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570" windowHeight="6120"/>
  </bookViews>
  <sheets>
    <sheet name="Projection" sheetId="1" r:id="rId1"/>
    <sheet name="2018" sheetId="3" r:id="rId2"/>
    <sheet name="2019" sheetId="4" r:id="rId3"/>
    <sheet name="Comparison2018SchoolTargets" sheetId="5" r:id="rId4"/>
  </sheets>
  <externalReferences>
    <externalReference r:id="rId5"/>
    <externalReference r:id="rId6"/>
    <externalReference r:id="rId7"/>
    <externalReference r:id="rId8"/>
  </externalReferences>
  <definedNames>
    <definedName name="__ali3" hidden="1">{"One Year",#N/A,FALSE,"Summary"}</definedName>
    <definedName name="__ali4" hidden="1">{"One Year",#N/A,FALSE,"Summary"}</definedName>
    <definedName name="__ali5" hidden="1">{"One Year",#N/A,FALSE,"Summary"}</definedName>
    <definedName name="_22_0__123Grap" localSheetId="1" hidden="1">#REF!</definedName>
    <definedName name="_22_0__123Grap" localSheetId="2" hidden="1">#REF!</definedName>
    <definedName name="_22_0__123Grap" hidden="1">#REF!</definedName>
    <definedName name="_8_0__123Grap" localSheetId="1" hidden="1">#REF!</definedName>
    <definedName name="_8_0__123Grap" localSheetId="2" hidden="1">#REF!</definedName>
    <definedName name="_8_0__123Grap" hidden="1">#REF!</definedName>
    <definedName name="_ali3" hidden="1">{"One Year",#N/A,FALSE,"Summary"}</definedName>
    <definedName name="_ali4" hidden="1">{"One Year",#N/A,FALSE,"Summary"}</definedName>
    <definedName name="_ali5" hidden="1">{"One Year",#N/A,FALSE,"Summary"}</definedName>
    <definedName name="_xlnm._FilterDatabase" localSheetId="1" hidden="1">#REF!</definedName>
    <definedName name="_xlnm._FilterDatabase" localSheetId="2" hidden="1">#REF!</definedName>
    <definedName name="_xlnm._FilterDatabase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a" hidden="1">{"Form DD",#N/A,FALSE,"DD";"EE",#N/A,FALSE,"EE";"Indirects",#N/A,FALSE,"DD"}</definedName>
    <definedName name="abcd" hidden="1">{"One Year",#N/A,FALSE,"Summary"}</definedName>
    <definedName name="additionnellr" hidden="1">#REF!</definedName>
    <definedName name="alison" hidden="1">{"One Year",#N/A,FALSE,"Summary"}</definedName>
    <definedName name="BB5_133" localSheetId="1">#REF!</definedName>
    <definedName name="BB5_133" localSheetId="2">#REF!</definedName>
    <definedName name="BB5_133">#REF!</definedName>
    <definedName name="_xlnm.Criteria" localSheetId="1">#REF!</definedName>
    <definedName name="_xlnm.Criteria" localSheetId="2">#REF!</definedName>
    <definedName name="_xlnm.Criteria">#REF!</definedName>
    <definedName name="d" hidden="1">{"Form DD",#N/A,FALSE,"DD";"EE",#N/A,FALSE,"EE";"Indirects",#N/A,FALSE,"DD"}</definedName>
    <definedName name="_xlnm.Database" localSheetId="1">#REF!</definedName>
    <definedName name="_xlnm.Database" localSheetId="2">#REF!</definedName>
    <definedName name="_xlnm.Database">#REF!</definedName>
    <definedName name="Dates" localSheetId="1">#REF!</definedName>
    <definedName name="Dates" localSheetId="2">#REF!</definedName>
    <definedName name="Dates">#REF!</definedName>
    <definedName name="dfaad" hidden="1">{"One Year",#N/A,FALSE,"Summary"}</definedName>
    <definedName name="_xlnm.Extract" localSheetId="1">#REF!</definedName>
    <definedName name="_xlnm.Extract" localSheetId="2">#REF!</definedName>
    <definedName name="_xlnm.Extract">#REF!</definedName>
    <definedName name="f" localSheetId="2">#REF!</definedName>
    <definedName name="f">#REF!</definedName>
    <definedName name="FSanitaires">[1]Prog_data!$C$8:$C$137</definedName>
    <definedName name="hours_m">166.67</definedName>
    <definedName name="hours_y">1833</definedName>
    <definedName name="ITE_Off">[2]Pricing!$C$10</definedName>
    <definedName name="ITE_OffOther">[2]Pricing!$C$11</definedName>
    <definedName name="ITE_on">[2]Pricing!$C$5</definedName>
    <definedName name="ITE_OnOther">[2]Pricing!$C$6</definedName>
    <definedName name="juho" localSheetId="1" hidden="1">#REF!</definedName>
    <definedName name="juho" localSheetId="2" hidden="1">#REF!</definedName>
    <definedName name="juho" hidden="1">#REF!</definedName>
    <definedName name="k" localSheetId="1">#REF!</definedName>
    <definedName name="k" localSheetId="2">#REF!</definedName>
    <definedName name="k">#REF!</definedName>
    <definedName name="KK" localSheetId="1" hidden="1">#REF!</definedName>
    <definedName name="KK" localSheetId="2" hidden="1">#REF!</definedName>
    <definedName name="KK" hidden="1">#REF!</definedName>
    <definedName name="Komou" localSheetId="1" hidden="1">#REF!</definedName>
    <definedName name="Komou" localSheetId="2" hidden="1">#REF!</definedName>
    <definedName name="Komou" hidden="1">#REF!</definedName>
    <definedName name="KOUBIA" localSheetId="1" hidden="1">#REF!</definedName>
    <definedName name="KOUBIA" localSheetId="2" hidden="1">#REF!</definedName>
    <definedName name="KOUBIA" hidden="1">#REF!</definedName>
    <definedName name="Koule" localSheetId="1">#REF!</definedName>
    <definedName name="Koule" localSheetId="2">#REF!</definedName>
    <definedName name="Koule">#REF!</definedName>
    <definedName name="kweligbon" localSheetId="1" hidden="1">#REF!</definedName>
    <definedName name="kweligbon" localSheetId="2" hidden="1">#REF!</definedName>
    <definedName name="kweligbon" hidden="1">#REF!</definedName>
    <definedName name="LO" localSheetId="1">#REF!</definedName>
    <definedName name="LO" localSheetId="2">#REF!</definedName>
    <definedName name="LO">#REF!</definedName>
    <definedName name="Months" localSheetId="1">#REF!</definedName>
    <definedName name="Months" localSheetId="2">#REF!</definedName>
    <definedName name="Months">#REF!</definedName>
    <definedName name="OL" localSheetId="1" hidden="1">#REF!</definedName>
    <definedName name="OL" localSheetId="2" hidden="1">#REF!</definedName>
    <definedName name="OL" hidden="1">#REF!</definedName>
    <definedName name="PRIDList" localSheetId="1">#REF!</definedName>
    <definedName name="PRIDList" localSheetId="2">#REF!</definedName>
    <definedName name="PRIDList">#REF!</definedName>
    <definedName name="ProjectType">[3]Data!$B$8:$B$10</definedName>
    <definedName name="q" localSheetId="1" hidden="1">#REF!</definedName>
    <definedName name="q" localSheetId="2" hidden="1">#REF!</definedName>
    <definedName name="q" hidden="1">#REF!</definedName>
    <definedName name="Regional" hidden="1">{"One Year",#N/A,FALSE,"Summary"}</definedName>
    <definedName name="ReportName" localSheetId="1">#REF!</definedName>
    <definedName name="ReportName" localSheetId="2">#REF!</definedName>
    <definedName name="ReportName">#REF!</definedName>
    <definedName name="ReportType" localSheetId="1">#REF!</definedName>
    <definedName name="ReportType" localSheetId="2">#REF!</definedName>
    <definedName name="ReportType">#REF!</definedName>
    <definedName name="suio" localSheetId="1" hidden="1">#REF!</definedName>
    <definedName name="suio" localSheetId="2" hidden="1">#REF!</definedName>
    <definedName name="suio" hidden="1">#REF!</definedName>
    <definedName name="Telemele" localSheetId="1" hidden="1">#REF!</definedName>
    <definedName name="Telemele" localSheetId="2" hidden="1">#REF!</definedName>
    <definedName name="Telemele" hidden="1">#REF!</definedName>
    <definedName name="Vaccine_list">[4]prog!$F$65:$F$93</definedName>
    <definedName name="wrn.All._.Grant._.Forms." hidden="1">{"Form DD",#N/A,FALSE,"DD";"EE",#N/A,FALSE,"EE";"Indirects",#N/A,FALSE,"DD"}</definedName>
    <definedName name="wrn.Summary._.1._.Year." hidden="1">{"One Year",#N/A,FALSE,"Summary"}</definedName>
  </definedNames>
  <calcPr calcId="162913"/>
</workbook>
</file>

<file path=xl/calcChain.xml><?xml version="1.0" encoding="utf-8"?>
<calcChain xmlns="http://schemas.openxmlformats.org/spreadsheetml/2006/main">
  <c r="B8" i="5" l="1"/>
  <c r="C8" i="5"/>
  <c r="K5" i="3" l="1"/>
  <c r="J5" i="3"/>
  <c r="C15" i="3" l="1"/>
  <c r="I14" i="3"/>
  <c r="H14" i="3"/>
  <c r="C14" i="3"/>
  <c r="I13" i="3"/>
  <c r="H13" i="3"/>
  <c r="C13" i="3"/>
  <c r="H15" i="3"/>
  <c r="J13" i="4" l="1"/>
  <c r="I13" i="4"/>
  <c r="C14" i="4"/>
  <c r="C13" i="4"/>
  <c r="I15" i="3" l="1"/>
  <c r="K6" i="3"/>
  <c r="K7" i="3"/>
  <c r="J6" i="3"/>
  <c r="J7" i="3"/>
  <c r="E5" i="3"/>
  <c r="G5" i="3" s="1"/>
  <c r="E6" i="3"/>
  <c r="G6" i="3" s="1"/>
  <c r="E7" i="3"/>
  <c r="G7" i="3" s="1"/>
  <c r="E13" i="3" l="1"/>
  <c r="G13" i="3" s="1"/>
  <c r="K13" i="3"/>
  <c r="J13" i="3"/>
  <c r="L6" i="4"/>
  <c r="L7" i="4"/>
  <c r="L5" i="4"/>
  <c r="K6" i="4"/>
  <c r="K7" i="4"/>
  <c r="K5" i="4"/>
  <c r="D6" i="4"/>
  <c r="F6" i="4" s="1"/>
  <c r="H6" i="4" s="1"/>
  <c r="D7" i="4"/>
  <c r="E7" i="4" s="1"/>
  <c r="G7" i="4" s="1"/>
  <c r="D8" i="4"/>
  <c r="D9" i="4"/>
  <c r="D10" i="4"/>
  <c r="D11" i="4"/>
  <c r="D12" i="4"/>
  <c r="D5" i="4"/>
  <c r="J15" i="4"/>
  <c r="I15" i="4"/>
  <c r="C15" i="4"/>
  <c r="L13" i="4" l="1"/>
  <c r="L15" i="4"/>
  <c r="F5" i="4"/>
  <c r="D13" i="4"/>
  <c r="K13" i="4"/>
  <c r="K15" i="4"/>
  <c r="D14" i="4"/>
  <c r="D15" i="4"/>
  <c r="F7" i="4"/>
  <c r="H7" i="4" s="1"/>
  <c r="E6" i="4"/>
  <c r="E5" i="4"/>
  <c r="G5" i="4" s="1"/>
  <c r="K12" i="3"/>
  <c r="J12" i="3"/>
  <c r="E12" i="3"/>
  <c r="K11" i="3"/>
  <c r="J11" i="3"/>
  <c r="E11" i="3"/>
  <c r="K10" i="3"/>
  <c r="J10" i="3"/>
  <c r="E10" i="3"/>
  <c r="K9" i="3"/>
  <c r="J9" i="3"/>
  <c r="E9" i="3"/>
  <c r="K8" i="3"/>
  <c r="K15" i="3" s="1"/>
  <c r="J8" i="3"/>
  <c r="E8" i="3"/>
  <c r="D7" i="3"/>
  <c r="D6" i="3"/>
  <c r="D5" i="3"/>
  <c r="L5" i="3" l="1"/>
  <c r="L13" i="3" s="1"/>
  <c r="F5" i="3"/>
  <c r="L6" i="3"/>
  <c r="F6" i="3"/>
  <c r="L10" i="3"/>
  <c r="G10" i="3"/>
  <c r="L9" i="3"/>
  <c r="G9" i="3"/>
  <c r="G8" i="3"/>
  <c r="E14" i="3"/>
  <c r="G14" i="3" s="1"/>
  <c r="L12" i="3"/>
  <c r="G12" i="3"/>
  <c r="M6" i="4"/>
  <c r="G6" i="4"/>
  <c r="L7" i="3"/>
  <c r="F7" i="3"/>
  <c r="F13" i="4"/>
  <c r="H13" i="4" s="1"/>
  <c r="H5" i="4"/>
  <c r="D13" i="3"/>
  <c r="F13" i="3" s="1"/>
  <c r="D15" i="3"/>
  <c r="F15" i="3" s="1"/>
  <c r="J14" i="3"/>
  <c r="L11" i="3"/>
  <c r="G11" i="3"/>
  <c r="E13" i="4"/>
  <c r="G13" i="4" s="1"/>
  <c r="M5" i="4"/>
  <c r="K14" i="3"/>
  <c r="F15" i="4"/>
  <c r="H15" i="4" s="1"/>
  <c r="J15" i="3"/>
  <c r="L8" i="3"/>
  <c r="M7" i="4"/>
  <c r="E15" i="4"/>
  <c r="G15" i="4" s="1"/>
  <c r="E15" i="3"/>
  <c r="G15" i="3" s="1"/>
  <c r="M16" i="1"/>
  <c r="I16" i="1"/>
  <c r="H16" i="1"/>
  <c r="L16" i="1"/>
  <c r="J16" i="1"/>
  <c r="K16" i="1"/>
  <c r="F16" i="1"/>
  <c r="G16" i="1"/>
  <c r="L14" i="3" l="1"/>
  <c r="L15" i="3"/>
  <c r="M13" i="4"/>
  <c r="M15" i="4"/>
</calcChain>
</file>

<file path=xl/sharedStrings.xml><?xml version="1.0" encoding="utf-8"?>
<sst xmlns="http://schemas.openxmlformats.org/spreadsheetml/2006/main" count="116" uniqueCount="44">
  <si>
    <t>Region</t>
  </si>
  <si>
    <t>Health district</t>
  </si>
  <si>
    <t>Percentage prevalence of schistosomiasis %</t>
  </si>
  <si>
    <t>Percentage prevalence of STH %</t>
  </si>
  <si>
    <t>Lola</t>
  </si>
  <si>
    <t>Yomou</t>
  </si>
  <si>
    <t>TOTAL</t>
  </si>
  <si>
    <t>STH</t>
  </si>
  <si>
    <t>SCH</t>
  </si>
  <si>
    <t>Fria</t>
  </si>
  <si>
    <t>Coyah</t>
  </si>
  <si>
    <t>Dubreka</t>
  </si>
  <si>
    <t>Ratoma</t>
  </si>
  <si>
    <t>Matoto</t>
  </si>
  <si>
    <t>Boke</t>
  </si>
  <si>
    <t>Kindia</t>
  </si>
  <si>
    <t>Conakry</t>
  </si>
  <si>
    <t>Teachers</t>
  </si>
  <si>
    <t>Health workers</t>
  </si>
  <si>
    <t>Estimated Population 2018</t>
  </si>
  <si>
    <t>Adult at High risk</t>
  </si>
  <si>
    <t>SAC</t>
  </si>
  <si>
    <t>Estimated Population 2019</t>
  </si>
  <si>
    <t>Total Boke, Kindia, Conakry</t>
  </si>
  <si>
    <t>Training targets</t>
  </si>
  <si>
    <t>(2) The treatment targets are calculated as 75% of the at risk population</t>
  </si>
  <si>
    <t>(1) The at risk population of school age children has been calculated as 25 % of the total population</t>
  </si>
  <si>
    <t>(1) The at risk population of school age children has been calculated as 25% of the total population</t>
  </si>
  <si>
    <t>Estimated Population (2017)</t>
  </si>
  <si>
    <t>Annex 2:  Guinea Conakry: Schistosomiasis and STH prevalence data and MDA timeline in Givewell supported districts</t>
  </si>
  <si>
    <t xml:space="preserve">N'Zérékoré </t>
  </si>
  <si>
    <t>Total N'Zérékoré</t>
  </si>
  <si>
    <t>Notes:</t>
  </si>
  <si>
    <t>CDDs</t>
  </si>
  <si>
    <t>At risk population (1)</t>
  </si>
  <si>
    <t>Treatment target (2)</t>
  </si>
  <si>
    <t>No. of Health Centers</t>
  </si>
  <si>
    <t>No. of Schools</t>
  </si>
  <si>
    <t>Annex 2: 2018 MDA treatment and training targets in Givewell-supported districts</t>
  </si>
  <si>
    <t>Annex 2: 2019 MDA treatment and training targets in Givewell-supported districts</t>
  </si>
  <si>
    <t xml:space="preserve">Total N'Zérékoré </t>
  </si>
  <si>
    <t xml:space="preserve">Number of schools identified based on operational experience in N'Zérékoré region </t>
  </si>
  <si>
    <t>No. of schools (Sightsavers original proposal 2016)</t>
  </si>
  <si>
    <t>Updated no. of schools based on recent operational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</si>
</sst>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-* #,##0_-;\-* #,##0_-;_-* &quot;-&quot;??_-;_-@_-"/>
    <numFmt numFmtId="168" formatCode="#,##0.0"/>
    <numFmt numFmtId="169" formatCode="[$$-409]#,##0"/>
    <numFmt numFmtId="170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6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2" applyFont="1"/>
    <xf numFmtId="0" fontId="3" fillId="0" borderId="0" xfId="2" applyFont="1"/>
    <xf numFmtId="0" fontId="2" fillId="0" borderId="1" xfId="2" applyFont="1" applyBorder="1" applyAlignment="1">
      <alignment vertical="top"/>
    </xf>
    <xf numFmtId="0" fontId="2" fillId="0" borderId="1" xfId="2" applyFont="1" applyBorder="1" applyAlignment="1">
      <alignment vertical="top" wrapText="1"/>
    </xf>
    <xf numFmtId="0" fontId="4" fillId="2" borderId="1" xfId="2" applyFont="1" applyFill="1" applyBorder="1" applyAlignment="1">
      <alignment horizontal="left" vertical="top" wrapText="1"/>
    </xf>
    <xf numFmtId="0" fontId="3" fillId="0" borderId="1" xfId="2" applyFont="1" applyBorder="1"/>
    <xf numFmtId="0" fontId="5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167" fontId="7" fillId="0" borderId="1" xfId="3" applyNumberFormat="1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168" fontId="7" fillId="0" borderId="1" xfId="4" applyNumberFormat="1" applyFont="1" applyBorder="1" applyAlignment="1">
      <alignment horizontal="center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vertical="center" wrapText="1"/>
    </xf>
    <xf numFmtId="0" fontId="3" fillId="0" borderId="0" xfId="2" applyFont="1" applyFill="1"/>
    <xf numFmtId="0" fontId="2" fillId="0" borderId="1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3" fontId="3" fillId="0" borderId="1" xfId="2" applyNumberFormat="1" applyFont="1" applyBorder="1" applyAlignment="1" applyProtection="1">
      <alignment horizontal="center" vertical="center" wrapText="1"/>
      <protection locked="0"/>
    </xf>
    <xf numFmtId="3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16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2" applyNumberFormat="1" applyFont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>
      <alignment horizontal="center" vertical="top" wrapText="1"/>
    </xf>
    <xf numFmtId="167" fontId="7" fillId="0" borderId="1" xfId="1" applyNumberFormat="1" applyFont="1" applyBorder="1" applyAlignment="1">
      <alignment horizontal="center"/>
    </xf>
    <xf numFmtId="167" fontId="6" fillId="0" borderId="1" xfId="1" applyNumberFormat="1" applyFont="1" applyBorder="1" applyAlignment="1">
      <alignment horizontal="center" wrapText="1"/>
    </xf>
    <xf numFmtId="167" fontId="3" fillId="0" borderId="1" xfId="1" applyNumberFormat="1" applyFont="1" applyFill="1" applyBorder="1" applyAlignment="1">
      <alignment horizontal="center" wrapText="1"/>
    </xf>
    <xf numFmtId="1" fontId="7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wrapText="1"/>
    </xf>
    <xf numFmtId="167" fontId="3" fillId="0" borderId="0" xfId="2" applyNumberFormat="1" applyFont="1"/>
    <xf numFmtId="167" fontId="4" fillId="0" borderId="1" xfId="3" applyNumberFormat="1" applyFont="1" applyBorder="1" applyAlignment="1">
      <alignment horizontal="center"/>
    </xf>
    <xf numFmtId="0" fontId="10" fillId="0" borderId="1" xfId="2" applyFont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167" fontId="2" fillId="3" borderId="1" xfId="1" applyNumberFormat="1" applyFont="1" applyFill="1" applyBorder="1" applyAlignment="1">
      <alignment horizont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7" fontId="7" fillId="0" borderId="1" xfId="3" applyNumberFormat="1" applyFont="1" applyBorder="1" applyAlignment="1">
      <alignment horizontal="center" vertical="center"/>
    </xf>
    <xf numFmtId="0" fontId="3" fillId="0" borderId="0" xfId="2" applyFont="1" applyAlignment="1">
      <alignment horizontal="left"/>
    </xf>
    <xf numFmtId="164" fontId="7" fillId="0" borderId="1" xfId="3" applyNumberFormat="1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164" fontId="4" fillId="3" borderId="1" xfId="3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0" fontId="2" fillId="0" borderId="0" xfId="2" applyFont="1" applyFill="1" applyBorder="1" applyAlignment="1">
      <alignment vertical="center" wrapText="1"/>
    </xf>
    <xf numFmtId="0" fontId="0" fillId="0" borderId="0" xfId="0" applyFill="1" applyBorder="1" applyAlignment="1"/>
    <xf numFmtId="167" fontId="2" fillId="0" borderId="0" xfId="1" applyNumberFormat="1" applyFont="1" applyFill="1" applyBorder="1" applyAlignment="1">
      <alignment horizontal="center" wrapText="1"/>
    </xf>
    <xf numFmtId="164" fontId="4" fillId="0" borderId="0" xfId="3" applyNumberFormat="1" applyFont="1" applyFill="1" applyBorder="1" applyAlignment="1">
      <alignment horizontal="center"/>
    </xf>
    <xf numFmtId="170" fontId="4" fillId="0" borderId="0" xfId="3" applyNumberFormat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 vertical="top" wrapText="1"/>
    </xf>
    <xf numFmtId="1" fontId="2" fillId="0" borderId="0" xfId="1" applyNumberFormat="1" applyFont="1" applyFill="1" applyBorder="1" applyAlignment="1">
      <alignment horizontal="center" vertical="center" wrapText="1"/>
    </xf>
    <xf numFmtId="170" fontId="7" fillId="0" borderId="1" xfId="3" applyNumberFormat="1" applyFont="1" applyBorder="1" applyAlignment="1">
      <alignment horizontal="right"/>
    </xf>
    <xf numFmtId="170" fontId="4" fillId="0" borderId="1" xfId="3" applyNumberFormat="1" applyFont="1" applyBorder="1" applyAlignment="1">
      <alignment horizontal="right"/>
    </xf>
    <xf numFmtId="170" fontId="4" fillId="3" borderId="1" xfId="3" applyNumberFormat="1" applyFont="1" applyFill="1" applyBorder="1" applyAlignment="1">
      <alignment horizontal="right"/>
    </xf>
    <xf numFmtId="1" fontId="7" fillId="0" borderId="1" xfId="3" applyNumberFormat="1" applyFont="1" applyBorder="1" applyAlignment="1">
      <alignment horizontal="right" vertical="center"/>
    </xf>
    <xf numFmtId="1" fontId="7" fillId="0" borderId="1" xfId="1" applyNumberFormat="1" applyFont="1" applyBorder="1" applyAlignment="1">
      <alignment horizontal="right" vertical="center"/>
    </xf>
    <xf numFmtId="3" fontId="7" fillId="0" borderId="1" xfId="4" applyNumberFormat="1" applyFont="1" applyBorder="1" applyAlignment="1">
      <alignment horizontal="right"/>
    </xf>
    <xf numFmtId="0" fontId="6" fillId="0" borderId="1" xfId="2" applyFont="1" applyBorder="1" applyAlignment="1">
      <alignment horizontal="right" wrapText="1"/>
    </xf>
    <xf numFmtId="1" fontId="6" fillId="0" borderId="1" xfId="1" applyNumberFormat="1" applyFont="1" applyBorder="1" applyAlignment="1">
      <alignment horizontal="right" vertical="center" wrapText="1"/>
    </xf>
    <xf numFmtId="0" fontId="6" fillId="0" borderId="1" xfId="2" applyFont="1" applyBorder="1" applyAlignment="1">
      <alignment horizontal="right" vertical="center" wrapText="1"/>
    </xf>
    <xf numFmtId="0" fontId="3" fillId="0" borderId="1" xfId="2" applyFont="1" applyFill="1" applyBorder="1" applyAlignment="1">
      <alignment horizontal="right" vertical="center" wrapText="1"/>
    </xf>
    <xf numFmtId="1" fontId="3" fillId="0" borderId="1" xfId="1" applyNumberFormat="1" applyFont="1" applyFill="1" applyBorder="1" applyAlignment="1">
      <alignment horizontal="right" vertical="center" wrapText="1"/>
    </xf>
    <xf numFmtId="1" fontId="2" fillId="0" borderId="1" xfId="2" applyNumberFormat="1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 wrapText="1"/>
    </xf>
    <xf numFmtId="3" fontId="2" fillId="0" borderId="1" xfId="2" applyNumberFormat="1" applyFont="1" applyFill="1" applyBorder="1" applyAlignment="1">
      <alignment horizontal="right" vertical="center" wrapText="1"/>
    </xf>
    <xf numFmtId="1" fontId="2" fillId="3" borderId="1" xfId="1" applyNumberFormat="1" applyFont="1" applyFill="1" applyBorder="1" applyAlignment="1">
      <alignment horizontal="right" vertical="top" wrapText="1"/>
    </xf>
    <xf numFmtId="1" fontId="2" fillId="3" borderId="1" xfId="1" applyNumberFormat="1" applyFont="1" applyFill="1" applyBorder="1" applyAlignment="1">
      <alignment horizontal="right" vertical="center" wrapText="1"/>
    </xf>
    <xf numFmtId="3" fontId="7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3" fontId="2" fillId="3" borderId="1" xfId="1" applyNumberFormat="1" applyFont="1" applyFill="1" applyBorder="1" applyAlignment="1">
      <alignment horizontal="right" vertical="center" wrapText="1"/>
    </xf>
    <xf numFmtId="167" fontId="2" fillId="0" borderId="1" xfId="1" applyNumberFormat="1" applyFont="1" applyFill="1" applyBorder="1" applyAlignment="1">
      <alignment horizontal="right" vertical="center" wrapText="1"/>
    </xf>
    <xf numFmtId="3" fontId="7" fillId="0" borderId="1" xfId="4" applyNumberFormat="1" applyFont="1" applyBorder="1" applyAlignment="1">
      <alignment horizontal="right" vertical="center"/>
    </xf>
    <xf numFmtId="0" fontId="10" fillId="0" borderId="1" xfId="2" applyFont="1" applyBorder="1" applyAlignment="1">
      <alignment horizontal="left" vertical="center" wrapText="1"/>
    </xf>
    <xf numFmtId="0" fontId="4" fillId="0" borderId="0" xfId="0" applyFont="1"/>
    <xf numFmtId="0" fontId="2" fillId="0" borderId="1" xfId="2" applyFont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2" fillId="3" borderId="2" xfId="2" applyFont="1" applyFill="1" applyBorder="1" applyAlignment="1">
      <alignment vertical="center" wrapText="1"/>
    </xf>
    <xf numFmtId="0" fontId="0" fillId="3" borderId="4" xfId="0" applyFill="1" applyBorder="1" applyAlignment="1"/>
    <xf numFmtId="0" fontId="2" fillId="0" borderId="2" xfId="2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</cellXfs>
  <cellStyles count="7">
    <cellStyle name="Comma" xfId="1" builtinId="3"/>
    <cellStyle name="Comma 6" xfId="3"/>
    <cellStyle name="Milliers 2" xfId="6"/>
    <cellStyle name="Normal" xfId="0" builtinId="0"/>
    <cellStyle name="Normal 2" xfId="5"/>
    <cellStyle name="Normal 2 2" xfId="2"/>
    <cellStyle name="Percent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645583</xdr:colOff>
      <xdr:row>3</xdr:row>
      <xdr:rowOff>10732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8083" cy="4869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AppData/Local/Microsoft/Windows/Temporary%20Internet%20Files/Content.Outlook/0MNZ8009/DVD_MT_GBISSAU_2011/DVD-MT_GUIN&#201;E-BISSAU_(NATIONAL)_05_03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gossou/AppData/Local/Microsoft/Windows/Temporary%20Internet%20Files/Content.Outlook/DM6GJH14/Users/flong/AppData/Local/Temp/Temp1_FY14%20Envision%20Budget%20-%20Guinea%2007%2009%202013.zip/IDG-Info/Proposal%20Template%20Info/T&amp;M%20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alidServer\InvalidShare\415X%20Niger%20PSR%20July%20201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AppData/Local/Microsoft/Windows/Temporary%20Internet%20Files/Content.Outlook/0MNZ8009/BASE%20DE%20DONN&#201;E%20PEV_PAYS_GUIN&#201;-BISSAU_2010/SMT_PEV_PAYS_GUIN&#201;E_BISSAU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Prog_data"/>
      <sheetName val="vaccinations"/>
      <sheetName val="logistics"/>
      <sheetName val="surveillance"/>
      <sheetName val="stock_district"/>
      <sheetName val="Rpt_monthly"/>
      <sheetName val="Compl_Prompt"/>
      <sheetName val="Indicators"/>
      <sheetName val="RED"/>
      <sheetName val="CAT"/>
      <sheetName val="Class"/>
      <sheetName val="Couv_cum"/>
      <sheetName val="Vac_cum"/>
      <sheetName val="Grf_performances"/>
      <sheetName val="Grf_dispo"/>
      <sheetName val="Temperatures"/>
      <sheetName val="Stocks"/>
      <sheetName val="Supply"/>
      <sheetName val="Bundling"/>
      <sheetName val="Utilisation"/>
      <sheetName val="Wastage"/>
      <sheetName val="Qte_issued"/>
      <sheetName val="VVM"/>
      <sheetName val="Expiry"/>
      <sheetName val="Translation"/>
      <sheetName val="Country_data"/>
    </sheetNames>
    <sheetDataSet>
      <sheetData sheetId="0">
        <row r="9">
          <cell r="C9" t="str">
            <v>BAFATA</v>
          </cell>
        </row>
      </sheetData>
      <sheetData sheetId="1"/>
      <sheetData sheetId="2">
        <row r="9">
          <cell r="C9" t="str">
            <v>BAFATA</v>
          </cell>
        </row>
        <row r="10">
          <cell r="C10" t="str">
            <v>BAMBADINCA</v>
          </cell>
        </row>
        <row r="11">
          <cell r="C11" t="str">
            <v>CAMBADJU</v>
          </cell>
        </row>
        <row r="12">
          <cell r="C12" t="str">
            <v>CONTUBOEL</v>
          </cell>
        </row>
        <row r="13">
          <cell r="C13" t="str">
            <v>COSSÉ</v>
          </cell>
        </row>
        <row r="14">
          <cell r="C14" t="str">
            <v>FAJONQUITO</v>
          </cell>
        </row>
        <row r="15">
          <cell r="C15" t="str">
            <v>GÃ-CARNÊS</v>
          </cell>
        </row>
        <row r="16">
          <cell r="C16" t="str">
            <v>GÃ-GAMAMUDO</v>
          </cell>
        </row>
        <row r="17">
          <cell r="C17" t="str">
            <v>GÃ-TURÉ</v>
          </cell>
        </row>
        <row r="18">
          <cell r="C18" t="str">
            <v>GEBA</v>
          </cell>
        </row>
        <row r="19">
          <cell r="C19" t="str">
            <v>SARE-BACAR</v>
          </cell>
        </row>
        <row r="20">
          <cell r="C20" t="str">
            <v>TANTAM COSSÉ</v>
          </cell>
        </row>
        <row r="21">
          <cell r="C21" t="str">
            <v>TENDINTO</v>
          </cell>
        </row>
        <row r="22">
          <cell r="C22" t="str">
            <v>XITOLE</v>
          </cell>
        </row>
        <row r="24">
          <cell r="C24" t="str">
            <v>Bubaque</v>
          </cell>
        </row>
        <row r="25">
          <cell r="C25" t="str">
            <v>Canhabaque</v>
          </cell>
        </row>
        <row r="26">
          <cell r="C26" t="str">
            <v>Soga</v>
          </cell>
        </row>
        <row r="27">
          <cell r="C27" t="str">
            <v>Orango zinho</v>
          </cell>
        </row>
        <row r="28">
          <cell r="C28" t="str">
            <v>Canogo</v>
          </cell>
        </row>
        <row r="29">
          <cell r="C29" t="str">
            <v>Orango Grande</v>
          </cell>
        </row>
        <row r="30">
          <cell r="C30" t="str">
            <v>Uno</v>
          </cell>
        </row>
        <row r="31">
          <cell r="C31" t="str">
            <v>Uracane</v>
          </cell>
        </row>
        <row r="32">
          <cell r="C32" t="str">
            <v>Onhocomo</v>
          </cell>
        </row>
        <row r="33">
          <cell r="C33" t="str">
            <v>Caravela</v>
          </cell>
        </row>
        <row r="34">
          <cell r="C34" t="str">
            <v>Formosa</v>
          </cell>
        </row>
        <row r="36">
          <cell r="C36" t="str">
            <v>PRABIS</v>
          </cell>
        </row>
        <row r="37">
          <cell r="C37" t="str">
            <v>BIJIMITA</v>
          </cell>
        </row>
        <row r="38">
          <cell r="C38" t="str">
            <v>CUMURA</v>
          </cell>
        </row>
        <row r="39">
          <cell r="C39" t="str">
            <v>DORSE</v>
          </cell>
        </row>
        <row r="40">
          <cell r="C40" t="str">
            <v>ILONDE</v>
          </cell>
        </row>
        <row r="41">
          <cell r="C41" t="str">
            <v>ONDAME</v>
          </cell>
        </row>
        <row r="42">
          <cell r="C42" t="str">
            <v>QUINHAMEL</v>
          </cell>
        </row>
        <row r="43">
          <cell r="C43" t="str">
            <v>SAFIM</v>
          </cell>
        </row>
        <row r="45">
          <cell r="C45" t="str">
            <v>BOLAMA</v>
          </cell>
        </row>
        <row r="46">
          <cell r="C46" t="str">
            <v xml:space="preserve">SÃO-JOÃO </v>
          </cell>
        </row>
        <row r="47">
          <cell r="C47" t="str">
            <v>ILHA DAS GALINHAS</v>
          </cell>
        </row>
        <row r="49">
          <cell r="C49" t="str">
            <v>Canchungo</v>
          </cell>
        </row>
        <row r="50">
          <cell r="C50" t="str">
            <v>Bará</v>
          </cell>
        </row>
        <row r="51">
          <cell r="C51" t="str">
            <v>Barro</v>
          </cell>
        </row>
        <row r="52">
          <cell r="C52" t="str">
            <v>Batucar</v>
          </cell>
        </row>
        <row r="53">
          <cell r="C53" t="str">
            <v>Begene</v>
          </cell>
        </row>
        <row r="54">
          <cell r="C54" t="str">
            <v>Bula/Có</v>
          </cell>
        </row>
        <row r="55">
          <cell r="C55" t="str">
            <v>Cacheu</v>
          </cell>
        </row>
        <row r="56">
          <cell r="C56" t="str">
            <v>Caió</v>
          </cell>
        </row>
        <row r="57">
          <cell r="C57" t="str">
            <v>Calequisse</v>
          </cell>
        </row>
        <row r="58">
          <cell r="C58" t="str">
            <v>Carenque</v>
          </cell>
        </row>
        <row r="59">
          <cell r="C59" t="str">
            <v>Ingoré</v>
          </cell>
        </row>
        <row r="60">
          <cell r="C60" t="str">
            <v>Jeta</v>
          </cell>
        </row>
        <row r="61">
          <cell r="C61" t="str">
            <v>Pecixe</v>
          </cell>
        </row>
        <row r="62">
          <cell r="C62" t="str">
            <v>Pelundo</v>
          </cell>
        </row>
        <row r="63">
          <cell r="C63" t="str">
            <v>S.Domingos</v>
          </cell>
        </row>
        <row r="64">
          <cell r="C64" t="str">
            <v>Sedengal</v>
          </cell>
        </row>
        <row r="65">
          <cell r="C65" t="str">
            <v>Suzana</v>
          </cell>
        </row>
        <row r="66">
          <cell r="C66" t="str">
            <v>Varela</v>
          </cell>
        </row>
        <row r="68">
          <cell r="C68" t="str">
            <v>BRANDÃO</v>
          </cell>
        </row>
        <row r="69">
          <cell r="C69" t="str">
            <v>BUBA</v>
          </cell>
        </row>
        <row r="70">
          <cell r="C70" t="str">
            <v>DAR-ES-SALAM</v>
          </cell>
        </row>
        <row r="71">
          <cell r="C71" t="str">
            <v>EMPADA</v>
          </cell>
        </row>
        <row r="72">
          <cell r="C72" t="str">
            <v>FULACUNDA</v>
          </cell>
        </row>
        <row r="73">
          <cell r="C73" t="str">
            <v>TITE</v>
          </cell>
        </row>
        <row r="75">
          <cell r="C75" t="str">
            <v>BAJOCUNDA</v>
          </cell>
        </row>
        <row r="76">
          <cell r="C76" t="str">
            <v>BELI</v>
          </cell>
        </row>
        <row r="77">
          <cell r="C77" t="str">
            <v>BURUNTUMA</v>
          </cell>
        </row>
        <row r="78">
          <cell r="C78" t="str">
            <v>CANJADUDE</v>
          </cell>
        </row>
        <row r="79">
          <cell r="C79" t="str">
            <v>CANJUFA</v>
          </cell>
        </row>
        <row r="80">
          <cell r="C80" t="str">
            <v>CANQUELIFA</v>
          </cell>
        </row>
        <row r="81">
          <cell r="C81" t="str">
            <v>CANSISSE</v>
          </cell>
        </row>
        <row r="82">
          <cell r="C82" t="str">
            <v xml:space="preserve">DANDUM </v>
          </cell>
        </row>
        <row r="83">
          <cell r="C83" t="str">
            <v>DARA</v>
          </cell>
        </row>
        <row r="84">
          <cell r="C84" t="str">
            <v>FASSE</v>
          </cell>
        </row>
        <row r="85">
          <cell r="C85" t="str">
            <v>GABU</v>
          </cell>
        </row>
        <row r="86">
          <cell r="C86" t="str">
            <v>LUGADJOL</v>
          </cell>
        </row>
        <row r="87">
          <cell r="C87" t="str">
            <v>MAFANCO</v>
          </cell>
        </row>
        <row r="88">
          <cell r="C88" t="str">
            <v>MANSADJAM</v>
          </cell>
        </row>
        <row r="89">
          <cell r="C89" t="str">
            <v>PAUNCA</v>
          </cell>
        </row>
        <row r="90">
          <cell r="C90" t="str">
            <v>PIRADA</v>
          </cell>
        </row>
        <row r="91">
          <cell r="C91" t="str">
            <v>PITCHE</v>
          </cell>
        </row>
        <row r="92">
          <cell r="C92" t="str">
            <v>SONACO</v>
          </cell>
        </row>
        <row r="93">
          <cell r="C93" t="str">
            <v>TUMANA</v>
          </cell>
        </row>
        <row r="95">
          <cell r="C95" t="str">
            <v>BINAR</v>
          </cell>
        </row>
        <row r="96">
          <cell r="C96" t="str">
            <v>BISSORA</v>
          </cell>
        </row>
        <row r="97">
          <cell r="C97" t="str">
            <v>ENCHEIA</v>
          </cell>
        </row>
        <row r="98">
          <cell r="C98" t="str">
            <v>GÃ-MAMUDO</v>
          </cell>
        </row>
        <row r="99">
          <cell r="C99" t="str">
            <v>MANSABA</v>
          </cell>
        </row>
        <row r="100">
          <cell r="C100" t="str">
            <v>MANSOA</v>
          </cell>
        </row>
        <row r="101">
          <cell r="C101" t="str">
            <v>MORES</v>
          </cell>
        </row>
        <row r="102">
          <cell r="C102" t="str">
            <v>NHACRA</v>
          </cell>
        </row>
        <row r="103">
          <cell r="C103" t="str">
            <v>OLOSSATO</v>
          </cell>
        </row>
        <row r="104">
          <cell r="C104" t="str">
            <v>PORTUGOL</v>
          </cell>
        </row>
        <row r="106">
          <cell r="C106" t="str">
            <v>BINTA</v>
          </cell>
        </row>
        <row r="107">
          <cell r="C107" t="str">
            <v>CANDJAMBARI</v>
          </cell>
        </row>
        <row r="108">
          <cell r="C108" t="str">
            <v>CUNTIMA</v>
          </cell>
        </row>
        <row r="109">
          <cell r="C109" t="str">
            <v>FARIM</v>
          </cell>
        </row>
        <row r="110">
          <cell r="C110" t="str">
            <v>GUIDAGE</v>
          </cell>
        </row>
        <row r="112">
          <cell r="C112" t="str">
            <v>BEDANDA</v>
          </cell>
        </row>
        <row r="113">
          <cell r="C113" t="str">
            <v>CACINE</v>
          </cell>
        </row>
        <row r="114">
          <cell r="C114" t="str">
            <v>CALAQUE</v>
          </cell>
        </row>
        <row r="115">
          <cell r="C115" t="str">
            <v>CATIO</v>
          </cell>
        </row>
        <row r="116">
          <cell r="C116" t="str">
            <v>KOMO</v>
          </cell>
        </row>
        <row r="117">
          <cell r="C117" t="str">
            <v>QUEBO</v>
          </cell>
        </row>
        <row r="118">
          <cell r="C118" t="str">
            <v>SANCONHA</v>
          </cell>
        </row>
        <row r="119">
          <cell r="C119" t="str">
            <v>TIMBO</v>
          </cell>
        </row>
        <row r="121">
          <cell r="C121" t="str">
            <v>AJUDA</v>
          </cell>
        </row>
        <row r="122">
          <cell r="C122" t="str">
            <v>ANTULA</v>
          </cell>
        </row>
        <row r="123">
          <cell r="C123" t="str">
            <v>B. MILITAR</v>
          </cell>
        </row>
        <row r="124">
          <cell r="C124" t="str">
            <v>BANDIM</v>
          </cell>
        </row>
        <row r="125">
          <cell r="C125" t="str">
            <v>BELEM</v>
          </cell>
        </row>
        <row r="126">
          <cell r="C126" t="str">
            <v>CMI</v>
          </cell>
        </row>
        <row r="127">
          <cell r="C127" t="str">
            <v>CUNTUM</v>
          </cell>
        </row>
        <row r="128">
          <cell r="C128" t="str">
            <v>LUANDA</v>
          </cell>
        </row>
        <row r="129">
          <cell r="C129" t="str">
            <v>MISSIRA</v>
          </cell>
        </row>
        <row r="130">
          <cell r="C130" t="str">
            <v>PEFINE</v>
          </cell>
        </row>
        <row r="131">
          <cell r="C131" t="str">
            <v>PLACK II</v>
          </cell>
        </row>
        <row r="132">
          <cell r="C132" t="str">
            <v>QUELELE</v>
          </cell>
        </row>
        <row r="133">
          <cell r="C133" t="str">
            <v>SINTRA NEMA</v>
          </cell>
        </row>
        <row r="134">
          <cell r="C134" t="str">
            <v>SANTA LUZIA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CF"/>
      <sheetName val="Rates"/>
      <sheetName val="ASI"/>
      <sheetName val="Pricing"/>
      <sheetName val="Units"/>
      <sheetName val="Loaded"/>
      <sheetName val="Summary"/>
      <sheetName val="PL Table"/>
      <sheetName val="Task Summary"/>
      <sheetName val="DL Table"/>
      <sheetName val="Task Detail"/>
      <sheetName val="Travel"/>
      <sheetName val="T&amp;M Sum Client"/>
      <sheetName val="T&amp;M Sum RTI"/>
      <sheetName val="T&amp;M Labor Client"/>
      <sheetName val="T&amp;M Labor RTI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0.47499999999999998</v>
          </cell>
        </row>
        <row r="6">
          <cell r="C6">
            <v>0.55000000000000004</v>
          </cell>
        </row>
        <row r="10">
          <cell r="C10">
            <v>0.47499999999999998</v>
          </cell>
        </row>
        <row r="11">
          <cell r="C11">
            <v>0.55000000000000004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Project Status Report"/>
      <sheetName val="Single Summary"/>
      <sheetName val="Single Detail"/>
      <sheetName val="Multi Summary"/>
      <sheetName val="Multi Detail"/>
      <sheetName val="Single Transaction"/>
      <sheetName val="Multi Transaction"/>
      <sheetName val="Data"/>
      <sheetName val="Qualifi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B8" t="str">
            <v>Select One</v>
          </cell>
        </row>
        <row r="9">
          <cell r="B9" t="str">
            <v>Single</v>
          </cell>
        </row>
        <row r="10">
          <cell r="B10" t="str">
            <v>Multi Country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prog"/>
      <sheetName val="abonnes"/>
      <sheetName val="prevision"/>
      <sheetName val="intrants"/>
      <sheetName val="Entrees_Vaccins"/>
      <sheetName val="Entrees_Materiels"/>
      <sheetName val="Sorties_Vaccins"/>
      <sheetName val="Sorties_Materiels"/>
      <sheetName val="BL_Vaccins"/>
      <sheetName val="BL_Cons"/>
      <sheetName val="Temp_Stockage"/>
      <sheetName val="Lots_Vaccins"/>
      <sheetName val="Lots_Materiels"/>
      <sheetName val="Rpt_grl"/>
      <sheetName val="Rpt_gestion"/>
      <sheetName val="Origine"/>
      <sheetName val="distribution"/>
      <sheetName val="dispo_stocks"/>
      <sheetName val="Grf_Stocks"/>
      <sheetName val="Grf_Dispo"/>
      <sheetName val="Capacité_Stockage"/>
      <sheetName val="Niveau_Stocks"/>
    </sheetNames>
    <sheetDataSet>
      <sheetData sheetId="0">
        <row r="65">
          <cell r="F65" t="str">
            <v>BCG</v>
          </cell>
        </row>
      </sheetData>
      <sheetData sheetId="1">
        <row r="65">
          <cell r="F65" t="str">
            <v>BCG</v>
          </cell>
        </row>
        <row r="66">
          <cell r="F66" t="str">
            <v>VPO</v>
          </cell>
        </row>
        <row r="67">
          <cell r="F67" t="str">
            <v>DTC</v>
          </cell>
        </row>
        <row r="68">
          <cell r="F68" t="str">
            <v>VAT</v>
          </cell>
        </row>
        <row r="69">
          <cell r="F69" t="str">
            <v>VAR</v>
          </cell>
        </row>
        <row r="70">
          <cell r="F70" t="str">
            <v>VAA</v>
          </cell>
        </row>
        <row r="71">
          <cell r="F71" t="str">
            <v>DTC-HepB</v>
          </cell>
        </row>
        <row r="72">
          <cell r="F72" t="str">
            <v>HepB</v>
          </cell>
        </row>
        <row r="73">
          <cell r="F73" t="str">
            <v>DTC-HepB-Hib</v>
          </cell>
        </row>
        <row r="74">
          <cell r="F74" t="str">
            <v>DTC-HepB+Hib</v>
          </cell>
        </row>
        <row r="75">
          <cell r="F75" t="str">
            <v>Hib_lyo</v>
          </cell>
        </row>
        <row r="76">
          <cell r="F76" t="str">
            <v>ROR</v>
          </cell>
        </row>
        <row r="77">
          <cell r="F77" t="str">
            <v>Typhim</v>
          </cell>
        </row>
        <row r="78">
          <cell r="F78" t="str">
            <v>VAM_AC</v>
          </cell>
        </row>
        <row r="79">
          <cell r="F79" t="str">
            <v>VAM_W135</v>
          </cell>
        </row>
        <row r="80">
          <cell r="F80" t="str">
            <v>mVPO1</v>
          </cell>
        </row>
        <row r="81">
          <cell r="F81" t="str">
            <v>mVPO3</v>
          </cell>
        </row>
        <row r="82">
          <cell r="F82" t="str">
            <v>VA_Rabic</v>
          </cell>
        </row>
        <row r="87">
          <cell r="F87" t="str">
            <v>dil_bcg</v>
          </cell>
        </row>
        <row r="88">
          <cell r="F88" t="str">
            <v>dil_var</v>
          </cell>
        </row>
        <row r="89">
          <cell r="F89" t="str">
            <v>dil_vaa</v>
          </cell>
        </row>
        <row r="90">
          <cell r="F90" t="str">
            <v>dil_vam_ac</v>
          </cell>
        </row>
        <row r="91">
          <cell r="F91" t="str">
            <v>dil_ror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6"/>
  <sheetViews>
    <sheetView tabSelected="1" zoomScale="90" zoomScaleNormal="90" workbookViewId="0">
      <selection activeCell="C1" sqref="C1"/>
    </sheetView>
  </sheetViews>
  <sheetFormatPr defaultColWidth="11.42578125" defaultRowHeight="12.75" x14ac:dyDescent="0.2"/>
  <cols>
    <col min="1" max="1" width="14.28515625" style="2" customWidth="1"/>
    <col min="2" max="2" width="11.42578125" style="2"/>
    <col min="3" max="3" width="12.140625" style="2" customWidth="1"/>
    <col min="4" max="4" width="17.7109375" style="2" customWidth="1"/>
    <col min="5" max="5" width="11.42578125" style="2"/>
    <col min="6" max="6" width="16.28515625" style="2" customWidth="1"/>
    <col min="7" max="7" width="11.85546875" style="2" customWidth="1"/>
    <col min="8" max="8" width="16.42578125" style="2" customWidth="1"/>
    <col min="9" max="9" width="11" style="2" customWidth="1"/>
    <col min="10" max="10" width="16.42578125" style="2" customWidth="1"/>
    <col min="11" max="11" width="11" style="2" customWidth="1"/>
    <col min="12" max="12" width="16.42578125" style="2" customWidth="1"/>
    <col min="13" max="13" width="11" style="2" customWidth="1"/>
    <col min="14" max="16384" width="11.42578125" style="2"/>
  </cols>
  <sheetData>
    <row r="4" spans="1:13" x14ac:dyDescent="0.2">
      <c r="A4" s="1" t="s">
        <v>29</v>
      </c>
      <c r="B4" s="1"/>
      <c r="C4" s="1"/>
      <c r="D4" s="1"/>
      <c r="E4" s="1"/>
    </row>
    <row r="6" spans="1:13" ht="38.25" x14ac:dyDescent="0.2">
      <c r="A6" s="3" t="s">
        <v>0</v>
      </c>
      <c r="B6" s="4" t="s">
        <v>1</v>
      </c>
      <c r="C6" s="5" t="s">
        <v>28</v>
      </c>
      <c r="D6" s="5" t="s">
        <v>2</v>
      </c>
      <c r="E6" s="5" t="s">
        <v>3</v>
      </c>
      <c r="F6" s="72">
        <v>2017</v>
      </c>
      <c r="G6" s="72"/>
      <c r="H6" s="72">
        <v>2018</v>
      </c>
      <c r="I6" s="72"/>
      <c r="J6" s="72">
        <v>2019</v>
      </c>
      <c r="K6" s="72"/>
      <c r="L6" s="72">
        <v>2020</v>
      </c>
      <c r="M6" s="72"/>
    </row>
    <row r="7" spans="1:13" ht="15.75" x14ac:dyDescent="0.2">
      <c r="A7" s="6"/>
      <c r="B7" s="7"/>
      <c r="C7" s="7"/>
      <c r="D7" s="7"/>
      <c r="E7" s="7"/>
      <c r="F7" s="8" t="s">
        <v>7</v>
      </c>
      <c r="G7" s="8" t="s">
        <v>8</v>
      </c>
      <c r="H7" s="8" t="s">
        <v>7</v>
      </c>
      <c r="I7" s="8" t="s">
        <v>8</v>
      </c>
      <c r="J7" s="8" t="s">
        <v>7</v>
      </c>
      <c r="K7" s="8" t="s">
        <v>8</v>
      </c>
      <c r="L7" s="8" t="s">
        <v>7</v>
      </c>
      <c r="M7" s="8" t="s">
        <v>8</v>
      </c>
    </row>
    <row r="8" spans="1:13" x14ac:dyDescent="0.2">
      <c r="A8" s="6" t="s">
        <v>30</v>
      </c>
      <c r="B8" s="6" t="s">
        <v>30</v>
      </c>
      <c r="C8" s="10">
        <v>423728</v>
      </c>
      <c r="D8" s="11">
        <v>77.7</v>
      </c>
      <c r="E8" s="12">
        <v>54.7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</row>
    <row r="9" spans="1:13" x14ac:dyDescent="0.2">
      <c r="A9" s="6" t="s">
        <v>30</v>
      </c>
      <c r="B9" s="9" t="s">
        <v>4</v>
      </c>
      <c r="C9" s="10">
        <v>183135</v>
      </c>
      <c r="D9" s="11">
        <v>79.2</v>
      </c>
      <c r="E9" s="12">
        <v>28.8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</row>
    <row r="10" spans="1:13" x14ac:dyDescent="0.2">
      <c r="A10" s="6" t="s">
        <v>30</v>
      </c>
      <c r="B10" s="9" t="s">
        <v>5</v>
      </c>
      <c r="C10" s="10">
        <v>122187</v>
      </c>
      <c r="D10" s="11">
        <v>70</v>
      </c>
      <c r="E10" s="12">
        <v>17.2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</row>
    <row r="11" spans="1:13" x14ac:dyDescent="0.2">
      <c r="A11" s="6" t="s">
        <v>14</v>
      </c>
      <c r="B11" s="9" t="s">
        <v>9</v>
      </c>
      <c r="C11" s="9"/>
      <c r="D11" s="17">
        <v>2.4</v>
      </c>
      <c r="E11" s="17">
        <v>0.4</v>
      </c>
      <c r="F11" s="19"/>
      <c r="G11" s="19"/>
      <c r="H11" s="19"/>
      <c r="I11" s="19">
        <v>1</v>
      </c>
      <c r="J11" s="19"/>
      <c r="K11" s="19"/>
      <c r="L11" s="19"/>
      <c r="M11" s="19">
        <v>1</v>
      </c>
    </row>
    <row r="12" spans="1:13" ht="12" customHeight="1" x14ac:dyDescent="0.2">
      <c r="A12" s="6" t="s">
        <v>15</v>
      </c>
      <c r="B12" s="9" t="s">
        <v>10</v>
      </c>
      <c r="C12" s="9"/>
      <c r="D12" s="17">
        <v>5.2</v>
      </c>
      <c r="E12" s="17">
        <v>7.2</v>
      </c>
      <c r="F12" s="19"/>
      <c r="G12" s="19"/>
      <c r="H12" s="19"/>
      <c r="I12" s="19">
        <v>1</v>
      </c>
      <c r="J12" s="19"/>
      <c r="K12" s="19"/>
      <c r="L12" s="19"/>
      <c r="M12" s="19">
        <v>1</v>
      </c>
    </row>
    <row r="13" spans="1:13" s="15" customFormat="1" x14ac:dyDescent="0.2">
      <c r="A13" s="13" t="s">
        <v>15</v>
      </c>
      <c r="B13" s="14" t="s">
        <v>11</v>
      </c>
      <c r="C13" s="14"/>
      <c r="D13" s="18">
        <v>2</v>
      </c>
      <c r="E13" s="18">
        <v>12</v>
      </c>
      <c r="F13" s="20"/>
      <c r="G13" s="21"/>
      <c r="H13" s="20"/>
      <c r="I13" s="19">
        <v>1</v>
      </c>
      <c r="J13" s="20"/>
      <c r="K13" s="21"/>
      <c r="L13" s="20"/>
      <c r="M13" s="19">
        <v>1</v>
      </c>
    </row>
    <row r="14" spans="1:13" s="15" customFormat="1" x14ac:dyDescent="0.2">
      <c r="A14" s="13" t="s">
        <v>16</v>
      </c>
      <c r="B14" s="14" t="s">
        <v>13</v>
      </c>
      <c r="C14" s="14"/>
      <c r="D14" s="18">
        <v>12.9</v>
      </c>
      <c r="E14" s="18">
        <v>7.6</v>
      </c>
      <c r="F14" s="20"/>
      <c r="G14" s="21"/>
      <c r="H14" s="20"/>
      <c r="I14" s="19">
        <v>1</v>
      </c>
      <c r="J14" s="20"/>
      <c r="K14" s="21"/>
      <c r="L14" s="20"/>
      <c r="M14" s="19">
        <v>1</v>
      </c>
    </row>
    <row r="15" spans="1:13" s="15" customFormat="1" x14ac:dyDescent="0.2">
      <c r="A15" s="13" t="s">
        <v>16</v>
      </c>
      <c r="B15" s="14" t="s">
        <v>12</v>
      </c>
      <c r="C15" s="14"/>
      <c r="D15" s="18">
        <v>10.4</v>
      </c>
      <c r="E15" s="18">
        <v>9.6</v>
      </c>
      <c r="F15" s="20"/>
      <c r="G15" s="21"/>
      <c r="H15" s="20"/>
      <c r="I15" s="19">
        <v>1</v>
      </c>
      <c r="J15" s="20"/>
      <c r="K15" s="21"/>
      <c r="L15" s="20"/>
      <c r="M15" s="19">
        <v>1</v>
      </c>
    </row>
    <row r="16" spans="1:13" x14ac:dyDescent="0.2">
      <c r="A16" s="6"/>
      <c r="B16" s="16" t="s">
        <v>6</v>
      </c>
      <c r="C16" s="16"/>
      <c r="D16" s="16"/>
      <c r="E16" s="16"/>
      <c r="F16" s="22">
        <f>SUM(F8:F13)</f>
        <v>3</v>
      </c>
      <c r="G16" s="22">
        <f>SUM(G8:G13)</f>
        <v>3</v>
      </c>
      <c r="H16" s="22">
        <f>SUM(H8:H15)</f>
        <v>3</v>
      </c>
      <c r="I16" s="22">
        <f>SUM(I8:I15)</f>
        <v>8</v>
      </c>
      <c r="J16" s="22">
        <f>SUM(J8:J13)</f>
        <v>3</v>
      </c>
      <c r="K16" s="22">
        <f>SUM(K8:K13)</f>
        <v>3</v>
      </c>
      <c r="L16" s="22">
        <f>SUM(L8:L13)</f>
        <v>3</v>
      </c>
      <c r="M16" s="22">
        <f>SUM(M8:M15)</f>
        <v>8</v>
      </c>
    </row>
  </sheetData>
  <mergeCells count="4">
    <mergeCell ref="F6:G6"/>
    <mergeCell ref="H6:I6"/>
    <mergeCell ref="J6:K6"/>
    <mergeCell ref="L6:M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workbookViewId="0"/>
  </sheetViews>
  <sheetFormatPr defaultColWidth="11.42578125" defaultRowHeight="12.75" x14ac:dyDescent="0.2"/>
  <cols>
    <col min="1" max="1" width="14.28515625" style="2" customWidth="1"/>
    <col min="2" max="2" width="13.7109375" style="2" customWidth="1"/>
    <col min="3" max="9" width="12.140625" style="2" customWidth="1"/>
    <col min="10" max="16384" width="11.42578125" style="2"/>
  </cols>
  <sheetData>
    <row r="1" spans="1:12" x14ac:dyDescent="0.2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38.25" x14ac:dyDescent="0.2">
      <c r="A3" s="3" t="s">
        <v>0</v>
      </c>
      <c r="B3" s="4" t="s">
        <v>1</v>
      </c>
      <c r="C3" s="23" t="s">
        <v>19</v>
      </c>
      <c r="D3" s="73" t="s">
        <v>34</v>
      </c>
      <c r="E3" s="74"/>
      <c r="F3" s="73" t="s">
        <v>35</v>
      </c>
      <c r="G3" s="74"/>
      <c r="H3" s="5" t="s">
        <v>36</v>
      </c>
      <c r="I3" s="5" t="s">
        <v>37</v>
      </c>
      <c r="J3" s="73" t="s">
        <v>24</v>
      </c>
      <c r="K3" s="75"/>
      <c r="L3" s="74"/>
    </row>
    <row r="4" spans="1:12" ht="25.5" x14ac:dyDescent="0.2">
      <c r="A4" s="6"/>
      <c r="B4" s="7"/>
      <c r="C4" s="7"/>
      <c r="D4" s="31" t="s">
        <v>20</v>
      </c>
      <c r="E4" s="31" t="s">
        <v>21</v>
      </c>
      <c r="F4" s="31" t="s">
        <v>20</v>
      </c>
      <c r="G4" s="31" t="s">
        <v>21</v>
      </c>
      <c r="H4" s="7"/>
      <c r="I4" s="7"/>
      <c r="J4" s="31" t="s">
        <v>17</v>
      </c>
      <c r="K4" s="31" t="s">
        <v>18</v>
      </c>
      <c r="L4" s="31" t="s">
        <v>33</v>
      </c>
    </row>
    <row r="5" spans="1:12" x14ac:dyDescent="0.2">
      <c r="A5" s="6" t="s">
        <v>30</v>
      </c>
      <c r="B5" s="6" t="s">
        <v>30</v>
      </c>
      <c r="C5" s="24">
        <v>433050</v>
      </c>
      <c r="D5" s="10">
        <f>C5*55%</f>
        <v>238177.50000000003</v>
      </c>
      <c r="E5" s="48">
        <f>C5*25%</f>
        <v>108262.5</v>
      </c>
      <c r="F5" s="37">
        <f>D5*0.75</f>
        <v>178633.12500000003</v>
      </c>
      <c r="G5" s="48">
        <f>E5*0.75</f>
        <v>81196.875</v>
      </c>
      <c r="H5" s="51">
        <v>16</v>
      </c>
      <c r="I5" s="64">
        <v>220</v>
      </c>
      <c r="J5" s="53">
        <f>I5*2</f>
        <v>440</v>
      </c>
      <c r="K5" s="53">
        <f>H5*2</f>
        <v>32</v>
      </c>
      <c r="L5" s="53">
        <f>ROUND((((D5+E5)/200/5)*2),0)</f>
        <v>693</v>
      </c>
    </row>
    <row r="6" spans="1:12" x14ac:dyDescent="0.2">
      <c r="A6" s="6" t="s">
        <v>30</v>
      </c>
      <c r="B6" s="9" t="s">
        <v>4</v>
      </c>
      <c r="C6" s="24">
        <v>187164</v>
      </c>
      <c r="D6" s="10">
        <f>C6*55%</f>
        <v>102940.20000000001</v>
      </c>
      <c r="E6" s="10">
        <f t="shared" ref="E6:E7" si="0">C6*25%</f>
        <v>46791</v>
      </c>
      <c r="F6" s="37">
        <f t="shared" ref="F6:F7" si="1">D6*0.75</f>
        <v>77205.150000000009</v>
      </c>
      <c r="G6" s="48">
        <f t="shared" ref="G6:G12" si="2">E6*0.75</f>
        <v>35093.25</v>
      </c>
      <c r="H6" s="51">
        <v>9</v>
      </c>
      <c r="I6" s="64">
        <v>182</v>
      </c>
      <c r="J6" s="53">
        <f t="shared" ref="J6:J7" si="3">I6*2</f>
        <v>364</v>
      </c>
      <c r="K6" s="53">
        <f t="shared" ref="K6:K7" si="4">H6*2</f>
        <v>18</v>
      </c>
      <c r="L6" s="53">
        <f>ROUND((((D6+E6)/200/5)*2),0)</f>
        <v>299</v>
      </c>
    </row>
    <row r="7" spans="1:12" x14ac:dyDescent="0.2">
      <c r="A7" s="6" t="s">
        <v>30</v>
      </c>
      <c r="B7" s="9" t="s">
        <v>5</v>
      </c>
      <c r="C7" s="24">
        <v>124773</v>
      </c>
      <c r="D7" s="10">
        <f>C7*55%</f>
        <v>68625.150000000009</v>
      </c>
      <c r="E7" s="10">
        <f t="shared" si="0"/>
        <v>31193.25</v>
      </c>
      <c r="F7" s="37">
        <f t="shared" si="1"/>
        <v>51468.862500000003</v>
      </c>
      <c r="G7" s="48">
        <f t="shared" si="2"/>
        <v>23394.9375</v>
      </c>
      <c r="H7" s="51">
        <v>7</v>
      </c>
      <c r="I7" s="64">
        <v>157</v>
      </c>
      <c r="J7" s="53">
        <f t="shared" si="3"/>
        <v>314</v>
      </c>
      <c r="K7" s="53">
        <f t="shared" si="4"/>
        <v>14</v>
      </c>
      <c r="L7" s="53">
        <f>ROUND((((D7+E7)/200/5)*2),0)</f>
        <v>200</v>
      </c>
    </row>
    <row r="8" spans="1:12" x14ac:dyDescent="0.2">
      <c r="A8" s="6" t="s">
        <v>14</v>
      </c>
      <c r="B8" s="9" t="s">
        <v>9</v>
      </c>
      <c r="C8" s="25">
        <v>105495</v>
      </c>
      <c r="D8" s="10"/>
      <c r="E8" s="10">
        <f>C8*25%</f>
        <v>26373.75</v>
      </c>
      <c r="F8" s="37"/>
      <c r="G8" s="48">
        <f t="shared" si="2"/>
        <v>19780.3125</v>
      </c>
      <c r="H8" s="54">
        <v>6</v>
      </c>
      <c r="I8" s="65">
        <v>79</v>
      </c>
      <c r="J8" s="53">
        <f t="shared" ref="J8:J11" si="5">I8*2</f>
        <v>158</v>
      </c>
      <c r="K8" s="53">
        <f t="shared" ref="K8:K12" si="6">H8*2</f>
        <v>12</v>
      </c>
      <c r="L8" s="53">
        <f>ROUND(((E8/200/5)*2),0)</f>
        <v>53</v>
      </c>
    </row>
    <row r="9" spans="1:12" ht="12" customHeight="1" x14ac:dyDescent="0.2">
      <c r="A9" s="6" t="s">
        <v>15</v>
      </c>
      <c r="B9" s="9" t="s">
        <v>10</v>
      </c>
      <c r="C9" s="25">
        <v>287859</v>
      </c>
      <c r="D9" s="25"/>
      <c r="E9" s="10">
        <f t="shared" ref="E9:E12" si="7">C9*25%</f>
        <v>71964.75</v>
      </c>
      <c r="F9" s="37"/>
      <c r="G9" s="48">
        <f t="shared" si="2"/>
        <v>53973.5625</v>
      </c>
      <c r="H9" s="56">
        <v>5</v>
      </c>
      <c r="I9" s="65">
        <v>226</v>
      </c>
      <c r="J9" s="53">
        <f t="shared" si="5"/>
        <v>452</v>
      </c>
      <c r="K9" s="53">
        <f t="shared" si="6"/>
        <v>10</v>
      </c>
      <c r="L9" s="53">
        <f>ROUND(((E9/200/5)*2),0)</f>
        <v>144</v>
      </c>
    </row>
    <row r="10" spans="1:12" s="15" customFormat="1" x14ac:dyDescent="0.2">
      <c r="A10" s="13" t="s">
        <v>15</v>
      </c>
      <c r="B10" s="14" t="s">
        <v>11</v>
      </c>
      <c r="C10" s="26">
        <v>360611</v>
      </c>
      <c r="D10" s="26"/>
      <c r="E10" s="10">
        <f t="shared" si="7"/>
        <v>90152.75</v>
      </c>
      <c r="F10" s="37"/>
      <c r="G10" s="48">
        <f t="shared" si="2"/>
        <v>67614.5625</v>
      </c>
      <c r="H10" s="57">
        <v>8</v>
      </c>
      <c r="I10" s="66">
        <v>253</v>
      </c>
      <c r="J10" s="53">
        <f t="shared" si="5"/>
        <v>506</v>
      </c>
      <c r="K10" s="53">
        <f t="shared" si="6"/>
        <v>16</v>
      </c>
      <c r="L10" s="53">
        <f>ROUND(((E10/200/5)*2),0)</f>
        <v>180</v>
      </c>
    </row>
    <row r="11" spans="1:12" s="15" customFormat="1" x14ac:dyDescent="0.2">
      <c r="A11" s="13" t="s">
        <v>16</v>
      </c>
      <c r="B11" s="14" t="s">
        <v>13</v>
      </c>
      <c r="C11" s="26">
        <v>727268</v>
      </c>
      <c r="D11" s="26"/>
      <c r="E11" s="10">
        <f t="shared" si="7"/>
        <v>181817</v>
      </c>
      <c r="F11" s="37"/>
      <c r="G11" s="48">
        <f t="shared" si="2"/>
        <v>136362.75</v>
      </c>
      <c r="H11" s="57">
        <v>6</v>
      </c>
      <c r="I11" s="66">
        <v>470</v>
      </c>
      <c r="J11" s="53">
        <f t="shared" si="5"/>
        <v>940</v>
      </c>
      <c r="K11" s="53">
        <f t="shared" si="6"/>
        <v>12</v>
      </c>
      <c r="L11" s="53">
        <f>ROUND(((E11/200/5)*2),0)</f>
        <v>364</v>
      </c>
    </row>
    <row r="12" spans="1:12" s="15" customFormat="1" x14ac:dyDescent="0.2">
      <c r="A12" s="13" t="s">
        <v>16</v>
      </c>
      <c r="B12" s="14" t="s">
        <v>12</v>
      </c>
      <c r="C12" s="26">
        <v>712151</v>
      </c>
      <c r="D12" s="26"/>
      <c r="E12" s="10">
        <f t="shared" si="7"/>
        <v>178037.75</v>
      </c>
      <c r="F12" s="37"/>
      <c r="G12" s="48">
        <f t="shared" si="2"/>
        <v>133528.3125</v>
      </c>
      <c r="H12" s="57">
        <v>9</v>
      </c>
      <c r="I12" s="66">
        <v>513</v>
      </c>
      <c r="J12" s="53">
        <f>I12*2</f>
        <v>1026</v>
      </c>
      <c r="K12" s="53">
        <f t="shared" si="6"/>
        <v>18</v>
      </c>
      <c r="L12" s="53">
        <f>ROUND(((E12/200/5)*2),0)</f>
        <v>356</v>
      </c>
    </row>
    <row r="13" spans="1:12" s="15" customFormat="1" ht="15" x14ac:dyDescent="0.25">
      <c r="A13" s="76" t="s">
        <v>31</v>
      </c>
      <c r="B13" s="77"/>
      <c r="C13" s="28">
        <f t="shared" ref="C13:L13" si="8">SUM(C5:C7)</f>
        <v>744987</v>
      </c>
      <c r="D13" s="28">
        <f t="shared" si="8"/>
        <v>409742.85000000009</v>
      </c>
      <c r="E13" s="30">
        <f t="shared" si="8"/>
        <v>186246.75</v>
      </c>
      <c r="F13" s="38">
        <f t="shared" ref="F13:F15" si="9">D13*0.75</f>
        <v>307307.13750000007</v>
      </c>
      <c r="G13" s="49">
        <f t="shared" ref="G13:G15" si="10">E13*0.75</f>
        <v>139685.0625</v>
      </c>
      <c r="H13" s="59">
        <f t="shared" si="8"/>
        <v>32</v>
      </c>
      <c r="I13" s="61">
        <f t="shared" si="8"/>
        <v>559</v>
      </c>
      <c r="J13" s="61">
        <f t="shared" si="8"/>
        <v>1118</v>
      </c>
      <c r="K13" s="61">
        <f t="shared" si="8"/>
        <v>64</v>
      </c>
      <c r="L13" s="61">
        <f t="shared" si="8"/>
        <v>1192</v>
      </c>
    </row>
    <row r="14" spans="1:12" s="15" customFormat="1" ht="15" x14ac:dyDescent="0.25">
      <c r="A14" s="76" t="s">
        <v>23</v>
      </c>
      <c r="B14" s="77"/>
      <c r="C14" s="28">
        <f>SUM(C8:C12)</f>
        <v>2193384</v>
      </c>
      <c r="D14" s="28"/>
      <c r="E14" s="30">
        <f>SUM(E8:E12)</f>
        <v>548346</v>
      </c>
      <c r="F14" s="38"/>
      <c r="G14" s="49">
        <f t="shared" si="10"/>
        <v>411259.5</v>
      </c>
      <c r="H14" s="60">
        <f>SUM(H8:H12)</f>
        <v>34</v>
      </c>
      <c r="I14" s="61">
        <f>SUM(I8:I12)</f>
        <v>1541</v>
      </c>
      <c r="J14" s="61">
        <f>SUM(J8:J12)</f>
        <v>3082</v>
      </c>
      <c r="K14" s="61">
        <f>SUM(K8:K12)</f>
        <v>68</v>
      </c>
      <c r="L14" s="61">
        <f>SUM(L8:L12)</f>
        <v>1097</v>
      </c>
    </row>
    <row r="15" spans="1:12" ht="15" x14ac:dyDescent="0.25">
      <c r="A15" s="78" t="s">
        <v>6</v>
      </c>
      <c r="B15" s="79"/>
      <c r="C15" s="33">
        <f>SUM(C5:C12)</f>
        <v>2938371</v>
      </c>
      <c r="D15" s="33">
        <f>SUM(D5:D12)</f>
        <v>409742.85000000009</v>
      </c>
      <c r="E15" s="33">
        <f t="shared" ref="E15:L15" si="11">SUM(E5:E12)</f>
        <v>734592.75</v>
      </c>
      <c r="F15" s="39">
        <f t="shared" si="9"/>
        <v>307307.13750000007</v>
      </c>
      <c r="G15" s="50">
        <f t="shared" si="10"/>
        <v>550944.5625</v>
      </c>
      <c r="H15" s="62">
        <f>SUM(H5:H12)</f>
        <v>66</v>
      </c>
      <c r="I15" s="67">
        <f t="shared" si="11"/>
        <v>2100</v>
      </c>
      <c r="J15" s="67">
        <f t="shared" si="11"/>
        <v>4200</v>
      </c>
      <c r="K15" s="67">
        <f>SUM(K5:K12)</f>
        <v>132</v>
      </c>
      <c r="L15" s="67">
        <f t="shared" si="11"/>
        <v>2289</v>
      </c>
    </row>
    <row r="16" spans="1:12" ht="15" x14ac:dyDescent="0.25">
      <c r="A16" s="41" t="s">
        <v>32</v>
      </c>
      <c r="B16" s="42"/>
      <c r="C16" s="43"/>
      <c r="D16" s="43"/>
      <c r="E16" s="43"/>
      <c r="F16" s="44"/>
      <c r="G16" s="45"/>
      <c r="H16" s="46"/>
      <c r="I16" s="47"/>
      <c r="J16" s="47"/>
      <c r="K16" s="47"/>
      <c r="L16" s="47"/>
    </row>
    <row r="17" spans="1:12" x14ac:dyDescent="0.2">
      <c r="A17" s="40" t="s">
        <v>27</v>
      </c>
      <c r="L17" s="29"/>
    </row>
    <row r="18" spans="1:12" x14ac:dyDescent="0.2">
      <c r="A18" s="2" t="s">
        <v>25</v>
      </c>
      <c r="L18" s="29"/>
    </row>
    <row r="19" spans="1:12" x14ac:dyDescent="0.2">
      <c r="L19" s="29"/>
    </row>
  </sheetData>
  <mergeCells count="6">
    <mergeCell ref="D3:E3"/>
    <mergeCell ref="J3:L3"/>
    <mergeCell ref="A13:B13"/>
    <mergeCell ref="A14:B14"/>
    <mergeCell ref="A15:B15"/>
    <mergeCell ref="F3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/>
  </sheetViews>
  <sheetFormatPr defaultColWidth="11.42578125" defaultRowHeight="12.75" x14ac:dyDescent="0.2"/>
  <cols>
    <col min="1" max="1" width="14.28515625" style="2" customWidth="1"/>
    <col min="2" max="2" width="13.28515625" style="2" customWidth="1"/>
    <col min="3" max="10" width="12.140625" style="2" customWidth="1"/>
    <col min="11" max="16384" width="11.42578125" style="2"/>
  </cols>
  <sheetData>
    <row r="1" spans="1:13" ht="12.75" customHeight="1" x14ac:dyDescent="0.2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8.25" x14ac:dyDescent="0.2">
      <c r="A3" s="3" t="s">
        <v>0</v>
      </c>
      <c r="B3" s="4" t="s">
        <v>1</v>
      </c>
      <c r="C3" s="23" t="s">
        <v>19</v>
      </c>
      <c r="D3" s="23" t="s">
        <v>22</v>
      </c>
      <c r="E3" s="73" t="s">
        <v>34</v>
      </c>
      <c r="F3" s="74"/>
      <c r="G3" s="73" t="s">
        <v>35</v>
      </c>
      <c r="H3" s="74"/>
      <c r="I3" s="5" t="s">
        <v>36</v>
      </c>
      <c r="J3" s="5" t="s">
        <v>37</v>
      </c>
      <c r="K3" s="73" t="s">
        <v>24</v>
      </c>
      <c r="L3" s="75"/>
      <c r="M3" s="74"/>
    </row>
    <row r="4" spans="1:13" ht="25.5" x14ac:dyDescent="0.2">
      <c r="A4" s="6"/>
      <c r="B4" s="7"/>
      <c r="C4" s="7"/>
      <c r="D4" s="7"/>
      <c r="E4" s="31" t="s">
        <v>20</v>
      </c>
      <c r="F4" s="31" t="s">
        <v>21</v>
      </c>
      <c r="G4" s="31" t="s">
        <v>20</v>
      </c>
      <c r="H4" s="31" t="s">
        <v>21</v>
      </c>
      <c r="I4" s="7"/>
      <c r="J4" s="7"/>
      <c r="K4" s="31" t="s">
        <v>17</v>
      </c>
      <c r="L4" s="31" t="s">
        <v>18</v>
      </c>
      <c r="M4" s="31" t="s">
        <v>33</v>
      </c>
    </row>
    <row r="5" spans="1:13" x14ac:dyDescent="0.2">
      <c r="A5" s="6" t="s">
        <v>30</v>
      </c>
      <c r="B5" s="6" t="s">
        <v>30</v>
      </c>
      <c r="C5" s="24">
        <v>433050</v>
      </c>
      <c r="D5" s="24">
        <f>ROUND(C5*1.022,0)</f>
        <v>442577</v>
      </c>
      <c r="E5" s="10">
        <f>D5*55%</f>
        <v>243417.35</v>
      </c>
      <c r="F5" s="10">
        <f t="shared" ref="F5:F7" si="0">D5*25%</f>
        <v>110644.25</v>
      </c>
      <c r="G5" s="10">
        <f>E5*0.75</f>
        <v>182563.01250000001</v>
      </c>
      <c r="H5" s="10">
        <f>F5*0.75</f>
        <v>82983.1875</v>
      </c>
      <c r="I5" s="51">
        <v>16</v>
      </c>
      <c r="J5" s="52">
        <v>220</v>
      </c>
      <c r="K5" s="53">
        <f>J5*2</f>
        <v>440</v>
      </c>
      <c r="L5" s="53">
        <f>I5*2</f>
        <v>32</v>
      </c>
      <c r="M5" s="53">
        <f>ROUND((((E5+F5)/200/5)*2),0)</f>
        <v>708</v>
      </c>
    </row>
    <row r="6" spans="1:13" x14ac:dyDescent="0.2">
      <c r="A6" s="6" t="s">
        <v>30</v>
      </c>
      <c r="B6" s="9" t="s">
        <v>4</v>
      </c>
      <c r="C6" s="24">
        <v>187164</v>
      </c>
      <c r="D6" s="24">
        <f t="shared" ref="D6:D12" si="1">ROUND(C6*1.022,0)</f>
        <v>191282</v>
      </c>
      <c r="E6" s="10">
        <f t="shared" ref="E6:E7" si="2">D6*55%</f>
        <v>105205.1</v>
      </c>
      <c r="F6" s="10">
        <f t="shared" si="0"/>
        <v>47820.5</v>
      </c>
      <c r="G6" s="10">
        <f t="shared" ref="G6:G7" si="3">E6*0.75</f>
        <v>78903.825000000012</v>
      </c>
      <c r="H6" s="10">
        <f t="shared" ref="H6:H7" si="4">F6*0.75</f>
        <v>35865.375</v>
      </c>
      <c r="I6" s="51">
        <v>9</v>
      </c>
      <c r="J6" s="52">
        <v>182</v>
      </c>
      <c r="K6" s="53">
        <f t="shared" ref="K6:K7" si="5">J6*2</f>
        <v>364</v>
      </c>
      <c r="L6" s="53">
        <f t="shared" ref="L6:L7" si="6">I6*2</f>
        <v>18</v>
      </c>
      <c r="M6" s="53">
        <f>ROUND((((E6+F6)/200/5)*2),0)</f>
        <v>306</v>
      </c>
    </row>
    <row r="7" spans="1:13" x14ac:dyDescent="0.2">
      <c r="A7" s="6" t="s">
        <v>30</v>
      </c>
      <c r="B7" s="9" t="s">
        <v>5</v>
      </c>
      <c r="C7" s="24">
        <v>124773</v>
      </c>
      <c r="D7" s="24">
        <f t="shared" si="1"/>
        <v>127518</v>
      </c>
      <c r="E7" s="10">
        <f t="shared" si="2"/>
        <v>70134.900000000009</v>
      </c>
      <c r="F7" s="10">
        <f t="shared" si="0"/>
        <v>31879.5</v>
      </c>
      <c r="G7" s="10">
        <f t="shared" si="3"/>
        <v>52601.175000000003</v>
      </c>
      <c r="H7" s="10">
        <f t="shared" si="4"/>
        <v>23909.625</v>
      </c>
      <c r="I7" s="51">
        <v>7</v>
      </c>
      <c r="J7" s="52">
        <v>157</v>
      </c>
      <c r="K7" s="53">
        <f t="shared" si="5"/>
        <v>314</v>
      </c>
      <c r="L7" s="53">
        <f t="shared" si="6"/>
        <v>14</v>
      </c>
      <c r="M7" s="53">
        <f>ROUND((((E7+F7)/200/5)*2),0)</f>
        <v>204</v>
      </c>
    </row>
    <row r="8" spans="1:13" x14ac:dyDescent="0.2">
      <c r="A8" s="6" t="s">
        <v>14</v>
      </c>
      <c r="B8" s="9" t="s">
        <v>9</v>
      </c>
      <c r="C8" s="25">
        <v>105495</v>
      </c>
      <c r="D8" s="24">
        <f t="shared" si="1"/>
        <v>107816</v>
      </c>
      <c r="E8" s="10"/>
      <c r="F8" s="10"/>
      <c r="G8" s="10"/>
      <c r="H8" s="10"/>
      <c r="I8" s="54"/>
      <c r="J8" s="55"/>
      <c r="K8" s="53"/>
      <c r="L8" s="53"/>
      <c r="M8" s="53"/>
    </row>
    <row r="9" spans="1:13" ht="12" customHeight="1" x14ac:dyDescent="0.2">
      <c r="A9" s="6" t="s">
        <v>15</v>
      </c>
      <c r="B9" s="9" t="s">
        <v>10</v>
      </c>
      <c r="C9" s="25">
        <v>287859</v>
      </c>
      <c r="D9" s="24">
        <f t="shared" si="1"/>
        <v>294192</v>
      </c>
      <c r="E9" s="25"/>
      <c r="F9" s="10"/>
      <c r="G9" s="10"/>
      <c r="H9" s="10"/>
      <c r="I9" s="56"/>
      <c r="J9" s="55"/>
      <c r="K9" s="53"/>
      <c r="L9" s="53"/>
      <c r="M9" s="53"/>
    </row>
    <row r="10" spans="1:13" s="15" customFormat="1" x14ac:dyDescent="0.2">
      <c r="A10" s="13" t="s">
        <v>15</v>
      </c>
      <c r="B10" s="14" t="s">
        <v>11</v>
      </c>
      <c r="C10" s="26">
        <v>360611</v>
      </c>
      <c r="D10" s="24">
        <f t="shared" si="1"/>
        <v>368544</v>
      </c>
      <c r="E10" s="26"/>
      <c r="F10" s="10"/>
      <c r="G10" s="10"/>
      <c r="H10" s="10"/>
      <c r="I10" s="57"/>
      <c r="J10" s="58"/>
      <c r="K10" s="53"/>
      <c r="L10" s="53"/>
      <c r="M10" s="53"/>
    </row>
    <row r="11" spans="1:13" s="15" customFormat="1" x14ac:dyDescent="0.2">
      <c r="A11" s="13" t="s">
        <v>16</v>
      </c>
      <c r="B11" s="14" t="s">
        <v>13</v>
      </c>
      <c r="C11" s="26">
        <v>727268</v>
      </c>
      <c r="D11" s="24">
        <f t="shared" si="1"/>
        <v>743268</v>
      </c>
      <c r="E11" s="26"/>
      <c r="F11" s="10"/>
      <c r="G11" s="10"/>
      <c r="H11" s="10"/>
      <c r="I11" s="57"/>
      <c r="J11" s="58"/>
      <c r="K11" s="53"/>
      <c r="L11" s="53"/>
      <c r="M11" s="53"/>
    </row>
    <row r="12" spans="1:13" s="15" customFormat="1" x14ac:dyDescent="0.2">
      <c r="A12" s="13" t="s">
        <v>16</v>
      </c>
      <c r="B12" s="14" t="s">
        <v>12</v>
      </c>
      <c r="C12" s="26">
        <v>712151</v>
      </c>
      <c r="D12" s="24">
        <f t="shared" si="1"/>
        <v>727818</v>
      </c>
      <c r="E12" s="26"/>
      <c r="F12" s="10"/>
      <c r="G12" s="10"/>
      <c r="H12" s="10"/>
      <c r="I12" s="57"/>
      <c r="J12" s="58"/>
      <c r="K12" s="53"/>
      <c r="L12" s="53"/>
      <c r="M12" s="53"/>
    </row>
    <row r="13" spans="1:13" s="15" customFormat="1" ht="15" x14ac:dyDescent="0.25">
      <c r="A13" s="76" t="s">
        <v>40</v>
      </c>
      <c r="B13" s="77"/>
      <c r="C13" s="32">
        <f t="shared" ref="C13:M13" si="7">SUM(C5:C7)</f>
        <v>744987</v>
      </c>
      <c r="D13" s="32">
        <f t="shared" si="7"/>
        <v>761377</v>
      </c>
      <c r="E13" s="32">
        <f t="shared" si="7"/>
        <v>418757.35000000003</v>
      </c>
      <c r="F13" s="32">
        <f t="shared" si="7"/>
        <v>190344.25</v>
      </c>
      <c r="G13" s="30">
        <f>E13*0.75</f>
        <v>314068.01250000001</v>
      </c>
      <c r="H13" s="30">
        <f>F13*0.75</f>
        <v>142758.1875</v>
      </c>
      <c r="I13" s="68">
        <f t="shared" si="7"/>
        <v>32</v>
      </c>
      <c r="J13" s="68">
        <f t="shared" si="7"/>
        <v>559</v>
      </c>
      <c r="K13" s="68">
        <f t="shared" si="7"/>
        <v>1118</v>
      </c>
      <c r="L13" s="68">
        <f t="shared" si="7"/>
        <v>64</v>
      </c>
      <c r="M13" s="68">
        <f t="shared" si="7"/>
        <v>1218</v>
      </c>
    </row>
    <row r="14" spans="1:13" s="15" customFormat="1" ht="19.5" customHeight="1" x14ac:dyDescent="0.2">
      <c r="A14" s="80" t="s">
        <v>23</v>
      </c>
      <c r="B14" s="81"/>
      <c r="C14" s="32">
        <f>SUM(C8:C12)</f>
        <v>2193384</v>
      </c>
      <c r="D14" s="32">
        <f>SUM(D8:D12)</f>
        <v>2241638</v>
      </c>
      <c r="E14" s="34"/>
      <c r="F14" s="35"/>
      <c r="G14" s="35"/>
      <c r="H14" s="35"/>
      <c r="I14" s="57"/>
      <c r="J14" s="58"/>
      <c r="K14" s="69"/>
      <c r="L14" s="69"/>
      <c r="M14" s="69"/>
    </row>
    <row r="15" spans="1:13" ht="15" x14ac:dyDescent="0.25">
      <c r="A15" s="78" t="s">
        <v>6</v>
      </c>
      <c r="B15" s="79"/>
      <c r="C15" s="33">
        <f t="shared" ref="C15:J15" si="8">SUM(C5:C12)</f>
        <v>2938371</v>
      </c>
      <c r="D15" s="33">
        <f t="shared" si="8"/>
        <v>3003015</v>
      </c>
      <c r="E15" s="33">
        <f t="shared" si="8"/>
        <v>418757.35000000003</v>
      </c>
      <c r="F15" s="33">
        <f t="shared" si="8"/>
        <v>190344.25</v>
      </c>
      <c r="G15" s="33">
        <f>E15*0.75</f>
        <v>314068.01250000001</v>
      </c>
      <c r="H15" s="33">
        <f>F15*0.75</f>
        <v>142758.1875</v>
      </c>
      <c r="I15" s="62">
        <f t="shared" si="8"/>
        <v>32</v>
      </c>
      <c r="J15" s="63">
        <f t="shared" si="8"/>
        <v>559</v>
      </c>
      <c r="K15" s="67">
        <f>SUM(K5:K12)</f>
        <v>1118</v>
      </c>
      <c r="L15" s="67">
        <f>SUM(L5:L12)</f>
        <v>64</v>
      </c>
      <c r="M15" s="67">
        <f>SUM(M5:M12)</f>
        <v>1218</v>
      </c>
    </row>
    <row r="16" spans="1:13" ht="15" x14ac:dyDescent="0.25">
      <c r="A16" s="41" t="s">
        <v>32</v>
      </c>
      <c r="B16" s="42"/>
      <c r="C16" s="43"/>
      <c r="D16" s="43"/>
      <c r="E16" s="43"/>
      <c r="F16" s="43"/>
      <c r="G16" s="43"/>
      <c r="H16" s="43"/>
      <c r="I16" s="46"/>
      <c r="J16" s="47"/>
      <c r="K16" s="47"/>
      <c r="L16" s="47"/>
      <c r="M16" s="47"/>
    </row>
    <row r="17" spans="1:13" x14ac:dyDescent="0.2">
      <c r="A17" s="36" t="s">
        <v>26</v>
      </c>
      <c r="M17" s="29"/>
    </row>
    <row r="18" spans="1:13" x14ac:dyDescent="0.2">
      <c r="A18" s="2" t="s">
        <v>25</v>
      </c>
      <c r="M18" s="29"/>
    </row>
    <row r="19" spans="1:13" x14ac:dyDescent="0.2">
      <c r="M19" s="29"/>
    </row>
  </sheetData>
  <mergeCells count="6">
    <mergeCell ref="E3:F3"/>
    <mergeCell ref="K3:M3"/>
    <mergeCell ref="A13:B13"/>
    <mergeCell ref="A14:B14"/>
    <mergeCell ref="A15:B15"/>
    <mergeCell ref="G3:H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10.42578125" customWidth="1"/>
    <col min="2" max="2" width="13.7109375" customWidth="1"/>
    <col min="3" max="3" width="19.28515625" customWidth="1"/>
  </cols>
  <sheetData>
    <row r="1" spans="1:3" x14ac:dyDescent="0.25">
      <c r="A1" s="71" t="s">
        <v>41</v>
      </c>
    </row>
    <row r="3" spans="1:3" ht="63.75" x14ac:dyDescent="0.25">
      <c r="A3" s="4" t="s">
        <v>1</v>
      </c>
      <c r="B3" s="5" t="s">
        <v>42</v>
      </c>
      <c r="C3" s="5" t="s">
        <v>43</v>
      </c>
    </row>
    <row r="4" spans="1:3" x14ac:dyDescent="0.25">
      <c r="A4" s="31"/>
      <c r="B4" s="31"/>
      <c r="C4" s="31"/>
    </row>
    <row r="5" spans="1:3" x14ac:dyDescent="0.25">
      <c r="A5" s="6" t="s">
        <v>30</v>
      </c>
      <c r="B5" s="27">
        <v>163</v>
      </c>
      <c r="C5" s="27">
        <v>220</v>
      </c>
    </row>
    <row r="6" spans="1:3" x14ac:dyDescent="0.25">
      <c r="A6" s="9" t="s">
        <v>4</v>
      </c>
      <c r="B6" s="27">
        <v>91</v>
      </c>
      <c r="C6" s="27">
        <v>182</v>
      </c>
    </row>
    <row r="7" spans="1:3" x14ac:dyDescent="0.25">
      <c r="A7" s="9" t="s">
        <v>5</v>
      </c>
      <c r="B7" s="27">
        <v>83</v>
      </c>
      <c r="C7" s="27">
        <v>157</v>
      </c>
    </row>
    <row r="8" spans="1:3" x14ac:dyDescent="0.25">
      <c r="A8" s="70" t="s">
        <v>6</v>
      </c>
      <c r="B8" s="31">
        <f>SUM(B5:B7)</f>
        <v>337</v>
      </c>
      <c r="C8" s="31">
        <f>SUM(C5:C7)</f>
        <v>559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Projection</vt:lpstr>
      <vt:lpstr>2018</vt:lpstr>
      <vt:lpstr>2019</vt:lpstr>
      <vt:lpstr>Comparison2018SchoolTargets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2017-09-26T00:34:26Z</dcterms:created>
  <dcterms:modified xsi:type="dcterms:W3CDTF">2017-09-26T00:34:30Z</dcterms:modified>
</cp:coreProperties>
</file>