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00"/>
  </bookViews>
  <sheets>
    <sheet name="GV - Countries projection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E34" i="1" l="1"/>
  <c r="E33" i="1"/>
  <c r="E32" i="1"/>
  <c r="R24" i="1"/>
  <c r="R25" i="1" s="1"/>
  <c r="R26" i="1" s="1"/>
  <c r="M24" i="1"/>
  <c r="M25" i="1" s="1"/>
  <c r="M26" i="1" s="1"/>
  <c r="J24" i="1"/>
  <c r="J25" i="1" s="1"/>
  <c r="J26" i="1" s="1"/>
  <c r="H24" i="1"/>
  <c r="H25" i="1" s="1"/>
  <c r="H26" i="1" s="1"/>
  <c r="G24" i="1"/>
  <c r="G25" i="1" s="1"/>
  <c r="G26" i="1" s="1"/>
  <c r="F24" i="1"/>
  <c r="F25" i="1" s="1"/>
  <c r="F26" i="1" s="1"/>
  <c r="E24" i="1"/>
  <c r="E31" i="1" s="1"/>
  <c r="O23" i="1"/>
  <c r="L23" i="1"/>
  <c r="Q23" i="1" s="1"/>
  <c r="K23" i="1"/>
  <c r="P23" i="1" s="1"/>
  <c r="O22" i="1"/>
  <c r="L22" i="1"/>
  <c r="Q22" i="1" s="1"/>
  <c r="K22" i="1"/>
  <c r="P22" i="1" s="1"/>
  <c r="P21" i="1"/>
  <c r="O21" i="1"/>
  <c r="L21" i="1"/>
  <c r="Q21" i="1" s="1"/>
  <c r="P20" i="1"/>
  <c r="O20" i="1"/>
  <c r="L20" i="1"/>
  <c r="Q20" i="1" s="1"/>
  <c r="K20" i="1"/>
  <c r="Q19" i="1"/>
  <c r="L19" i="1"/>
  <c r="K19" i="1"/>
  <c r="P19" i="1" s="1"/>
  <c r="J19" i="1"/>
  <c r="O19" i="1" s="1"/>
  <c r="O18" i="1"/>
  <c r="L18" i="1"/>
  <c r="Q18" i="1" s="1"/>
  <c r="K18" i="1"/>
  <c r="P18" i="1" s="1"/>
  <c r="J18" i="1"/>
  <c r="Q16" i="1"/>
  <c r="L16" i="1"/>
  <c r="K16" i="1"/>
  <c r="P16" i="1" s="1"/>
  <c r="J16" i="1"/>
  <c r="O16" i="1" s="1"/>
  <c r="O15" i="1"/>
  <c r="L15" i="1"/>
  <c r="Q15" i="1" s="1"/>
  <c r="K15" i="1"/>
  <c r="P15" i="1" s="1"/>
  <c r="J15" i="1"/>
  <c r="Q14" i="1"/>
  <c r="L14" i="1"/>
  <c r="K14" i="1"/>
  <c r="P14" i="1" s="1"/>
  <c r="J14" i="1"/>
  <c r="O14" i="1" s="1"/>
  <c r="O13" i="1"/>
  <c r="L13" i="1"/>
  <c r="Q13" i="1" s="1"/>
  <c r="K13" i="1"/>
  <c r="P13" i="1" s="1"/>
  <c r="J13" i="1"/>
  <c r="Q12" i="1"/>
  <c r="L12" i="1"/>
  <c r="K12" i="1"/>
  <c r="P12" i="1" s="1"/>
  <c r="J12" i="1"/>
  <c r="O12" i="1" s="1"/>
  <c r="K11" i="1"/>
  <c r="P11" i="1" s="1"/>
  <c r="J11" i="1"/>
  <c r="O11" i="1" s="1"/>
  <c r="K10" i="1"/>
  <c r="P10" i="1" s="1"/>
  <c r="J10" i="1"/>
  <c r="O10" i="1" s="1"/>
  <c r="O9" i="1"/>
  <c r="L9" i="1"/>
  <c r="L24" i="1" s="1"/>
  <c r="K9" i="1"/>
  <c r="K24" i="1" s="1"/>
  <c r="J9" i="1"/>
  <c r="F32" i="1" l="1"/>
  <c r="K25" i="1"/>
  <c r="K26" i="1" s="1"/>
  <c r="J27" i="1" s="1"/>
  <c r="E35" i="1"/>
  <c r="L25" i="1"/>
  <c r="L26" i="1" s="1"/>
  <c r="F33" i="1"/>
  <c r="O24" i="1"/>
  <c r="E25" i="1"/>
  <c r="E26" i="1" s="1"/>
  <c r="E27" i="1" s="1"/>
  <c r="P9" i="1"/>
  <c r="P24" i="1" s="1"/>
  <c r="F31" i="1"/>
  <c r="F35" i="1" s="1"/>
  <c r="F34" i="1"/>
  <c r="Q9" i="1"/>
  <c r="Q24" i="1" s="1"/>
  <c r="G34" i="1"/>
  <c r="H34" i="1" s="1"/>
  <c r="H32" i="1" l="1"/>
  <c r="O25" i="1"/>
  <c r="O26" i="1" s="1"/>
  <c r="O27" i="1" s="1"/>
  <c r="E28" i="1" s="1"/>
  <c r="G31" i="1"/>
  <c r="G32" i="1"/>
  <c r="P25" i="1"/>
  <c r="P26" i="1" s="1"/>
  <c r="G33" i="1"/>
  <c r="H33" i="1" s="1"/>
  <c r="Q25" i="1"/>
  <c r="Q26" i="1" s="1"/>
  <c r="E36" i="1"/>
  <c r="E37" i="1"/>
  <c r="F37" i="1"/>
  <c r="F36" i="1"/>
  <c r="H31" i="1"/>
  <c r="H35" i="1" l="1"/>
  <c r="G35" i="1"/>
  <c r="G36" i="1" l="1"/>
  <c r="G37" i="1" s="1"/>
  <c r="H36" i="1"/>
  <c r="H37" i="1" s="1"/>
</calcChain>
</file>

<file path=xl/sharedStrings.xml><?xml version="1.0" encoding="utf-8"?>
<sst xmlns="http://schemas.openxmlformats.org/spreadsheetml/2006/main" count="50" uniqueCount="33">
  <si>
    <t>Year 1</t>
  </si>
  <si>
    <t>Year 2</t>
  </si>
  <si>
    <t>Year 3</t>
  </si>
  <si>
    <t>Guinea</t>
  </si>
  <si>
    <t>Mali</t>
  </si>
  <si>
    <t>Burkina Faso</t>
  </si>
  <si>
    <t>Regional &amp; HQ Technical Support</t>
  </si>
  <si>
    <t>Personnel</t>
  </si>
  <si>
    <t>Travel</t>
  </si>
  <si>
    <t>Equipment and supplies</t>
  </si>
  <si>
    <t>Other direct costs</t>
  </si>
  <si>
    <t>Activities</t>
  </si>
  <si>
    <t>Project/Program Planning</t>
  </si>
  <si>
    <t>Advocacy &amp; policy developement</t>
  </si>
  <si>
    <t xml:space="preserve">Training &amp; Capacity Building </t>
  </si>
  <si>
    <t xml:space="preserve">Service Delivery </t>
  </si>
  <si>
    <t xml:space="preserve">Behavior Change &amp; Mobilization </t>
  </si>
  <si>
    <t>Monitoring and Evaluation</t>
  </si>
  <si>
    <t>Sub Agreements</t>
  </si>
  <si>
    <t>Total direct costs</t>
  </si>
  <si>
    <t>TOTAL</t>
  </si>
  <si>
    <t>Total per year</t>
  </si>
  <si>
    <t>Grand total</t>
  </si>
  <si>
    <t>year 1</t>
  </si>
  <si>
    <t>year 2</t>
  </si>
  <si>
    <t>year 3</t>
  </si>
  <si>
    <t>Total 3 years</t>
  </si>
  <si>
    <t>AFRO  / HQ Technical Support</t>
  </si>
  <si>
    <t>direct costs</t>
  </si>
  <si>
    <t>OH</t>
  </si>
  <si>
    <t>Total costs</t>
  </si>
  <si>
    <t xml:space="preserve"> </t>
  </si>
  <si>
    <t>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</si>
</sst>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"/>
    <numFmt numFmtId="165" formatCode="[$$-409]#,##0.0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ont="1" applyFill="1"/>
    <xf numFmtId="0" fontId="0" fillId="4" borderId="1" xfId="0" applyFont="1" applyFill="1" applyBorder="1" applyAlignment="1">
      <alignment horizontal="center"/>
    </xf>
    <xf numFmtId="164" fontId="1" fillId="2" borderId="0" xfId="0" applyNumberFormat="1" applyFont="1" applyFill="1"/>
    <xf numFmtId="164" fontId="1" fillId="5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164" fontId="0" fillId="4" borderId="1" xfId="0" applyNumberFormat="1" applyFont="1" applyFill="1" applyBorder="1"/>
    <xf numFmtId="164" fontId="0" fillId="2" borderId="1" xfId="0" applyNumberFormat="1" applyFont="1" applyFill="1" applyBorder="1" applyAlignment="1">
      <alignment horizontal="left" vertical="center"/>
    </xf>
    <xf numFmtId="164" fontId="0" fillId="6" borderId="1" xfId="0" applyNumberFormat="1" applyFont="1" applyFill="1" applyBorder="1"/>
    <xf numFmtId="164" fontId="0" fillId="7" borderId="1" xfId="0" applyNumberFormat="1" applyFont="1" applyFill="1" applyBorder="1"/>
    <xf numFmtId="164" fontId="0" fillId="4" borderId="4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8" borderId="1" xfId="0" applyFill="1" applyBorder="1"/>
    <xf numFmtId="164" fontId="0" fillId="8" borderId="1" xfId="0" applyNumberFormat="1" applyFill="1" applyBorder="1"/>
    <xf numFmtId="165" fontId="0" fillId="0" borderId="0" xfId="0" applyNumberFormat="1"/>
    <xf numFmtId="0" fontId="0" fillId="5" borderId="1" xfId="0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left" vertical="center" wrapText="1"/>
    </xf>
    <xf numFmtId="164" fontId="0" fillId="6" borderId="2" xfId="0" applyNumberFormat="1" applyFont="1" applyFill="1" applyBorder="1" applyAlignment="1">
      <alignment horizontal="center" vertical="center" wrapText="1"/>
    </xf>
    <xf numFmtId="164" fontId="0" fillId="6" borderId="3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R38"/>
  <sheetViews>
    <sheetView tabSelected="1" workbookViewId="0"/>
  </sheetViews>
  <sheetFormatPr defaultRowHeight="15" x14ac:dyDescent="0.25"/>
  <cols>
    <col min="4" max="4" width="31.140625" bestFit="1" customWidth="1"/>
    <col min="5" max="5" width="11.140625" bestFit="1" customWidth="1"/>
    <col min="6" max="7" width="12" customWidth="1"/>
    <col min="8" max="8" width="12.7109375" customWidth="1"/>
    <col min="9" max="9" width="2" customWidth="1"/>
    <col min="13" max="13" width="11.5703125" customWidth="1"/>
    <col min="14" max="14" width="2.7109375" customWidth="1"/>
    <col min="18" max="18" width="11.140625" customWidth="1"/>
  </cols>
  <sheetData>
    <row r="6" spans="3:18" x14ac:dyDescent="0.25">
      <c r="C6" s="1"/>
      <c r="D6" s="1"/>
      <c r="E6" s="19" t="s">
        <v>0</v>
      </c>
      <c r="F6" s="19"/>
      <c r="G6" s="19"/>
      <c r="H6" s="19"/>
      <c r="I6" s="2"/>
      <c r="J6" s="19" t="s">
        <v>1</v>
      </c>
      <c r="K6" s="19"/>
      <c r="L6" s="19"/>
      <c r="M6" s="19"/>
      <c r="N6" s="2"/>
      <c r="O6" s="19" t="s">
        <v>2</v>
      </c>
      <c r="P6" s="19"/>
      <c r="Q6" s="19"/>
      <c r="R6" s="19"/>
    </row>
    <row r="7" spans="3:18" ht="60" x14ac:dyDescent="0.25">
      <c r="C7" s="3"/>
      <c r="D7" s="3"/>
      <c r="E7" s="4" t="s">
        <v>3</v>
      </c>
      <c r="F7" s="4" t="s">
        <v>4</v>
      </c>
      <c r="G7" s="4" t="s">
        <v>5</v>
      </c>
      <c r="H7" s="4" t="s">
        <v>6</v>
      </c>
      <c r="I7" s="5"/>
      <c r="J7" s="4" t="s">
        <v>3</v>
      </c>
      <c r="K7" s="4" t="s">
        <v>4</v>
      </c>
      <c r="L7" s="4" t="s">
        <v>5</v>
      </c>
      <c r="M7" s="4" t="s">
        <v>6</v>
      </c>
      <c r="N7" s="5"/>
      <c r="O7" s="4" t="s">
        <v>3</v>
      </c>
      <c r="P7" s="4" t="s">
        <v>4</v>
      </c>
      <c r="Q7" s="4" t="s">
        <v>5</v>
      </c>
      <c r="R7" s="4" t="s">
        <v>6</v>
      </c>
    </row>
    <row r="8" spans="3:18" x14ac:dyDescent="0.25">
      <c r="C8" s="23" t="s">
        <v>7</v>
      </c>
      <c r="D8" s="23"/>
      <c r="E8" s="6">
        <v>139953.98531115626</v>
      </c>
      <c r="F8" s="6">
        <v>115912</v>
      </c>
      <c r="G8" s="6">
        <v>204981</v>
      </c>
      <c r="H8" s="6">
        <v>134161</v>
      </c>
      <c r="I8" s="7"/>
      <c r="J8" s="6">
        <v>144672</v>
      </c>
      <c r="K8" s="6">
        <v>118005</v>
      </c>
      <c r="L8" s="6">
        <v>160000</v>
      </c>
      <c r="M8" s="6">
        <v>151647</v>
      </c>
      <c r="N8" s="7"/>
      <c r="O8" s="6">
        <v>149578</v>
      </c>
      <c r="P8" s="6">
        <v>120182</v>
      </c>
      <c r="Q8" s="6">
        <v>160000</v>
      </c>
      <c r="R8" s="6">
        <f>156797-2535</f>
        <v>154262</v>
      </c>
    </row>
    <row r="9" spans="3:18" x14ac:dyDescent="0.25">
      <c r="C9" s="23" t="s">
        <v>8</v>
      </c>
      <c r="D9" s="23"/>
      <c r="E9" s="6">
        <v>19381.878169245967</v>
      </c>
      <c r="F9" s="6">
        <v>15097</v>
      </c>
      <c r="G9" s="6">
        <v>6717</v>
      </c>
      <c r="H9" s="6">
        <v>23500</v>
      </c>
      <c r="I9" s="7"/>
      <c r="J9" s="6">
        <f t="shared" ref="J9:K16" si="0">E9</f>
        <v>19381.878169245967</v>
      </c>
      <c r="K9" s="6">
        <f t="shared" si="0"/>
        <v>15097</v>
      </c>
      <c r="L9" s="6">
        <f>G9</f>
        <v>6717</v>
      </c>
      <c r="M9" s="6">
        <v>14500</v>
      </c>
      <c r="N9" s="7"/>
      <c r="O9" s="6">
        <f t="shared" ref="O9:P16" si="1">J9</f>
        <v>19381.878169245967</v>
      </c>
      <c r="P9" s="6">
        <f t="shared" si="1"/>
        <v>15097</v>
      </c>
      <c r="Q9" s="6">
        <f>L9</f>
        <v>6717</v>
      </c>
      <c r="R9" s="6">
        <v>23500</v>
      </c>
    </row>
    <row r="10" spans="3:18" x14ac:dyDescent="0.25">
      <c r="C10" s="23" t="s">
        <v>9</v>
      </c>
      <c r="D10" s="23"/>
      <c r="E10" s="6">
        <v>4000</v>
      </c>
      <c r="F10" s="6">
        <v>4235</v>
      </c>
      <c r="G10" s="6">
        <v>68035</v>
      </c>
      <c r="H10" s="6"/>
      <c r="I10" s="7"/>
      <c r="J10" s="6">
        <f t="shared" si="0"/>
        <v>4000</v>
      </c>
      <c r="K10" s="6">
        <f t="shared" si="0"/>
        <v>4235</v>
      </c>
      <c r="L10" s="6">
        <v>4000</v>
      </c>
      <c r="M10" s="6"/>
      <c r="N10" s="7"/>
      <c r="O10" s="6">
        <f t="shared" si="1"/>
        <v>4000</v>
      </c>
      <c r="P10" s="6">
        <f t="shared" si="1"/>
        <v>4235</v>
      </c>
      <c r="Q10" s="6">
        <v>4000</v>
      </c>
      <c r="R10" s="6"/>
    </row>
    <row r="11" spans="3:18" x14ac:dyDescent="0.25">
      <c r="C11" s="23" t="s">
        <v>10</v>
      </c>
      <c r="D11" s="23"/>
      <c r="E11" s="6">
        <v>39142.227037509801</v>
      </c>
      <c r="F11" s="6">
        <v>18613</v>
      </c>
      <c r="G11" s="6">
        <v>28563</v>
      </c>
      <c r="H11" s="6">
        <v>10303</v>
      </c>
      <c r="I11" s="7"/>
      <c r="J11" s="6">
        <f t="shared" si="0"/>
        <v>39142.227037509801</v>
      </c>
      <c r="K11" s="6">
        <f t="shared" si="0"/>
        <v>18613</v>
      </c>
      <c r="L11" s="6">
        <v>20000</v>
      </c>
      <c r="M11" s="6">
        <v>8803</v>
      </c>
      <c r="N11" s="7"/>
      <c r="O11" s="6">
        <f t="shared" si="1"/>
        <v>39142.227037509801</v>
      </c>
      <c r="P11" s="6">
        <f t="shared" si="1"/>
        <v>18613</v>
      </c>
      <c r="Q11" s="6">
        <v>20000</v>
      </c>
      <c r="R11" s="6">
        <v>8803</v>
      </c>
    </row>
    <row r="12" spans="3:18" x14ac:dyDescent="0.25">
      <c r="C12" s="24" t="s">
        <v>11</v>
      </c>
      <c r="D12" s="8" t="s">
        <v>12</v>
      </c>
      <c r="E12" s="6">
        <v>8483.9337065086147</v>
      </c>
      <c r="F12" s="6">
        <v>22345.945945945947</v>
      </c>
      <c r="G12" s="6">
        <v>4504.5045045045044</v>
      </c>
      <c r="H12" s="6"/>
      <c r="I12" s="7"/>
      <c r="J12" s="6">
        <f t="shared" si="0"/>
        <v>8483.9337065086147</v>
      </c>
      <c r="K12" s="6">
        <f t="shared" si="0"/>
        <v>22345.945945945947</v>
      </c>
      <c r="L12" s="6">
        <f>G12</f>
        <v>4504.5045045045044</v>
      </c>
      <c r="M12" s="6"/>
      <c r="N12" s="7"/>
      <c r="O12" s="6">
        <f t="shared" si="1"/>
        <v>8483.9337065086147</v>
      </c>
      <c r="P12" s="6">
        <f t="shared" si="1"/>
        <v>22345.945945945947</v>
      </c>
      <c r="Q12" s="6">
        <f>L12</f>
        <v>4504.5045045045044</v>
      </c>
      <c r="R12" s="6"/>
    </row>
    <row r="13" spans="3:18" x14ac:dyDescent="0.25">
      <c r="C13" s="24"/>
      <c r="D13" s="8" t="s">
        <v>13</v>
      </c>
      <c r="E13" s="6">
        <v>1879.9253649434747</v>
      </c>
      <c r="F13" s="6">
        <v>0</v>
      </c>
      <c r="G13" s="6">
        <v>0</v>
      </c>
      <c r="H13" s="6">
        <v>34833</v>
      </c>
      <c r="I13" s="7"/>
      <c r="J13" s="6">
        <f t="shared" si="0"/>
        <v>1879.9253649434747</v>
      </c>
      <c r="K13" s="6">
        <f t="shared" si="0"/>
        <v>0</v>
      </c>
      <c r="L13" s="6">
        <f>G13</f>
        <v>0</v>
      </c>
      <c r="M13" s="6">
        <v>10167</v>
      </c>
      <c r="N13" s="7"/>
      <c r="O13" s="6">
        <f t="shared" si="1"/>
        <v>1879.9253649434747</v>
      </c>
      <c r="P13" s="6">
        <f t="shared" si="1"/>
        <v>0</v>
      </c>
      <c r="Q13" s="6">
        <f>L13</f>
        <v>0</v>
      </c>
      <c r="R13" s="6">
        <v>6833</v>
      </c>
    </row>
    <row r="14" spans="3:18" x14ac:dyDescent="0.25">
      <c r="C14" s="24"/>
      <c r="D14" s="8" t="s">
        <v>14</v>
      </c>
      <c r="E14" s="6">
        <v>2524.4210295247503</v>
      </c>
      <c r="F14" s="6">
        <v>57943.24324324324</v>
      </c>
      <c r="G14" s="6">
        <v>0</v>
      </c>
      <c r="H14" s="6"/>
      <c r="I14" s="7"/>
      <c r="J14" s="6">
        <f t="shared" si="0"/>
        <v>2524.4210295247503</v>
      </c>
      <c r="K14" s="6">
        <f t="shared" si="0"/>
        <v>57943.24324324324</v>
      </c>
      <c r="L14" s="6">
        <f>G14</f>
        <v>0</v>
      </c>
      <c r="M14" s="6"/>
      <c r="N14" s="7"/>
      <c r="O14" s="6">
        <f t="shared" si="1"/>
        <v>2524.4210295247503</v>
      </c>
      <c r="P14" s="6">
        <f t="shared" si="1"/>
        <v>57943.24324324324</v>
      </c>
      <c r="Q14" s="6">
        <f>L14</f>
        <v>0</v>
      </c>
      <c r="R14" s="6"/>
    </row>
    <row r="15" spans="3:18" x14ac:dyDescent="0.25">
      <c r="C15" s="24"/>
      <c r="D15" s="8" t="s">
        <v>15</v>
      </c>
      <c r="E15" s="6">
        <v>9000.1097574360665</v>
      </c>
      <c r="F15" s="6">
        <v>31234.234234234231</v>
      </c>
      <c r="G15" s="6">
        <v>7027.0270270270266</v>
      </c>
      <c r="H15" s="6"/>
      <c r="I15" s="7"/>
      <c r="J15" s="6">
        <f t="shared" si="0"/>
        <v>9000.1097574360665</v>
      </c>
      <c r="K15" s="6">
        <f t="shared" si="0"/>
        <v>31234.234234234231</v>
      </c>
      <c r="L15" s="6">
        <f>G15</f>
        <v>7027.0270270270266</v>
      </c>
      <c r="M15" s="6"/>
      <c r="N15" s="7"/>
      <c r="O15" s="6">
        <f t="shared" si="1"/>
        <v>9000.1097574360665</v>
      </c>
      <c r="P15" s="6">
        <f t="shared" si="1"/>
        <v>31234.234234234231</v>
      </c>
      <c r="Q15" s="6">
        <f>L15</f>
        <v>7027.0270270270266</v>
      </c>
      <c r="R15" s="6"/>
    </row>
    <row r="16" spans="3:18" x14ac:dyDescent="0.25">
      <c r="C16" s="24"/>
      <c r="D16" s="8" t="s">
        <v>16</v>
      </c>
      <c r="E16" s="6">
        <v>0</v>
      </c>
      <c r="F16" s="6">
        <v>900.90090090090087</v>
      </c>
      <c r="G16" s="6">
        <v>13513.513513513513</v>
      </c>
      <c r="H16" s="6"/>
      <c r="I16" s="7"/>
      <c r="J16" s="6">
        <f t="shared" si="0"/>
        <v>0</v>
      </c>
      <c r="K16" s="6">
        <f t="shared" si="0"/>
        <v>900.90090090090087</v>
      </c>
      <c r="L16" s="6">
        <f>G16</f>
        <v>13513.513513513513</v>
      </c>
      <c r="M16" s="6"/>
      <c r="N16" s="7"/>
      <c r="O16" s="6">
        <f t="shared" si="1"/>
        <v>0</v>
      </c>
      <c r="P16" s="6">
        <f t="shared" si="1"/>
        <v>900.90090090090087</v>
      </c>
      <c r="Q16" s="6">
        <f>L16</f>
        <v>13513.513513513513</v>
      </c>
      <c r="R16" s="6"/>
    </row>
    <row r="17" spans="3:18" x14ac:dyDescent="0.25">
      <c r="C17" s="24"/>
      <c r="D17" s="8" t="s">
        <v>17</v>
      </c>
      <c r="E17" s="6">
        <v>201756.59093403578</v>
      </c>
      <c r="F17" s="6">
        <v>168329.24774774775</v>
      </c>
      <c r="G17" s="6">
        <v>120000</v>
      </c>
      <c r="H17" s="6">
        <v>18000</v>
      </c>
      <c r="I17" s="7"/>
      <c r="J17" s="6">
        <v>60646</v>
      </c>
      <c r="K17" s="6">
        <v>51499</v>
      </c>
      <c r="L17" s="6">
        <v>60000</v>
      </c>
      <c r="M17" s="6">
        <v>18000</v>
      </c>
      <c r="N17" s="7"/>
      <c r="O17" s="6">
        <v>60646</v>
      </c>
      <c r="P17" s="6">
        <v>51499</v>
      </c>
      <c r="Q17" s="6">
        <v>60000</v>
      </c>
      <c r="R17" s="6">
        <v>18000</v>
      </c>
    </row>
    <row r="18" spans="3:18" x14ac:dyDescent="0.25">
      <c r="C18" s="25" t="s">
        <v>18</v>
      </c>
      <c r="D18" s="8" t="s">
        <v>12</v>
      </c>
      <c r="E18" s="6">
        <v>0</v>
      </c>
      <c r="F18" s="6"/>
      <c r="G18" s="6"/>
      <c r="H18" s="6"/>
      <c r="I18" s="7"/>
      <c r="J18" s="6">
        <f t="shared" ref="J18:L23" si="2">E18</f>
        <v>0</v>
      </c>
      <c r="K18" s="6">
        <f t="shared" si="2"/>
        <v>0</v>
      </c>
      <c r="L18" s="6">
        <f t="shared" si="2"/>
        <v>0</v>
      </c>
      <c r="M18" s="6"/>
      <c r="N18" s="7"/>
      <c r="O18" s="6">
        <f t="shared" ref="O18:Q23" si="3">J18</f>
        <v>0</v>
      </c>
      <c r="P18" s="6">
        <f t="shared" si="3"/>
        <v>0</v>
      </c>
      <c r="Q18" s="6">
        <f t="shared" si="3"/>
        <v>0</v>
      </c>
      <c r="R18" s="6"/>
    </row>
    <row r="19" spans="3:18" x14ac:dyDescent="0.25">
      <c r="C19" s="25"/>
      <c r="D19" s="8" t="s">
        <v>13</v>
      </c>
      <c r="E19" s="6">
        <v>0</v>
      </c>
      <c r="F19" s="6"/>
      <c r="G19" s="6"/>
      <c r="H19" s="6"/>
      <c r="I19" s="7"/>
      <c r="J19" s="6">
        <f t="shared" si="2"/>
        <v>0</v>
      </c>
      <c r="K19" s="6">
        <f t="shared" si="2"/>
        <v>0</v>
      </c>
      <c r="L19" s="6">
        <f t="shared" si="2"/>
        <v>0</v>
      </c>
      <c r="M19" s="6"/>
      <c r="N19" s="7"/>
      <c r="O19" s="6">
        <f t="shared" si="3"/>
        <v>0</v>
      </c>
      <c r="P19" s="6">
        <f t="shared" si="3"/>
        <v>0</v>
      </c>
      <c r="Q19" s="6">
        <f t="shared" si="3"/>
        <v>0</v>
      </c>
      <c r="R19" s="6"/>
    </row>
    <row r="20" spans="3:18" x14ac:dyDescent="0.25">
      <c r="C20" s="25"/>
      <c r="D20" s="8" t="s">
        <v>14</v>
      </c>
      <c r="E20" s="6">
        <v>34288.223027110085</v>
      </c>
      <c r="F20" s="6"/>
      <c r="G20" s="6"/>
      <c r="H20" s="6"/>
      <c r="I20" s="7"/>
      <c r="J20" s="6">
        <v>30000</v>
      </c>
      <c r="K20" s="6">
        <f t="shared" si="2"/>
        <v>0</v>
      </c>
      <c r="L20" s="6">
        <f t="shared" si="2"/>
        <v>0</v>
      </c>
      <c r="M20" s="6"/>
      <c r="N20" s="7"/>
      <c r="O20" s="6">
        <f t="shared" si="3"/>
        <v>30000</v>
      </c>
      <c r="P20" s="6">
        <f t="shared" si="3"/>
        <v>0</v>
      </c>
      <c r="Q20" s="6">
        <f t="shared" si="3"/>
        <v>0</v>
      </c>
      <c r="R20" s="6"/>
    </row>
    <row r="21" spans="3:18" x14ac:dyDescent="0.25">
      <c r="C21" s="25"/>
      <c r="D21" s="8" t="s">
        <v>15</v>
      </c>
      <c r="E21" s="6">
        <v>233489.18889254745</v>
      </c>
      <c r="F21" s="6">
        <v>233550</v>
      </c>
      <c r="G21" s="6">
        <v>201210</v>
      </c>
      <c r="H21" s="6"/>
      <c r="I21" s="7"/>
      <c r="J21" s="6">
        <v>210000</v>
      </c>
      <c r="K21" s="6">
        <v>210000</v>
      </c>
      <c r="L21" s="6">
        <f t="shared" si="2"/>
        <v>201210</v>
      </c>
      <c r="M21" s="6"/>
      <c r="N21" s="7"/>
      <c r="O21" s="6">
        <f t="shared" si="3"/>
        <v>210000</v>
      </c>
      <c r="P21" s="6">
        <f t="shared" si="3"/>
        <v>210000</v>
      </c>
      <c r="Q21" s="6">
        <f t="shared" si="3"/>
        <v>201210</v>
      </c>
      <c r="R21" s="6"/>
    </row>
    <row r="22" spans="3:18" x14ac:dyDescent="0.25">
      <c r="C22" s="25"/>
      <c r="D22" s="8" t="s">
        <v>16</v>
      </c>
      <c r="E22" s="6">
        <v>34448.468883766873</v>
      </c>
      <c r="F22" s="6"/>
      <c r="G22" s="6"/>
      <c r="H22" s="6"/>
      <c r="I22" s="7"/>
      <c r="J22" s="6">
        <v>30000</v>
      </c>
      <c r="K22" s="6">
        <f t="shared" si="2"/>
        <v>0</v>
      </c>
      <c r="L22" s="6">
        <f t="shared" si="2"/>
        <v>0</v>
      </c>
      <c r="M22" s="6"/>
      <c r="N22" s="7"/>
      <c r="O22" s="6">
        <f t="shared" si="3"/>
        <v>30000</v>
      </c>
      <c r="P22" s="6">
        <f t="shared" si="3"/>
        <v>0</v>
      </c>
      <c r="Q22" s="6">
        <f t="shared" si="3"/>
        <v>0</v>
      </c>
      <c r="R22" s="6"/>
    </row>
    <row r="23" spans="3:18" x14ac:dyDescent="0.25">
      <c r="C23" s="25"/>
      <c r="D23" s="8" t="s">
        <v>17</v>
      </c>
      <c r="E23" s="6">
        <v>65447.261551970158</v>
      </c>
      <c r="F23" s="6"/>
      <c r="G23" s="6"/>
      <c r="H23" s="6"/>
      <c r="I23" s="7"/>
      <c r="J23" s="6">
        <v>54723</v>
      </c>
      <c r="K23" s="6">
        <f t="shared" si="2"/>
        <v>0</v>
      </c>
      <c r="L23" s="6">
        <f t="shared" si="2"/>
        <v>0</v>
      </c>
      <c r="M23" s="6"/>
      <c r="N23" s="7"/>
      <c r="O23" s="6">
        <f t="shared" si="3"/>
        <v>54723</v>
      </c>
      <c r="P23" s="6">
        <f t="shared" si="3"/>
        <v>0</v>
      </c>
      <c r="Q23" s="6">
        <f t="shared" si="3"/>
        <v>0</v>
      </c>
      <c r="R23" s="6"/>
    </row>
    <row r="24" spans="3:18" x14ac:dyDescent="0.25">
      <c r="C24" s="26" t="s">
        <v>19</v>
      </c>
      <c r="D24" s="27"/>
      <c r="E24" s="9">
        <f>SUM(E8:E23)</f>
        <v>793796.21366575535</v>
      </c>
      <c r="F24" s="9">
        <f t="shared" ref="F24:H24" si="4">SUM(F8:F23)</f>
        <v>668160.57207207207</v>
      </c>
      <c r="G24" s="9">
        <f t="shared" si="4"/>
        <v>654551.04504504497</v>
      </c>
      <c r="H24" s="9">
        <f t="shared" si="4"/>
        <v>220797</v>
      </c>
      <c r="I24" s="7"/>
      <c r="J24" s="9">
        <f>SUM(J8:J23)</f>
        <v>614453.49506516871</v>
      </c>
      <c r="K24" s="9">
        <f t="shared" ref="K24:M24" si="5">SUM(K8:K23)</f>
        <v>529873.32432432426</v>
      </c>
      <c r="L24" s="9">
        <f t="shared" si="5"/>
        <v>476972.04504504509</v>
      </c>
      <c r="M24" s="9">
        <f t="shared" si="5"/>
        <v>203117</v>
      </c>
      <c r="N24" s="7"/>
      <c r="O24" s="9">
        <f>SUM(O8:O23)</f>
        <v>619359.49506516871</v>
      </c>
      <c r="P24" s="9">
        <f t="shared" ref="P24:R24" si="6">SUM(P8:P23)</f>
        <v>532050.32432432426</v>
      </c>
      <c r="Q24" s="9">
        <f t="shared" si="6"/>
        <v>476972.04504504509</v>
      </c>
      <c r="R24" s="9">
        <f t="shared" si="6"/>
        <v>211398</v>
      </c>
    </row>
    <row r="25" spans="3:18" x14ac:dyDescent="0.25">
      <c r="C25" s="28" t="s">
        <v>32</v>
      </c>
      <c r="D25" s="29"/>
      <c r="E25" s="6">
        <f>E24*19.97%</f>
        <v>158521.10386905132</v>
      </c>
      <c r="F25" s="6">
        <f t="shared" ref="F25:H25" si="7">F24*19.97%</f>
        <v>133431.66624279279</v>
      </c>
      <c r="G25" s="6">
        <f t="shared" si="7"/>
        <v>130713.84369549547</v>
      </c>
      <c r="H25" s="6">
        <f t="shared" si="7"/>
        <v>44093.160899999995</v>
      </c>
      <c r="I25" s="7"/>
      <c r="J25" s="6">
        <f t="shared" ref="J25:M25" si="8">J24*19.97%</f>
        <v>122706.36296451418</v>
      </c>
      <c r="K25" s="6">
        <f t="shared" si="8"/>
        <v>105815.70286756755</v>
      </c>
      <c r="L25" s="6">
        <f t="shared" si="8"/>
        <v>95251.317395495498</v>
      </c>
      <c r="M25" s="6">
        <f t="shared" si="8"/>
        <v>40562.464899999999</v>
      </c>
      <c r="N25" s="7"/>
      <c r="O25" s="6">
        <f t="shared" ref="O25:R25" si="9">O24*19.97%</f>
        <v>123686.09116451419</v>
      </c>
      <c r="P25" s="6">
        <f t="shared" si="9"/>
        <v>106250.44976756755</v>
      </c>
      <c r="Q25" s="6">
        <f t="shared" si="9"/>
        <v>95251.317395495498</v>
      </c>
      <c r="R25" s="6">
        <f t="shared" si="9"/>
        <v>42216.1806</v>
      </c>
    </row>
    <row r="26" spans="3:18" x14ac:dyDescent="0.25">
      <c r="C26" s="22" t="s">
        <v>20</v>
      </c>
      <c r="D26" s="22"/>
      <c r="E26" s="10">
        <f>E25+E24</f>
        <v>952317.31753480667</v>
      </c>
      <c r="F26" s="10">
        <f t="shared" ref="F26:H26" si="10">F25+F24</f>
        <v>801592.23831486492</v>
      </c>
      <c r="G26" s="10">
        <f t="shared" si="10"/>
        <v>785264.88874054048</v>
      </c>
      <c r="H26" s="10">
        <f t="shared" si="10"/>
        <v>264890.16090000002</v>
      </c>
      <c r="I26" s="7"/>
      <c r="J26" s="10">
        <f>J25+J24</f>
        <v>737159.85802968289</v>
      </c>
      <c r="K26" s="10">
        <f t="shared" ref="K26:M26" si="11">K25+K24</f>
        <v>635689.0271918918</v>
      </c>
      <c r="L26" s="10">
        <f t="shared" si="11"/>
        <v>572223.36244054057</v>
      </c>
      <c r="M26" s="10">
        <f t="shared" si="11"/>
        <v>243679.46489999999</v>
      </c>
      <c r="N26" s="7"/>
      <c r="O26" s="10">
        <f>O25+O24</f>
        <v>743045.5862296829</v>
      </c>
      <c r="P26" s="10">
        <f t="shared" ref="P26:R26" si="12">P25+P24</f>
        <v>638300.77409189183</v>
      </c>
      <c r="Q26" s="10">
        <f t="shared" si="12"/>
        <v>572223.36244054057</v>
      </c>
      <c r="R26" s="10">
        <f t="shared" si="12"/>
        <v>253614.18059999999</v>
      </c>
    </row>
    <row r="27" spans="3:18" x14ac:dyDescent="0.25">
      <c r="C27" s="17" t="s">
        <v>21</v>
      </c>
      <c r="D27" s="17"/>
      <c r="E27" s="18">
        <f>SUM(E26:H26)</f>
        <v>2804064.6054902119</v>
      </c>
      <c r="F27" s="18"/>
      <c r="G27" s="18"/>
      <c r="H27" s="18"/>
      <c r="I27" s="11"/>
      <c r="J27" s="18">
        <f t="shared" ref="J27" si="13">SUM(J26:M26)</f>
        <v>2188751.7125621154</v>
      </c>
      <c r="K27" s="18"/>
      <c r="L27" s="18"/>
      <c r="M27" s="18"/>
      <c r="N27" s="11"/>
      <c r="O27" s="18">
        <f t="shared" ref="O27" si="14">SUM(O26:R26)</f>
        <v>2207183.9033621154</v>
      </c>
      <c r="P27" s="18"/>
      <c r="Q27" s="18"/>
      <c r="R27" s="18"/>
    </row>
    <row r="28" spans="3:18" ht="15.75" x14ac:dyDescent="0.25">
      <c r="C28" s="19" t="s">
        <v>22</v>
      </c>
      <c r="D28" s="19"/>
      <c r="E28" s="20">
        <f>SUM(E27:R27)</f>
        <v>7200000.2214144431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30" spans="3:18" x14ac:dyDescent="0.25">
      <c r="E30" s="12" t="s">
        <v>23</v>
      </c>
      <c r="F30" s="12" t="s">
        <v>24</v>
      </c>
      <c r="G30" s="12" t="s">
        <v>25</v>
      </c>
      <c r="H30" s="12" t="s">
        <v>26</v>
      </c>
    </row>
    <row r="31" spans="3:18" x14ac:dyDescent="0.25">
      <c r="D31" s="12" t="s">
        <v>3</v>
      </c>
      <c r="E31" s="13">
        <f>E24</f>
        <v>793796.21366575535</v>
      </c>
      <c r="F31" s="13">
        <f>J24</f>
        <v>614453.49506516871</v>
      </c>
      <c r="G31" s="13">
        <f>O24</f>
        <v>619359.49506516871</v>
      </c>
      <c r="H31" s="13">
        <f>SUM(E31:G31)</f>
        <v>2027609.2037960927</v>
      </c>
    </row>
    <row r="32" spans="3:18" x14ac:dyDescent="0.25">
      <c r="D32" s="12" t="s">
        <v>4</v>
      </c>
      <c r="E32" s="13">
        <f>F24</f>
        <v>668160.57207207207</v>
      </c>
      <c r="F32" s="13">
        <f>K24</f>
        <v>529873.32432432426</v>
      </c>
      <c r="G32" s="13">
        <f>P24</f>
        <v>532050.32432432426</v>
      </c>
      <c r="H32" s="13">
        <f t="shared" ref="H32:H34" si="15">SUM(E32:G32)</f>
        <v>1730084.2207207205</v>
      </c>
    </row>
    <row r="33" spans="4:8" x14ac:dyDescent="0.25">
      <c r="D33" s="12" t="s">
        <v>5</v>
      </c>
      <c r="E33" s="13">
        <f>G24</f>
        <v>654551.04504504497</v>
      </c>
      <c r="F33" s="13">
        <f>L24</f>
        <v>476972.04504504509</v>
      </c>
      <c r="G33" s="13">
        <f>Q24</f>
        <v>476972.04504504509</v>
      </c>
      <c r="H33" s="13">
        <f t="shared" si="15"/>
        <v>1608495.1351351351</v>
      </c>
    </row>
    <row r="34" spans="4:8" x14ac:dyDescent="0.25">
      <c r="D34" s="12" t="s">
        <v>27</v>
      </c>
      <c r="E34" s="13">
        <f>H24</f>
        <v>220797</v>
      </c>
      <c r="F34" s="13">
        <f>M24</f>
        <v>203117</v>
      </c>
      <c r="G34" s="13">
        <f>R24</f>
        <v>211398</v>
      </c>
      <c r="H34" s="13">
        <f t="shared" si="15"/>
        <v>635312</v>
      </c>
    </row>
    <row r="35" spans="4:8" x14ac:dyDescent="0.25">
      <c r="D35" s="14" t="s">
        <v>28</v>
      </c>
      <c r="E35" s="15">
        <f>SUM(E31:E34)</f>
        <v>2337304.8307828726</v>
      </c>
      <c r="F35" s="15">
        <f t="shared" ref="F35:H35" si="16">SUM(F31:F34)</f>
        <v>1824415.8644345379</v>
      </c>
      <c r="G35" s="15">
        <f t="shared" si="16"/>
        <v>1839779.8644345379</v>
      </c>
      <c r="H35" s="15">
        <f t="shared" si="16"/>
        <v>6001500.5596519485</v>
      </c>
    </row>
    <row r="36" spans="4:8" x14ac:dyDescent="0.25">
      <c r="D36" s="12" t="s">
        <v>29</v>
      </c>
      <c r="E36" s="13">
        <f>E35*19.97%</f>
        <v>466759.77470733965</v>
      </c>
      <c r="F36" s="13">
        <f t="shared" ref="F36:H36" si="17">F35*19.97%</f>
        <v>364335.84812757722</v>
      </c>
      <c r="G36" s="13">
        <f t="shared" si="17"/>
        <v>367404.0389275772</v>
      </c>
      <c r="H36" s="13">
        <f t="shared" si="17"/>
        <v>1198499.6617624941</v>
      </c>
    </row>
    <row r="37" spans="4:8" x14ac:dyDescent="0.25">
      <c r="D37" s="14" t="s">
        <v>30</v>
      </c>
      <c r="E37" s="15">
        <f>SUM(E35:E36)</f>
        <v>2804064.6054902123</v>
      </c>
      <c r="F37" s="15">
        <f t="shared" ref="F37:H37" si="18">SUM(F35:F36)</f>
        <v>2188751.7125621149</v>
      </c>
      <c r="G37" s="15">
        <f t="shared" si="18"/>
        <v>2207183.9033621149</v>
      </c>
      <c r="H37" s="15">
        <f t="shared" si="18"/>
        <v>7200000.2214144431</v>
      </c>
    </row>
    <row r="38" spans="4:8" x14ac:dyDescent="0.25">
      <c r="H38" s="16" t="s">
        <v>31</v>
      </c>
    </row>
  </sheetData>
  <mergeCells count="18">
    <mergeCell ref="C26:D26"/>
    <mergeCell ref="E6:H6"/>
    <mergeCell ref="J6:M6"/>
    <mergeCell ref="O6:R6"/>
    <mergeCell ref="C8:D8"/>
    <mergeCell ref="C9:D9"/>
    <mergeCell ref="C10:D10"/>
    <mergeCell ref="C11:D11"/>
    <mergeCell ref="C12:C17"/>
    <mergeCell ref="C18:C23"/>
    <mergeCell ref="C24:D24"/>
    <mergeCell ref="C25:D25"/>
    <mergeCell ref="C27:D27"/>
    <mergeCell ref="E27:H27"/>
    <mergeCell ref="J27:M27"/>
    <mergeCell ref="O27:R27"/>
    <mergeCell ref="C28:D28"/>
    <mergeCell ref="E28:R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GV - Countries 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2018-05-26T00:36:09Z</dcterms:created>
  <dcterms:modified xsi:type="dcterms:W3CDTF">2018-05-26T00:36:13Z</dcterms:modified>
</cp:coreProperties>
</file>