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filterPrivacy="1" autoCompressPictures="0"/>
  <bookViews>
    <workbookView xWindow="0" yWindow="0" windowWidth="25600" windowHeight="16060" firstSheet="1" activeTab="3"/>
  </bookViews>
  <sheets>
    <sheet name="Input" sheetId="2" state="hidden" r:id="rId1"/>
    <sheet name="Analysis Process" sheetId="9" r:id="rId2"/>
    <sheet name="Summary of Budget vs. Actual" sheetId="8" r:id="rId3"/>
    <sheet name="Analysis &amp; Cost Data Analysis" sheetId="7" r:id="rId4"/>
    <sheet name="Workings Oct2011-May2013" sheetId="1" r:id="rId5"/>
  </sheets>
  <definedNames>
    <definedName name="_xlnm._FilterDatabase" localSheetId="4" hidden="1">'Workings Oct2011-May2013'!$A$1:$G$382</definedName>
    <definedName name="_xlnm.Print_Area" localSheetId="3">'Analysis &amp; Cost Data Analysis'!$F$1:$G$68</definedName>
    <definedName name="_xlnm.Print_Area" localSheetId="1">'Analysis Process'!$A$1:$N$22</definedName>
    <definedName name="_xlnm.Print_Area" localSheetId="2">'Summary of Budget vs. Actual'!$A$1:$H$48</definedName>
    <definedName name="_xlnm.Print_Area" localSheetId="4">'Workings Oct2011-May2013'!$A$1:$G$382</definedName>
    <definedName name="_xlnm.Print_Titles" localSheetId="3">'Analysis &amp; Cost Data Analysis'!$1:$2</definedName>
    <definedName name="_xlnm.Print_Titles" localSheetId="4">'Workings Oct2011-May2013'!$1:$1</definedName>
  </definedNames>
  <calcPr calcId="145621" concurrentCalc="0"/>
  <pivotCaches>
    <pivotCache cacheId="4" r:id="rId6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8" l="1"/>
  <c r="C43" i="8"/>
  <c r="C45" i="8"/>
  <c r="D43" i="8"/>
  <c r="D45" i="8"/>
  <c r="E45" i="8"/>
  <c r="F45" i="8"/>
  <c r="G43" i="8"/>
  <c r="G45" i="8"/>
  <c r="B45" i="8"/>
  <c r="F44" i="8"/>
  <c r="F29" i="8"/>
  <c r="F32" i="8"/>
  <c r="F47" i="8"/>
  <c r="C44" i="8"/>
  <c r="D44" i="8"/>
  <c r="G44" i="8"/>
  <c r="F42" i="8"/>
  <c r="F37" i="8"/>
  <c r="F41" i="8"/>
  <c r="C41" i="8"/>
  <c r="D41" i="8"/>
  <c r="G41" i="8"/>
  <c r="C42" i="8"/>
  <c r="D42" i="8"/>
  <c r="G42" i="8"/>
  <c r="F40" i="8"/>
  <c r="F34" i="8"/>
  <c r="F30" i="8"/>
  <c r="F39" i="8"/>
  <c r="G40" i="8"/>
  <c r="G39" i="8"/>
  <c r="C39" i="8"/>
  <c r="D39" i="8"/>
  <c r="C40" i="8"/>
  <c r="D40" i="8"/>
  <c r="C38" i="8"/>
  <c r="C37" i="8"/>
  <c r="C36" i="8"/>
  <c r="C35" i="8"/>
  <c r="C34" i="8"/>
  <c r="C33" i="8"/>
  <c r="C32" i="8"/>
  <c r="C31" i="8"/>
  <c r="C30" i="8"/>
  <c r="C29" i="8"/>
  <c r="C28" i="8"/>
  <c r="C27" i="8"/>
  <c r="F26" i="8"/>
  <c r="C26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F18" i="8"/>
  <c r="E18" i="8"/>
  <c r="G18" i="8"/>
  <c r="F17" i="8"/>
  <c r="E17" i="8"/>
  <c r="G17" i="8"/>
  <c r="F16" i="8"/>
  <c r="E16" i="8"/>
  <c r="G16" i="8"/>
  <c r="F15" i="8"/>
  <c r="E15" i="8"/>
  <c r="G15" i="8"/>
  <c r="F14" i="8"/>
  <c r="E14" i="8"/>
  <c r="G14" i="8"/>
  <c r="F13" i="8"/>
  <c r="E13" i="8"/>
  <c r="G13" i="8"/>
  <c r="C18" i="8"/>
  <c r="D18" i="8"/>
  <c r="C17" i="8"/>
  <c r="D17" i="8"/>
  <c r="C16" i="8"/>
  <c r="D16" i="8"/>
  <c r="C15" i="8"/>
  <c r="D15" i="8"/>
  <c r="C14" i="8"/>
  <c r="D14" i="8"/>
  <c r="C13" i="8"/>
  <c r="D13" i="8"/>
  <c r="C12" i="8"/>
  <c r="C11" i="8"/>
  <c r="C10" i="8"/>
  <c r="C9" i="8"/>
  <c r="C8" i="8"/>
  <c r="C7" i="8"/>
  <c r="F6" i="8"/>
  <c r="C6" i="8"/>
  <c r="F5" i="8"/>
  <c r="C5" i="8"/>
  <c r="C4" i="8"/>
  <c r="C3" i="8"/>
  <c r="C19" i="8"/>
  <c r="D3" i="8"/>
  <c r="D4" i="8"/>
  <c r="D5" i="8"/>
  <c r="D6" i="8"/>
  <c r="D7" i="8"/>
  <c r="D8" i="8"/>
  <c r="D9" i="8"/>
  <c r="D10" i="8"/>
  <c r="D11" i="8"/>
  <c r="D12" i="8"/>
  <c r="D19" i="8"/>
  <c r="E3" i="8"/>
  <c r="E4" i="8"/>
  <c r="E5" i="8"/>
  <c r="E6" i="8"/>
  <c r="E7" i="8"/>
  <c r="E8" i="8"/>
  <c r="E9" i="8"/>
  <c r="E10" i="8"/>
  <c r="E11" i="8"/>
  <c r="E12" i="8"/>
  <c r="E19" i="8"/>
  <c r="F19" i="8"/>
  <c r="G3" i="8"/>
  <c r="G4" i="8"/>
  <c r="G5" i="8"/>
  <c r="G6" i="8"/>
  <c r="G7" i="8"/>
  <c r="G8" i="8"/>
  <c r="G9" i="8"/>
  <c r="G10" i="8"/>
  <c r="G11" i="8"/>
  <c r="G12" i="8"/>
  <c r="G19" i="8"/>
  <c r="B19" i="8"/>
  <c r="F21" i="8"/>
</calcChain>
</file>

<file path=xl/comments1.xml><?xml version="1.0" encoding="utf-8"?>
<comments xmlns="http://schemas.openxmlformats.org/spreadsheetml/2006/main">
  <authors>
    <author>Author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<sst xmlns="http://schemas.openxmlformats.org/spreadsheetml/2006/main" count="2674" uniqueCount="745">
  <si>
    <t>Date</t>
  </si>
  <si>
    <t>Chq No.</t>
  </si>
  <si>
    <t>Amount</t>
  </si>
  <si>
    <t>Budget</t>
  </si>
  <si>
    <t>CAT1 (Budget)</t>
  </si>
  <si>
    <t>CAT2 (Cost Data)</t>
  </si>
  <si>
    <t>2011-12</t>
  </si>
  <si>
    <t>2012-13</t>
  </si>
  <si>
    <t>2013-14</t>
  </si>
  <si>
    <t>02.01.12</t>
  </si>
  <si>
    <t>7124093</t>
  </si>
  <si>
    <t>Bank Charges</t>
  </si>
  <si>
    <t>Office Running Costs</t>
  </si>
  <si>
    <t>Central Management</t>
  </si>
  <si>
    <t>Description (CAT3)</t>
  </si>
  <si>
    <t>Row Labels</t>
  </si>
  <si>
    <t>Grand Total</t>
  </si>
  <si>
    <t>Sum of Amount</t>
  </si>
  <si>
    <t>7124094</t>
  </si>
  <si>
    <t>7124096</t>
  </si>
  <si>
    <t>7124099</t>
  </si>
  <si>
    <t>7124100</t>
  </si>
  <si>
    <t>7124101</t>
  </si>
  <si>
    <t>7124102</t>
  </si>
  <si>
    <t>7124103</t>
  </si>
  <si>
    <t>7124104</t>
  </si>
  <si>
    <t>7124106</t>
  </si>
  <si>
    <t>Salaries</t>
  </si>
  <si>
    <t>09.01.12</t>
  </si>
  <si>
    <t>Utilities</t>
  </si>
  <si>
    <t>11.01.12</t>
  </si>
  <si>
    <t>CAT1</t>
  </si>
  <si>
    <t>CAT2</t>
  </si>
  <si>
    <t>CAT3</t>
  </si>
  <si>
    <t>Training</t>
  </si>
  <si>
    <t>Training for MDA</t>
  </si>
  <si>
    <t>Drug Storage</t>
  </si>
  <si>
    <t>MDA</t>
  </si>
  <si>
    <t>Drug Supply Chain</t>
  </si>
  <si>
    <t>Security</t>
  </si>
  <si>
    <t>Storage</t>
  </si>
  <si>
    <t>Impact Survey</t>
  </si>
  <si>
    <t>1st Apr 2011 to 31st Mar 2012</t>
  </si>
  <si>
    <t>1st Apr 2012 to 31st Mar 2013</t>
  </si>
  <si>
    <t>1st Apr 2013 to 31st Mar 2014</t>
  </si>
  <si>
    <t>Supervision</t>
  </si>
  <si>
    <t>Petrol</t>
  </si>
  <si>
    <t>M&amp;E</t>
  </si>
  <si>
    <t>Equipment</t>
  </si>
  <si>
    <t>Per Diem</t>
  </si>
  <si>
    <t>Post</t>
  </si>
  <si>
    <t>CDD</t>
  </si>
  <si>
    <t>Training of Health Centre Staff</t>
  </si>
  <si>
    <t>Stationery</t>
  </si>
  <si>
    <t>13.01.12</t>
  </si>
  <si>
    <t>16.01.12</t>
  </si>
  <si>
    <t>21.01.12</t>
  </si>
  <si>
    <t>26.01.12</t>
  </si>
  <si>
    <t>7124093/BIC-1</t>
  </si>
  <si>
    <t>7124093/BIC-2</t>
  </si>
  <si>
    <t>31.01.12</t>
  </si>
  <si>
    <t>Cash Jan 2012 (1)</t>
  </si>
  <si>
    <t>Cash Jan 2012 (3)</t>
  </si>
  <si>
    <t>Cash Jan 2012 (4)</t>
  </si>
  <si>
    <t>Cash Jan 2012 (6)</t>
  </si>
  <si>
    <t>Cash Jan 2012 (7)</t>
  </si>
  <si>
    <t>Cash Jan 2012 (8)</t>
  </si>
  <si>
    <t>Cash Jan 2012 (9)</t>
  </si>
  <si>
    <t>Cash Jan 2012 (10)</t>
  </si>
  <si>
    <t>06.01.12</t>
  </si>
  <si>
    <t>12.01.12</t>
  </si>
  <si>
    <t>18.01.12</t>
  </si>
  <si>
    <t>7124084</t>
  </si>
  <si>
    <t>7124085</t>
  </si>
  <si>
    <t>7124086</t>
  </si>
  <si>
    <t>7124087</t>
  </si>
  <si>
    <t>7124088</t>
  </si>
  <si>
    <t>7124089</t>
  </si>
  <si>
    <t>7124090</t>
  </si>
  <si>
    <t>7124091</t>
  </si>
  <si>
    <t>02.12.11</t>
  </si>
  <si>
    <t>07.12.11</t>
  </si>
  <si>
    <t>12.12.11</t>
  </si>
  <si>
    <t>23.12.11</t>
  </si>
  <si>
    <t>26.12.11</t>
  </si>
  <si>
    <t>31.12.11</t>
  </si>
  <si>
    <t>Bank Dec 2011 (55)</t>
  </si>
  <si>
    <t>Bank Dec 2011 (56)</t>
  </si>
  <si>
    <t>7124070</t>
  </si>
  <si>
    <t>7124071</t>
  </si>
  <si>
    <t>7124072</t>
  </si>
  <si>
    <t>7124074</t>
  </si>
  <si>
    <t>7124075</t>
  </si>
  <si>
    <t>7124076</t>
  </si>
  <si>
    <t>7124077</t>
  </si>
  <si>
    <t>7124078</t>
  </si>
  <si>
    <t>7124080</t>
  </si>
  <si>
    <t>10.11.11</t>
  </si>
  <si>
    <t>23.11.11</t>
  </si>
  <si>
    <t>24.11.11</t>
  </si>
  <si>
    <t>29.11.11</t>
  </si>
  <si>
    <t>30.11.11</t>
  </si>
  <si>
    <t>Bank Nov 2011 (42)</t>
  </si>
  <si>
    <t>Bank Nov 2011 (41)</t>
  </si>
  <si>
    <t>Bank Nov 2011 (43)</t>
  </si>
  <si>
    <t>01.12.11</t>
  </si>
  <si>
    <t>08.12.11</t>
  </si>
  <si>
    <t>16.12.11</t>
  </si>
  <si>
    <t>22.12.11</t>
  </si>
  <si>
    <t>28.12.11</t>
  </si>
  <si>
    <t>Cash Dec 2011 (21)</t>
  </si>
  <si>
    <t>Cash Dec 2011 (22)</t>
  </si>
  <si>
    <t>Cash Dec 2011 (23)</t>
  </si>
  <si>
    <t>Cash Dec 2011 (26)</t>
  </si>
  <si>
    <t>Cash Dec 2011 (27)</t>
  </si>
  <si>
    <t>Cash Dec 2011 (28)</t>
  </si>
  <si>
    <t>Cash Dec 2011 (29)</t>
  </si>
  <si>
    <t>Cash Dec 2011 (30)</t>
  </si>
  <si>
    <t>Cash Dec 2011 (32)</t>
  </si>
  <si>
    <t>Cash Dec 2011 (33)</t>
  </si>
  <si>
    <t>25.11.11</t>
  </si>
  <si>
    <t>28.11.11</t>
  </si>
  <si>
    <t>Cash Nov 2011 (11)</t>
  </si>
  <si>
    <t>Cash Nov 2011 (12)</t>
  </si>
  <si>
    <t>Cash Nov 2011 (13)</t>
  </si>
  <si>
    <t>Cash Nov 2011 (14)</t>
  </si>
  <si>
    <t>Cash Nov 2011 (15)</t>
  </si>
  <si>
    <t>Cash Nov 2011 (17)</t>
  </si>
  <si>
    <t>Cash Nov 2011 (18)</t>
  </si>
  <si>
    <t>Cash Nov 2011 (20)</t>
  </si>
  <si>
    <t>07.10.11</t>
  </si>
  <si>
    <t>10.10.11</t>
  </si>
  <si>
    <t>12.10.11</t>
  </si>
  <si>
    <t>13.10.11</t>
  </si>
  <si>
    <t>14.10.11</t>
  </si>
  <si>
    <t>20.10.11</t>
  </si>
  <si>
    <t>30.10.11</t>
  </si>
  <si>
    <t>31.10.11</t>
  </si>
  <si>
    <t>7124055</t>
  </si>
  <si>
    <t>7124056</t>
  </si>
  <si>
    <t>Bank Oct 2011 (11)</t>
  </si>
  <si>
    <t>Bank Oct 2011 (12)</t>
  </si>
  <si>
    <t>Bank Oct 2011 (13)</t>
  </si>
  <si>
    <t>7124057</t>
  </si>
  <si>
    <t>7124058</t>
  </si>
  <si>
    <t>7124060</t>
  </si>
  <si>
    <t>7124061</t>
  </si>
  <si>
    <t>7124062</t>
  </si>
  <si>
    <t>7124063</t>
  </si>
  <si>
    <t>7124064</t>
  </si>
  <si>
    <t>7124065</t>
  </si>
  <si>
    <t>7124066</t>
  </si>
  <si>
    <t>7124067</t>
  </si>
  <si>
    <t>7124068</t>
  </si>
  <si>
    <t>Bank Oct 2011 (26)</t>
  </si>
  <si>
    <t>Bank Oct 2011 (27)</t>
  </si>
  <si>
    <t>17.10.11</t>
  </si>
  <si>
    <t>24.10.11</t>
  </si>
  <si>
    <t>26.10.11</t>
  </si>
  <si>
    <t>28.10.11</t>
  </si>
  <si>
    <t>Cash Oct 2011 (2)</t>
  </si>
  <si>
    <t>Cash Oct 2011 (3)</t>
  </si>
  <si>
    <t>Cash Oct 2011 (4)</t>
  </si>
  <si>
    <t>Cash Oct 2011 (5)</t>
  </si>
  <si>
    <t>Cash Oct 2011 (6)</t>
  </si>
  <si>
    <t>Cash Oct 2011 (7)</t>
  </si>
  <si>
    <t>Cash Oct 2011 (8)</t>
  </si>
  <si>
    <t>05.01.12</t>
  </si>
  <si>
    <t>02.02.12</t>
  </si>
  <si>
    <t>20.02.12</t>
  </si>
  <si>
    <t>24.02.12</t>
  </si>
  <si>
    <t>27.02.12</t>
  </si>
  <si>
    <t>29.02.12</t>
  </si>
  <si>
    <t>7124112</t>
  </si>
  <si>
    <t>7124114</t>
  </si>
  <si>
    <t>7124115</t>
  </si>
  <si>
    <t>7124116</t>
  </si>
  <si>
    <t>7124117</t>
  </si>
  <si>
    <t>7124118</t>
  </si>
  <si>
    <t>7124119</t>
  </si>
  <si>
    <t>7124120</t>
  </si>
  <si>
    <t>7124121</t>
  </si>
  <si>
    <t>7124122</t>
  </si>
  <si>
    <t>Bank Feb 2012 (29)</t>
  </si>
  <si>
    <t>Bank Feb 2012 (30)</t>
  </si>
  <si>
    <t>13.02.12</t>
  </si>
  <si>
    <t>21.02.12</t>
  </si>
  <si>
    <t>28.02.12</t>
  </si>
  <si>
    <t>Cash Feb 2012 (13)</t>
  </si>
  <si>
    <t>Cash Feb 2012 (14)</t>
  </si>
  <si>
    <t>Cash Feb 2012 (15)</t>
  </si>
  <si>
    <t>Cash Feb 2012 (16)</t>
  </si>
  <si>
    <t>Road Tax</t>
  </si>
  <si>
    <t>05.03.12</t>
  </si>
  <si>
    <t>19.03.12</t>
  </si>
  <si>
    <t>23.03.12</t>
  </si>
  <si>
    <t>26.03.12</t>
  </si>
  <si>
    <t>30.03.12</t>
  </si>
  <si>
    <t>7124123</t>
  </si>
  <si>
    <t>7124125</t>
  </si>
  <si>
    <t>7124126</t>
  </si>
  <si>
    <t>7124127</t>
  </si>
  <si>
    <t>Bank March 2012 (37)</t>
  </si>
  <si>
    <t>Bank March 2012 (36)</t>
  </si>
  <si>
    <t>Bank March 2012 (39)</t>
  </si>
  <si>
    <t>27.03.12</t>
  </si>
  <si>
    <t>Cash March 2012 (17)</t>
  </si>
  <si>
    <t>Cash March 2012 (18)</t>
  </si>
  <si>
    <t>Cash March 2012 (20)</t>
  </si>
  <si>
    <t>Cash March 2012 (21)</t>
  </si>
  <si>
    <t>Car Rental</t>
  </si>
  <si>
    <t>03.04.12</t>
  </si>
  <si>
    <t>10.04.12</t>
  </si>
  <si>
    <t>20.04.12</t>
  </si>
  <si>
    <t>25.04.12</t>
  </si>
  <si>
    <t>27.04.12</t>
  </si>
  <si>
    <t>30.04.12</t>
  </si>
  <si>
    <t>7124129</t>
  </si>
  <si>
    <t>7124130</t>
  </si>
  <si>
    <t>7124131</t>
  </si>
  <si>
    <t>Bank April 2012 (46)</t>
  </si>
  <si>
    <t>Bank April 2012 (48)</t>
  </si>
  <si>
    <t>Car Import</t>
  </si>
  <si>
    <t>7124133</t>
  </si>
  <si>
    <t>05.04.12</t>
  </si>
  <si>
    <t>13.04.12</t>
  </si>
  <si>
    <t>26.04.12</t>
  </si>
  <si>
    <t>Cash April 2012 (22)</t>
  </si>
  <si>
    <t>Cash April 2012 (23)</t>
  </si>
  <si>
    <t>Cash April 2012 (24)</t>
  </si>
  <si>
    <t>Cash April 2012 (25)</t>
  </si>
  <si>
    <t>Cash April 2012 (26)</t>
  </si>
  <si>
    <t>Cash April 2012 (28)</t>
  </si>
  <si>
    <t>Cash April 2012 (29)</t>
  </si>
  <si>
    <t>Cash April 2012 (30)</t>
  </si>
  <si>
    <t>Car Maintenance</t>
  </si>
  <si>
    <t>Furniture for Office</t>
  </si>
  <si>
    <t>04.05.12</t>
  </si>
  <si>
    <t>14.05.12</t>
  </si>
  <si>
    <t>16.05.12</t>
  </si>
  <si>
    <t>18.05.12</t>
  </si>
  <si>
    <t>7124135</t>
  </si>
  <si>
    <t>7124136</t>
  </si>
  <si>
    <t>7124137</t>
  </si>
  <si>
    <t>7124139</t>
  </si>
  <si>
    <t>7124140</t>
  </si>
  <si>
    <t>7124141</t>
  </si>
  <si>
    <t>7124145</t>
  </si>
  <si>
    <t>7124146</t>
  </si>
  <si>
    <t>7124148</t>
  </si>
  <si>
    <t>7124149</t>
  </si>
  <si>
    <t>Bank May 2012 (64)</t>
  </si>
  <si>
    <t>Bank May 2012 (65)</t>
  </si>
  <si>
    <t>20.05.12</t>
  </si>
  <si>
    <t>25.05.12</t>
  </si>
  <si>
    <t>31.05.12</t>
  </si>
  <si>
    <t>Car Insurance</t>
  </si>
  <si>
    <t>Drug Transport</t>
  </si>
  <si>
    <t>Computer</t>
  </si>
  <si>
    <t>Radio Costs</t>
  </si>
  <si>
    <t>02.05.12</t>
  </si>
  <si>
    <t>15.05.12</t>
  </si>
  <si>
    <t>19.05.12</t>
  </si>
  <si>
    <t>26.05.12</t>
  </si>
  <si>
    <t>Cash May 2012 (31)</t>
  </si>
  <si>
    <t>Cash May 2012 (33)</t>
  </si>
  <si>
    <t>Cash May 2012 (34)</t>
  </si>
  <si>
    <t>Cash May 2012 (35)</t>
  </si>
  <si>
    <t>Cash May 2012 (37)</t>
  </si>
  <si>
    <t>Cash May 2012 (38)</t>
  </si>
  <si>
    <t>Cash May 2012 (39)</t>
  </si>
  <si>
    <t>Cash May 2012 (41)</t>
  </si>
  <si>
    <t>Cash May 2012 (43)</t>
  </si>
  <si>
    <t>Cash May 2012 (45)</t>
  </si>
  <si>
    <t>Cash May 2012 (46)</t>
  </si>
  <si>
    <t>Cash May 2012 (47)</t>
  </si>
  <si>
    <t>Furniture</t>
  </si>
  <si>
    <t>Phone</t>
  </si>
  <si>
    <t>Transport</t>
  </si>
  <si>
    <t>Drug Clearance, Storage and Delivery</t>
  </si>
  <si>
    <t>Mobilisation</t>
  </si>
  <si>
    <t>Radio</t>
  </si>
  <si>
    <t>Lab Equipment</t>
  </si>
  <si>
    <t>18.06.12</t>
  </si>
  <si>
    <t>25.06.12</t>
  </si>
  <si>
    <t>29.06.12</t>
  </si>
  <si>
    <t>30.06.12</t>
  </si>
  <si>
    <t>7124151</t>
  </si>
  <si>
    <t>7124152</t>
  </si>
  <si>
    <t>7426135</t>
  </si>
  <si>
    <t>Bank June 2012 (72)</t>
  </si>
  <si>
    <t>Bank June 2012 (73)</t>
  </si>
  <si>
    <t>Bank June 2012 (76)</t>
  </si>
  <si>
    <t>Cash June 2012 (48)</t>
  </si>
  <si>
    <t>Cash June 2012 (49)</t>
  </si>
  <si>
    <t>Cash June 2012 (51)</t>
  </si>
  <si>
    <t>Cash June 2012 (53)</t>
  </si>
  <si>
    <t>Cash June 2012 (54)</t>
  </si>
  <si>
    <t>Cash June 2012 (55)</t>
  </si>
  <si>
    <t>Cash June 2012 (56)</t>
  </si>
  <si>
    <t>Cash June 2012 (57)</t>
  </si>
  <si>
    <t>Cash June 2012 (58)</t>
  </si>
  <si>
    <t>Cash June 2012 (59)</t>
  </si>
  <si>
    <t>Cash June 2012 (61)</t>
  </si>
  <si>
    <t>Cash June 2012 (62)</t>
  </si>
  <si>
    <t>Cash June 2012 (63)</t>
  </si>
  <si>
    <t>Cash June 2012 (64)</t>
  </si>
  <si>
    <t>04.06.12</t>
  </si>
  <si>
    <t>06.06.12</t>
  </si>
  <si>
    <t>19.06.12</t>
  </si>
  <si>
    <t>23.06.12</t>
  </si>
  <si>
    <t>26.06.12</t>
  </si>
  <si>
    <t>Import Tax</t>
  </si>
  <si>
    <t>06.07.12</t>
  </si>
  <si>
    <t>19.07.12</t>
  </si>
  <si>
    <t>23.07.12</t>
  </si>
  <si>
    <t>24.07.12</t>
  </si>
  <si>
    <t>25.07.12</t>
  </si>
  <si>
    <t>31.07.12</t>
  </si>
  <si>
    <t>7426138</t>
  </si>
  <si>
    <t>7426139</t>
  </si>
  <si>
    <t>7426142</t>
  </si>
  <si>
    <t>7426143</t>
  </si>
  <si>
    <t>7426144</t>
  </si>
  <si>
    <t>7426146</t>
  </si>
  <si>
    <t>7426147</t>
  </si>
  <si>
    <t>Bank July 2012 (85)</t>
  </si>
  <si>
    <t>Bank July 2012 (87)</t>
  </si>
  <si>
    <t>TV</t>
  </si>
  <si>
    <t>TV, Media</t>
  </si>
  <si>
    <t>Cash July 2012 (66)</t>
  </si>
  <si>
    <t>Cash July 2012 (67)</t>
  </si>
  <si>
    <t>Cash July 2012 (68)</t>
  </si>
  <si>
    <t>02.08.12</t>
  </si>
  <si>
    <t>07.08.12</t>
  </si>
  <si>
    <t>13.08.12</t>
  </si>
  <si>
    <t>16.08.12</t>
  </si>
  <si>
    <t>17.08.12</t>
  </si>
  <si>
    <t>22.08.12</t>
  </si>
  <si>
    <t>23.08.12</t>
  </si>
  <si>
    <t>25.08.12</t>
  </si>
  <si>
    <t>27.08.12</t>
  </si>
  <si>
    <t>31.08.12</t>
  </si>
  <si>
    <t>7426150</t>
  </si>
  <si>
    <t>7426151</t>
  </si>
  <si>
    <t>7426152</t>
  </si>
  <si>
    <t>7426153</t>
  </si>
  <si>
    <t>7426155</t>
  </si>
  <si>
    <t>7426156</t>
  </si>
  <si>
    <t>7426157</t>
  </si>
  <si>
    <t>7426159</t>
  </si>
  <si>
    <t>7426160</t>
  </si>
  <si>
    <t>7426161</t>
  </si>
  <si>
    <t>7426162</t>
  </si>
  <si>
    <t>Bank August 2012 (101)</t>
  </si>
  <si>
    <t>7426164</t>
  </si>
  <si>
    <t>Bank August 2012 (106)</t>
  </si>
  <si>
    <t>Bank August 2012 (107)</t>
  </si>
  <si>
    <t>Advocacy</t>
  </si>
  <si>
    <t>National Review Meeting</t>
  </si>
  <si>
    <t>01.08.12</t>
  </si>
  <si>
    <t>06.08.12</t>
  </si>
  <si>
    <t>14.08.12</t>
  </si>
  <si>
    <t>15.08.12</t>
  </si>
  <si>
    <t>29.08.12</t>
  </si>
  <si>
    <t>Cash August 2012 (68)</t>
  </si>
  <si>
    <t>Cash August 2012 (69)</t>
  </si>
  <si>
    <t>Cash August 2012 (70)</t>
  </si>
  <si>
    <t>Cash August 2012 (71)</t>
  </si>
  <si>
    <t>Cash August 2012 (73)</t>
  </si>
  <si>
    <t>Cash August 2012 (74)</t>
  </si>
  <si>
    <t>Cash August 2012 (75)</t>
  </si>
  <si>
    <t>Cash August 2012 (76)</t>
  </si>
  <si>
    <t>Cash August 2012 (77)</t>
  </si>
  <si>
    <t>Cash August 2012 (78)</t>
  </si>
  <si>
    <t>Cash August 2012 (79)</t>
  </si>
  <si>
    <t>Cash August 2012 (80)</t>
  </si>
  <si>
    <t>Cash August 2012 (82)</t>
  </si>
  <si>
    <t>Cash August 2012 (83)</t>
  </si>
  <si>
    <t>Cash August 2012 (85)</t>
  </si>
  <si>
    <t>Cash August 2012 (86)</t>
  </si>
  <si>
    <t>Cash August 2012 (88)</t>
  </si>
  <si>
    <t>Repairs</t>
  </si>
  <si>
    <t>Taxi</t>
  </si>
  <si>
    <t>05.09.12</t>
  </si>
  <si>
    <t>07.09.12</t>
  </si>
  <si>
    <t>12.09.12</t>
  </si>
  <si>
    <t>26.09.12</t>
  </si>
  <si>
    <t>28.09.12</t>
  </si>
  <si>
    <t>Cash September 2012 (89)</t>
  </si>
  <si>
    <t>Cash September 2012 (90)</t>
  </si>
  <si>
    <t>Cash September 2012 (91)</t>
  </si>
  <si>
    <t>Cash September 2012 (92)</t>
  </si>
  <si>
    <t>Cash September 2012 (94)</t>
  </si>
  <si>
    <t>Cash September 2012 (95)</t>
  </si>
  <si>
    <t>Cash September 2012 (98)</t>
  </si>
  <si>
    <t>Cash September 2012 (99)</t>
  </si>
  <si>
    <t>Cash September 2012 (101)</t>
  </si>
  <si>
    <t>Cash September 2012 (103)</t>
  </si>
  <si>
    <t>10.10.12</t>
  </si>
  <si>
    <t>15.10.12</t>
  </si>
  <si>
    <t>25.10.12</t>
  </si>
  <si>
    <t>29.10.12</t>
  </si>
  <si>
    <t>31.10.12</t>
  </si>
  <si>
    <t>7426179</t>
  </si>
  <si>
    <t>7426180</t>
  </si>
  <si>
    <t>7426181</t>
  </si>
  <si>
    <t>7426182</t>
  </si>
  <si>
    <t>Bank October 2012 (128)</t>
  </si>
  <si>
    <t>7570255</t>
  </si>
  <si>
    <t>Bank October 2012 (130)</t>
  </si>
  <si>
    <t>742617/BIC (131)</t>
  </si>
  <si>
    <t>Internet</t>
  </si>
  <si>
    <t>02.10.12</t>
  </si>
  <si>
    <t>05.10.12</t>
  </si>
  <si>
    <t>09.10.12</t>
  </si>
  <si>
    <t>12.10.12</t>
  </si>
  <si>
    <t>18.10.12</t>
  </si>
  <si>
    <t>19.10.12</t>
  </si>
  <si>
    <t>22.10.12</t>
  </si>
  <si>
    <t>24.10.12</t>
  </si>
  <si>
    <t>Cash October 2012 (104)</t>
  </si>
  <si>
    <t>Cash October 2012 (105)</t>
  </si>
  <si>
    <t>Cash October 2012 (106)</t>
  </si>
  <si>
    <t>Cash October 2012 (107)</t>
  </si>
  <si>
    <t>Cash October 2012 (108)</t>
  </si>
  <si>
    <t>Cash October 2012 (110)</t>
  </si>
  <si>
    <t>Cash October 2012 (111)</t>
  </si>
  <si>
    <t>Cash October 2012 (112)</t>
  </si>
  <si>
    <t>Cash October 2012 (114)</t>
  </si>
  <si>
    <t>Cash October 2012 (115)</t>
  </si>
  <si>
    <t>Survey CCA</t>
  </si>
  <si>
    <t>Vehicles</t>
  </si>
  <si>
    <t>03.11.12</t>
  </si>
  <si>
    <t>09.11.12</t>
  </si>
  <si>
    <t>11.11.12</t>
  </si>
  <si>
    <t>25.11.12</t>
  </si>
  <si>
    <t>26.11.12</t>
  </si>
  <si>
    <t>29.11.12</t>
  </si>
  <si>
    <t>30.11.12</t>
  </si>
  <si>
    <t>75070256</t>
  </si>
  <si>
    <t>75070258</t>
  </si>
  <si>
    <t>75070260</t>
  </si>
  <si>
    <t>Bank November 2012 (137)</t>
  </si>
  <si>
    <t>75070261</t>
  </si>
  <si>
    <t>75070262</t>
  </si>
  <si>
    <t>75070263</t>
  </si>
  <si>
    <t>Bank November 2012 (141)</t>
  </si>
  <si>
    <t>Bank November 2012 (143)</t>
  </si>
  <si>
    <t>Cash November 2012 (116)</t>
  </si>
  <si>
    <t>Cash November 2012 (118)</t>
  </si>
  <si>
    <t>Cash November 2012 (119)</t>
  </si>
  <si>
    <t>Cash November 2012 (120)</t>
  </si>
  <si>
    <t>Cash November 2012 (121)</t>
  </si>
  <si>
    <t>Cash November 2012 (122)</t>
  </si>
  <si>
    <t>Cash November 2012 (123)</t>
  </si>
  <si>
    <t>Cash November 2012 (124)</t>
  </si>
  <si>
    <t>Cash November 2012 (125)</t>
  </si>
  <si>
    <t>06.11.12</t>
  </si>
  <si>
    <t>12.11.12</t>
  </si>
  <si>
    <t>16.11.12</t>
  </si>
  <si>
    <t>19.11.12</t>
  </si>
  <si>
    <t>21.11.12</t>
  </si>
  <si>
    <t>27.11.12</t>
  </si>
  <si>
    <t>Vehicle Repairs</t>
  </si>
  <si>
    <t>Tax Costs</t>
  </si>
  <si>
    <t>04.12.12</t>
  </si>
  <si>
    <t>10.12.12</t>
  </si>
  <si>
    <t>17.12.12</t>
  </si>
  <si>
    <t>25.12.12</t>
  </si>
  <si>
    <t>31.12.12</t>
  </si>
  <si>
    <t>7570264</t>
  </si>
  <si>
    <t>7570265</t>
  </si>
  <si>
    <t>7570267</t>
  </si>
  <si>
    <t>7570268</t>
  </si>
  <si>
    <t>7570269</t>
  </si>
  <si>
    <t>7570270</t>
  </si>
  <si>
    <t>7570271</t>
  </si>
  <si>
    <t>Bank December 2012 (153)</t>
  </si>
  <si>
    <t>Bank December 2012 (154)</t>
  </si>
  <si>
    <t>02.01.13</t>
  </si>
  <si>
    <t>06.12.12</t>
  </si>
  <si>
    <t>12.12.12</t>
  </si>
  <si>
    <t>19.12.12</t>
  </si>
  <si>
    <t>24.12.12</t>
  </si>
  <si>
    <t>26.12.12</t>
  </si>
  <si>
    <t>28.12.12</t>
  </si>
  <si>
    <t>Cash December 2012 (126)</t>
  </si>
  <si>
    <t>Cash December 2012 (127)</t>
  </si>
  <si>
    <t>Cash December 2012 (129)</t>
  </si>
  <si>
    <t>Cash December 2012 (130)</t>
  </si>
  <si>
    <t>Cash December 2012 (131)</t>
  </si>
  <si>
    <t>Cash December 2012 (132)</t>
  </si>
  <si>
    <t>Cash December 2012 (134)</t>
  </si>
  <si>
    <t>Cash December 2012 (135)</t>
  </si>
  <si>
    <t>Cash December 2012 (136)</t>
  </si>
  <si>
    <t>Cash December 2012 (137)</t>
  </si>
  <si>
    <t>Cash December 2012 (138)</t>
  </si>
  <si>
    <t>04.01.13</t>
  </si>
  <si>
    <t>07.01.13</t>
  </si>
  <si>
    <t>11.01.13</t>
  </si>
  <si>
    <t>23.01.13</t>
  </si>
  <si>
    <t>25.01.13</t>
  </si>
  <si>
    <t>28.01.13</t>
  </si>
  <si>
    <t>31.01.13</t>
  </si>
  <si>
    <t>7570274</t>
  </si>
  <si>
    <t>7570275</t>
  </si>
  <si>
    <t>7570276</t>
  </si>
  <si>
    <t>7570278</t>
  </si>
  <si>
    <t>7570279</t>
  </si>
  <si>
    <t>7570280</t>
  </si>
  <si>
    <t>7570281</t>
  </si>
  <si>
    <t>7570283</t>
  </si>
  <si>
    <t>7570284</t>
  </si>
  <si>
    <t>7570286</t>
  </si>
  <si>
    <t>7570287</t>
  </si>
  <si>
    <t>7570288</t>
  </si>
  <si>
    <t>Bank January 2013 (16)</t>
  </si>
  <si>
    <t>Sensitisation: TV</t>
  </si>
  <si>
    <t>08.01.13</t>
  </si>
  <si>
    <t>12.01.13</t>
  </si>
  <si>
    <t>14.01.13</t>
  </si>
  <si>
    <t>24.01.13</t>
  </si>
  <si>
    <t>26.01.13</t>
  </si>
  <si>
    <t>29.01.13</t>
  </si>
  <si>
    <t>Cash January 2013 (1)</t>
  </si>
  <si>
    <t>Cash January 2013 (3)</t>
  </si>
  <si>
    <t>Cash January 2013 (4)</t>
  </si>
  <si>
    <t>Cash January 2013 (5)</t>
  </si>
  <si>
    <t>Cash January 2013 (7)</t>
  </si>
  <si>
    <t>Cash January 2013 (8)</t>
  </si>
  <si>
    <t>Cash January 2013 (9)</t>
  </si>
  <si>
    <t>Cash January 2013 (10)</t>
  </si>
  <si>
    <t>Cash January 2013 (12)</t>
  </si>
  <si>
    <t>Cash January 2013 (13)</t>
  </si>
  <si>
    <t>Cash January 2013 (14)</t>
  </si>
  <si>
    <t>Parking</t>
  </si>
  <si>
    <t>04.02.13</t>
  </si>
  <si>
    <t>06.02.13</t>
  </si>
  <si>
    <t>08.02.13</t>
  </si>
  <si>
    <t>25.02.13</t>
  </si>
  <si>
    <t>28.02.13</t>
  </si>
  <si>
    <t>7570289</t>
  </si>
  <si>
    <t>7570291</t>
  </si>
  <si>
    <t>7570292</t>
  </si>
  <si>
    <t>7570293</t>
  </si>
  <si>
    <t>7570294</t>
  </si>
  <si>
    <t>Bank February 2013 (21)</t>
  </si>
  <si>
    <t>Bank February 2013 (22)</t>
  </si>
  <si>
    <t>Bank February 2013 (23)</t>
  </si>
  <si>
    <t>Bank February 2013 (28)</t>
  </si>
  <si>
    <t>05.02.13</t>
  </si>
  <si>
    <t>16.02.13</t>
  </si>
  <si>
    <t>22.02.13</t>
  </si>
  <si>
    <t>Cash February 2013 (16)</t>
  </si>
  <si>
    <t>Cash February 2013 (17)</t>
  </si>
  <si>
    <t>Cash February 2013 (18)</t>
  </si>
  <si>
    <t>07.03.13</t>
  </si>
  <si>
    <t>11.03.13</t>
  </si>
  <si>
    <t>25.03.13</t>
  </si>
  <si>
    <t>30.03.13</t>
  </si>
  <si>
    <t>31.03.13</t>
  </si>
  <si>
    <t>7570296</t>
  </si>
  <si>
    <t>7570300</t>
  </si>
  <si>
    <t>Bank March 2013 (39)</t>
  </si>
  <si>
    <t>7570305</t>
  </si>
  <si>
    <t>7570306</t>
  </si>
  <si>
    <t>7570307</t>
  </si>
  <si>
    <t>7570308</t>
  </si>
  <si>
    <t>7570309</t>
  </si>
  <si>
    <t>Bank March 2013 (45)</t>
  </si>
  <si>
    <t>Bank March 2013 (46)</t>
  </si>
  <si>
    <t>Bank March 2013 (47)</t>
  </si>
  <si>
    <t>11.04.13</t>
  </si>
  <si>
    <t>12.04.13</t>
  </si>
  <si>
    <t>13.04.13</t>
  </si>
  <si>
    <t>22.04.13</t>
  </si>
  <si>
    <t>24.04.13</t>
  </si>
  <si>
    <t>25.04.13</t>
  </si>
  <si>
    <t>26.04.13</t>
  </si>
  <si>
    <t>29.04.13</t>
  </si>
  <si>
    <t>30.04.13</t>
  </si>
  <si>
    <t>7570310</t>
  </si>
  <si>
    <t>7570311</t>
  </si>
  <si>
    <t>7570312</t>
  </si>
  <si>
    <t>7570313</t>
  </si>
  <si>
    <t>7570315</t>
  </si>
  <si>
    <t>7570316</t>
  </si>
  <si>
    <t>7570318</t>
  </si>
  <si>
    <t>7570319</t>
  </si>
  <si>
    <t>7570320</t>
  </si>
  <si>
    <t>7570321</t>
  </si>
  <si>
    <t>7570323</t>
  </si>
  <si>
    <t>7570324</t>
  </si>
  <si>
    <t>7570325</t>
  </si>
  <si>
    <t>Bank April 2013 (56)</t>
  </si>
  <si>
    <t>Bank April 2013 (64)</t>
  </si>
  <si>
    <t>Bank April 2013 (65)</t>
  </si>
  <si>
    <t>Bank April 2013 (54)</t>
  </si>
  <si>
    <t>MDA Dose Poles</t>
  </si>
  <si>
    <t>Sensitisation</t>
  </si>
  <si>
    <t>09.04.13</t>
  </si>
  <si>
    <t>14.04.13</t>
  </si>
  <si>
    <t>Cash April 2013 (41)</t>
  </si>
  <si>
    <t>Cash April 2013 (42)</t>
  </si>
  <si>
    <t>Cash April 2013 (43)</t>
  </si>
  <si>
    <t>Cash April 2013 (45)</t>
  </si>
  <si>
    <t>Cash April 2013 (46)</t>
  </si>
  <si>
    <t>Cash April 2013 (47)</t>
  </si>
  <si>
    <t>Cash April 2013 (48)</t>
  </si>
  <si>
    <t>Cash April 2013 (49)</t>
  </si>
  <si>
    <t>Cash April 2013 (51)</t>
  </si>
  <si>
    <t>Cash April 2013 (52)</t>
  </si>
  <si>
    <t>Treatment Registers</t>
  </si>
  <si>
    <t>09.05.13</t>
  </si>
  <si>
    <t>12.05.13</t>
  </si>
  <si>
    <t>14.05.13</t>
  </si>
  <si>
    <t>15.05.13</t>
  </si>
  <si>
    <t>25.05.13</t>
  </si>
  <si>
    <t>26.05.13</t>
  </si>
  <si>
    <t>27.05.13</t>
  </si>
  <si>
    <t>31.05.13</t>
  </si>
  <si>
    <t>7570327</t>
  </si>
  <si>
    <t>7570329</t>
  </si>
  <si>
    <t>7570330</t>
  </si>
  <si>
    <t>7570331</t>
  </si>
  <si>
    <t>7570334</t>
  </si>
  <si>
    <t>7570335</t>
  </si>
  <si>
    <t>7570336</t>
  </si>
  <si>
    <t>7570337</t>
  </si>
  <si>
    <t>7570338</t>
  </si>
  <si>
    <t>Bank May 2013 (75)</t>
  </si>
  <si>
    <t>Bank May 2013 (82)</t>
  </si>
  <si>
    <t>Bank May 2013 (83)</t>
  </si>
  <si>
    <t>02.05.13</t>
  </si>
  <si>
    <t>03.05.13</t>
  </si>
  <si>
    <t>08.05.13</t>
  </si>
  <si>
    <t>20.05.13</t>
  </si>
  <si>
    <t>21.05.13</t>
  </si>
  <si>
    <t>23.05.13</t>
  </si>
  <si>
    <t>30.05.13</t>
  </si>
  <si>
    <t>Cash May 2013 (54)</t>
  </si>
  <si>
    <t>Cash May 2013 (55)</t>
  </si>
  <si>
    <t>Cash May 2013 (56)</t>
  </si>
  <si>
    <t>Cash May 2013 (57)</t>
  </si>
  <si>
    <t>Cash May 2013 (58)</t>
  </si>
  <si>
    <t>Cash May 2013 (59)</t>
  </si>
  <si>
    <t>Cash May 2013 (62)</t>
  </si>
  <si>
    <t>Cash May 2013 (63)</t>
  </si>
  <si>
    <t>Cash May 2013 (64)</t>
  </si>
  <si>
    <t>Cash May 2013 (65)</t>
  </si>
  <si>
    <t>Cash May 2013 (66)</t>
  </si>
  <si>
    <t>Cash May 2013 (67)</t>
  </si>
  <si>
    <t>Maintenance</t>
  </si>
  <si>
    <t>Supplies</t>
  </si>
  <si>
    <t>Advocacy and Social Mobilisation</t>
  </si>
  <si>
    <t>Advocacy and Social Mobilisation Total</t>
  </si>
  <si>
    <t>CDD Total</t>
  </si>
  <si>
    <t>Drug Clearance, Storage and Delivery Total</t>
  </si>
  <si>
    <t>Drug Storage Total</t>
  </si>
  <si>
    <t>Impact Survey Total</t>
  </si>
  <si>
    <t>Lab Equipment Total</t>
  </si>
  <si>
    <t>MDA Total</t>
  </si>
  <si>
    <t>National Review Meeting Total</t>
  </si>
  <si>
    <t>Office Running Costs Total</t>
  </si>
  <si>
    <t>Petrol Total</t>
  </si>
  <si>
    <t>Radio Total</t>
  </si>
  <si>
    <t>Supervision Total</t>
  </si>
  <si>
    <t>Survey CCA Total</t>
  </si>
  <si>
    <t>Training Total</t>
  </si>
  <si>
    <t>Training of Health Centre Staff Total</t>
  </si>
  <si>
    <t>TV, Media Total</t>
  </si>
  <si>
    <t>Advocacy Total</t>
  </si>
  <si>
    <t>Central Management Total</t>
  </si>
  <si>
    <t>Drug Supply Chain Total</t>
  </si>
  <si>
    <t>M&amp;E Total</t>
  </si>
  <si>
    <t>Mobilisation Total</t>
  </si>
  <si>
    <t>2011-12 Total</t>
  </si>
  <si>
    <t>2012-13 Total</t>
  </si>
  <si>
    <t>2013-14 Total</t>
  </si>
  <si>
    <t>Cost Data Analysis</t>
  </si>
  <si>
    <t>ACTIVITIES</t>
  </si>
  <si>
    <t>Parasitological Prevalence surveys</t>
  </si>
  <si>
    <t>Review National Strategic Plan</t>
  </si>
  <si>
    <t>Programme office support</t>
  </si>
  <si>
    <t>Drug clearance and storage</t>
  </si>
  <si>
    <t>Drugs/logistics delivery to implementation units</t>
  </si>
  <si>
    <t>Training Workshops</t>
  </si>
  <si>
    <t>Mass Drug Administration implementation</t>
  </si>
  <si>
    <t>Health Education Development</t>
  </si>
  <si>
    <t>Strengthening Data Management Infrastructure</t>
  </si>
  <si>
    <t>S:\SCI - post 3 June 2011\Current programmes\DFID\ICOSA\Annual workplans\FY2 2011-2012\Niger.xlsx</t>
  </si>
  <si>
    <t>NIGER BUDGET 2011-12</t>
  </si>
  <si>
    <t>TOTAL</t>
  </si>
  <si>
    <t>Exchange Rate</t>
  </si>
  <si>
    <t>Budget (£)</t>
  </si>
  <si>
    <t>Actual (£)</t>
  </si>
  <si>
    <t>Var (£)</t>
  </si>
  <si>
    <t>Budget (LC)</t>
  </si>
  <si>
    <t>Actual (LC)</t>
  </si>
  <si>
    <t>Var (LC)</t>
  </si>
  <si>
    <t>or</t>
  </si>
  <si>
    <t xml:space="preserve">Training   </t>
  </si>
  <si>
    <t>Training Health Centre Staff</t>
  </si>
  <si>
    <t>Note</t>
  </si>
  <si>
    <t>Need re-categorisation? No Budget.</t>
  </si>
  <si>
    <t>Advocacy and social mobilisation</t>
  </si>
  <si>
    <t>Health education developpement</t>
  </si>
  <si>
    <t>Training of community radio in Dosso</t>
  </si>
  <si>
    <t>Training of health workers for S.mansoni CCA</t>
  </si>
  <si>
    <t>Drug clearence, storage and delivery</t>
  </si>
  <si>
    <t>Mass Drug Administration</t>
  </si>
  <si>
    <t>Prevalence survey by CCA</t>
  </si>
  <si>
    <t>Prevalence survey by dipstick</t>
  </si>
  <si>
    <t>STH Impact survey</t>
  </si>
  <si>
    <t>Compliance survey</t>
  </si>
  <si>
    <t>Improvement of Data management</t>
  </si>
  <si>
    <t>Office costs support</t>
  </si>
  <si>
    <t>Annual Schistosomiasis control programme review</t>
  </si>
  <si>
    <t>NIGER BUDGET 2012-13</t>
  </si>
  <si>
    <t>= £1?</t>
  </si>
  <si>
    <t>S:\SCI - post 3 June 2011\Current programmes\DFID\ICOSA\Annual workplans\FY3  2012-13\Budgets\Amended Budget August 2012\Niger_budget_v2..xlsx</t>
  </si>
  <si>
    <t>TV,Media</t>
  </si>
  <si>
    <t>All data entry are done in 'WORKING' tab</t>
  </si>
  <si>
    <t>and are split into Cat1, Cat2 or Cat3</t>
  </si>
  <si>
    <t>Cat1.</t>
  </si>
  <si>
    <t>Where possible all raw data ie data submitted via receipts from countries (except Niger working from scratch via their Summary pagesubmission) are on the left with H/O working done on the right</t>
  </si>
  <si>
    <t>Categorise into 'BUDGET' categories</t>
  </si>
  <si>
    <t>Cat2.</t>
  </si>
  <si>
    <t>Cat3.</t>
  </si>
  <si>
    <t>Categorise into 'COST DATA ANALYSIS' categories</t>
  </si>
  <si>
    <t>Information manually input from receipts which might be 'useful'</t>
  </si>
  <si>
    <t>Once data are entered onto the 'WORKING' tab, analysis via pivot table(s) are made and can be seen in 'Analysis &amp; Cost Data Analysis' tab</t>
  </si>
  <si>
    <t>There are 2 pivots on 'Analysis &amp; Cost Data Analysis' tab</t>
  </si>
  <si>
    <t>a.</t>
  </si>
  <si>
    <t>b.</t>
  </si>
  <si>
    <t>Actuals categorise into Cost Data category (for Program Mananger)</t>
  </si>
  <si>
    <t>Actuals categorise into Budget category (for Senior Managements to compare with Actual vs. Budgets)</t>
  </si>
  <si>
    <t>Summary of Budget vs. Actual' tab shows results of Budget vs. Actual and variances</t>
  </si>
  <si>
    <t>Bank, Cash JULY-AUGUST 2013 Summary Pages not TRANSLATED</t>
  </si>
  <si>
    <t xml:space="preserve">Bank September 2012 Summary Page and Translation MISSING </t>
  </si>
  <si>
    <t>Cash March 2013 Summary page and Translation MISSING</t>
  </si>
  <si>
    <t>PROCESS and PROCEDURE</t>
  </si>
  <si>
    <t>COUNTRY SPECIFIC ISSUES</t>
  </si>
  <si>
    <t>FY Breakdown for CAT1/2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</si>
</sst>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d\.m\.yy;@"/>
    <numFmt numFmtId="165" formatCode="_-* #,##0_-;\-* #,##0_-;_-* &quot;-&quot;??_-;_-@_-"/>
    <numFmt numFmtId="166" formatCode="\C\F\A\ 0"/>
    <numFmt numFmtId="167" formatCode="\C\F\A\ \1"/>
    <numFmt numFmtId="168" formatCode="&quot;£&quot;#,##0.00"/>
    <numFmt numFmtId="169" formatCode="&quot;£&quot;#,##0.000000"/>
    <numFmt numFmtId="170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49" fontId="0" fillId="0" borderId="0" xfId="0" applyNumberFormat="1" applyFill="1" applyAlignment="1">
      <alignment horizontal="center"/>
    </xf>
    <xf numFmtId="165" fontId="0" fillId="0" borderId="0" xfId="1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/>
    <xf numFmtId="0" fontId="4" fillId="0" borderId="0" xfId="236" applyFill="1"/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 indent="1"/>
    </xf>
    <xf numFmtId="0" fontId="2" fillId="0" borderId="0" xfId="0" applyFont="1" applyFill="1"/>
    <xf numFmtId="0" fontId="0" fillId="0" borderId="0" xfId="0" applyFont="1" applyFill="1"/>
    <xf numFmtId="0" fontId="2" fillId="0" borderId="2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/>
    <xf numFmtId="166" fontId="0" fillId="2" borderId="0" xfId="0" applyNumberFormat="1" applyFont="1" applyFill="1"/>
    <xf numFmtId="167" fontId="0" fillId="0" borderId="0" xfId="0" applyNumberFormat="1" applyFont="1" applyFill="1"/>
    <xf numFmtId="169" fontId="0" fillId="0" borderId="0" xfId="0" quotePrefix="1" applyNumberFormat="1" applyFont="1" applyFill="1"/>
    <xf numFmtId="0" fontId="0" fillId="0" borderId="7" xfId="0" applyFill="1" applyBorder="1"/>
    <xf numFmtId="165" fontId="0" fillId="0" borderId="7" xfId="0" applyNumberFormat="1" applyFill="1" applyBorder="1"/>
    <xf numFmtId="0" fontId="0" fillId="0" borderId="2" xfId="0" applyFill="1" applyBorder="1" applyAlignment="1">
      <alignment horizontal="left"/>
    </xf>
    <xf numFmtId="165" fontId="0" fillId="0" borderId="0" xfId="0" applyNumberFormat="1" applyFill="1" applyBorder="1"/>
    <xf numFmtId="0" fontId="0" fillId="0" borderId="6" xfId="0" applyFill="1" applyBorder="1"/>
    <xf numFmtId="165" fontId="0" fillId="0" borderId="6" xfId="0" applyNumberFormat="1" applyFill="1" applyBorder="1"/>
    <xf numFmtId="168" fontId="0" fillId="0" borderId="0" xfId="0" applyNumberFormat="1" applyFont="1" applyFill="1"/>
    <xf numFmtId="0" fontId="2" fillId="3" borderId="2" xfId="0" applyFont="1" applyFill="1" applyBorder="1"/>
    <xf numFmtId="3" fontId="2" fillId="3" borderId="2" xfId="0" applyNumberFormat="1" applyFont="1" applyFill="1" applyBorder="1"/>
    <xf numFmtId="170" fontId="0" fillId="0" borderId="2" xfId="0" applyNumberFormat="1" applyFill="1" applyBorder="1"/>
    <xf numFmtId="170" fontId="2" fillId="3" borderId="2" xfId="0" applyNumberFormat="1" applyFont="1" applyFill="1" applyBorder="1"/>
    <xf numFmtId="3" fontId="0" fillId="2" borderId="2" xfId="0" applyNumberFormat="1" applyFill="1" applyBorder="1"/>
    <xf numFmtId="170" fontId="0" fillId="2" borderId="2" xfId="0" applyNumberFormat="1" applyFill="1" applyBorder="1"/>
    <xf numFmtId="165" fontId="2" fillId="0" borderId="0" xfId="1" applyNumberFormat="1" applyFont="1" applyFill="1"/>
    <xf numFmtId="165" fontId="0" fillId="0" borderId="2" xfId="1" applyNumberFormat="1" applyFont="1" applyFill="1" applyBorder="1"/>
    <xf numFmtId="0" fontId="2" fillId="4" borderId="2" xfId="0" applyFont="1" applyFill="1" applyBorder="1"/>
    <xf numFmtId="165" fontId="2" fillId="4" borderId="2" xfId="1" applyNumberFormat="1" applyFont="1" applyFill="1" applyBorder="1"/>
    <xf numFmtId="0" fontId="8" fillId="0" borderId="0" xfId="0" applyFont="1" applyFill="1"/>
    <xf numFmtId="0" fontId="10" fillId="0" borderId="0" xfId="0" applyFont="1" applyFill="1"/>
    <xf numFmtId="0" fontId="2" fillId="0" borderId="2" xfId="0" applyFont="1" applyFill="1" applyBorder="1" applyAlignment="1">
      <alignment horizontal="left" indent="1"/>
    </xf>
    <xf numFmtId="0" fontId="9" fillId="2" borderId="2" xfId="0" applyFont="1" applyFill="1" applyBorder="1" applyAlignment="1">
      <alignment horizontal="left" indent="1"/>
    </xf>
    <xf numFmtId="0" fontId="11" fillId="0" borderId="0" xfId="0" applyFont="1" applyFill="1"/>
    <xf numFmtId="0" fontId="11" fillId="0" borderId="0" xfId="0" applyFont="1"/>
    <xf numFmtId="0" fontId="0" fillId="0" borderId="0" xfId="0" applyBorder="1"/>
    <xf numFmtId="0" fontId="0" fillId="0" borderId="0" xfId="0" quotePrefix="1" applyBorder="1"/>
    <xf numFmtId="0" fontId="0" fillId="5" borderId="8" xfId="0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quotePrefix="1" applyFill="1" applyBorder="1"/>
    <xf numFmtId="0" fontId="0" fillId="5" borderId="11" xfId="0" applyFill="1" applyBorder="1"/>
    <xf numFmtId="0" fontId="0" fillId="5" borderId="12" xfId="0" applyFill="1" applyBorder="1"/>
    <xf numFmtId="0" fontId="11" fillId="5" borderId="8" xfId="0" applyFont="1" applyFill="1" applyBorder="1"/>
    <xf numFmtId="49" fontId="11" fillId="5" borderId="0" xfId="0" applyNumberFormat="1" applyFont="1" applyFill="1" applyBorder="1" applyAlignment="1">
      <alignment horizontal="left"/>
    </xf>
    <xf numFmtId="0" fontId="11" fillId="5" borderId="0" xfId="0" applyFont="1" applyFill="1" applyBorder="1"/>
    <xf numFmtId="165" fontId="11" fillId="5" borderId="0" xfId="1" applyNumberFormat="1" applyFont="1" applyFill="1" applyBorder="1"/>
    <xf numFmtId="0" fontId="11" fillId="5" borderId="9" xfId="0" applyFont="1" applyFill="1" applyBorder="1"/>
    <xf numFmtId="49" fontId="11" fillId="5" borderId="0" xfId="0" applyNumberFormat="1" applyFont="1" applyFill="1" applyBorder="1" applyAlignment="1"/>
    <xf numFmtId="0" fontId="11" fillId="5" borderId="10" xfId="0" applyFont="1" applyFill="1" applyBorder="1"/>
    <xf numFmtId="49" fontId="11" fillId="5" borderId="11" xfId="0" applyNumberFormat="1" applyFont="1" applyFill="1" applyBorder="1" applyAlignment="1"/>
    <xf numFmtId="0" fontId="11" fillId="5" borderId="11" xfId="0" applyFont="1" applyFill="1" applyBorder="1"/>
    <xf numFmtId="165" fontId="11" fillId="5" borderId="11" xfId="1" applyNumberFormat="1" applyFont="1" applyFill="1" applyBorder="1"/>
    <xf numFmtId="0" fontId="11" fillId="5" borderId="12" xfId="0" applyFont="1" applyFill="1" applyBorder="1"/>
    <xf numFmtId="0" fontId="0" fillId="0" borderId="2" xfId="0" applyFill="1" applyBorder="1" applyAlignment="1">
      <alignment horizontal="left" indent="2"/>
    </xf>
    <xf numFmtId="43" fontId="0" fillId="0" borderId="2" xfId="1" applyFont="1" applyFill="1" applyBorder="1"/>
    <xf numFmtId="43" fontId="0" fillId="0" borderId="0" xfId="1" applyFont="1" applyFill="1"/>
    <xf numFmtId="0" fontId="2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37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/>
    <cellStyle name="Normal" xfId="0" builtinId="0"/>
  </cellStyles>
  <dxfs count="19"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numFmt numFmtId="165" formatCode="_-* #,##0_-;\-* #,##0_-;_-* &quot;-&quot;??_-;_-@_-"/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535.479453935186" createdVersion="4" refreshedVersion="4" minRefreshableVersion="3" recordCount="381">
  <cacheSource type="worksheet">
    <worksheetSource ref="A1:G382" sheet="Workings Oct2011-May2013"/>
  </cacheSource>
  <cacheFields count="7">
    <cacheField name="Date" numFmtId="0">
      <sharedItems/>
    </cacheField>
    <cacheField name="Chq No." numFmtId="0">
      <sharedItems containsMixedTypes="1" containsNumber="1" containsInteger="1" minValue="7124109" maxValue="7426149"/>
    </cacheField>
    <cacheField name="Description (CAT3)" numFmtId="0">
      <sharedItems count="39">
        <s v="Petrol"/>
        <s v="Utilities"/>
        <s v="Salaries"/>
        <s v="Bank Charges"/>
        <s v="Per Diem"/>
        <s v="Equipment"/>
        <s v="Stationery"/>
        <s v="Training for MDA"/>
        <s v="Post"/>
        <s v="Storage"/>
        <s v="Security"/>
        <s v="Road Tax"/>
        <s v="Car Rental"/>
        <s v="Car Import"/>
        <s v="Car Maintenance"/>
        <s v="Furniture for Office"/>
        <s v="Car Insurance"/>
        <s v="Drug Transport"/>
        <s v="Computer"/>
        <s v="Radio Costs"/>
        <s v="Phone"/>
        <s v="Transport"/>
        <s v="Furniture"/>
        <s v="Import Tax"/>
        <s v="TV"/>
        <s v="Advocacy"/>
        <s v="Repairs"/>
        <s v="Taxi"/>
        <s v="Internet"/>
        <s v="Vehicles"/>
        <s v="Vehicle Repairs"/>
        <s v="Tax Costs"/>
        <s v="Sensitisation: TV"/>
        <s v="Parking"/>
        <s v="MDA Dose Poles"/>
        <s v="Sensitisation"/>
        <s v="Treatment Registers"/>
        <s v="Maintenance"/>
        <s v="Supplies"/>
      </sharedItems>
    </cacheField>
    <cacheField name="Amount" numFmtId="165">
      <sharedItems containsSemiMixedTypes="0" containsString="0" containsNumber="1" containsInteger="1" minValue="119" maxValue="7497000"/>
    </cacheField>
    <cacheField name="Budget" numFmtId="0">
      <sharedItems count="3">
        <s v="2011-12"/>
        <s v="2012-13"/>
        <s v="2013-14"/>
      </sharedItems>
    </cacheField>
    <cacheField name="CAT1 (Budget)" numFmtId="0">
      <sharedItems count="16">
        <s v="Office Running Costs"/>
        <s v="Supervision"/>
        <s v="Impact Survey"/>
        <s v="CDD"/>
        <s v="Training of Health Centre Staff"/>
        <s v="Petrol"/>
        <s v="Training"/>
        <s v="Drug Storage"/>
        <s v="Drug Clearance, Storage and Delivery"/>
        <s v="Radio"/>
        <s v="Lab Equipment"/>
        <s v="TV, Media"/>
        <s v="National Review Meeting"/>
        <s v="Advocacy and Social Mobilisation"/>
        <s v="Survey CCA"/>
        <s v="MDA"/>
      </sharedItems>
    </cacheField>
    <cacheField name="CAT2 (Cost Data)" numFmtId="0">
      <sharedItems count="7">
        <s v="Central Management"/>
        <s v="MDA"/>
        <s v="M&amp;E"/>
        <s v="Drug Supply Chain"/>
        <s v="Mobilisation"/>
        <s v="Advocacy"/>
        <s v="Train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s v="07.10.11"/>
    <s v="7124055"/>
    <x v="0"/>
    <n v="5000000"/>
    <x v="0"/>
    <x v="0"/>
    <x v="0"/>
  </r>
  <r>
    <s v="07.10.11"/>
    <s v="7124056"/>
    <x v="1"/>
    <n v="133546"/>
    <x v="0"/>
    <x v="0"/>
    <x v="0"/>
  </r>
  <r>
    <s v="10.10.11"/>
    <s v="Bank Oct 2011 (11)"/>
    <x v="0"/>
    <n v="3000000"/>
    <x v="0"/>
    <x v="0"/>
    <x v="0"/>
  </r>
  <r>
    <s v="12.10.11"/>
    <s v="Bank Oct 2011 (12)"/>
    <x v="1"/>
    <n v="3533451"/>
    <x v="0"/>
    <x v="0"/>
    <x v="0"/>
  </r>
  <r>
    <s v="12.10.11"/>
    <s v="Bank Oct 2011 (13)"/>
    <x v="2"/>
    <n v="5968337"/>
    <x v="0"/>
    <x v="0"/>
    <x v="0"/>
  </r>
  <r>
    <s v="13.10.11"/>
    <s v="7124057"/>
    <x v="3"/>
    <n v="63963"/>
    <x v="0"/>
    <x v="0"/>
    <x v="0"/>
  </r>
  <r>
    <s v="13.10.11"/>
    <s v="7124058"/>
    <x v="1"/>
    <n v="31092"/>
    <x v="0"/>
    <x v="0"/>
    <x v="0"/>
  </r>
  <r>
    <s v="14.10.11"/>
    <s v="7124060"/>
    <x v="4"/>
    <n v="940000"/>
    <x v="0"/>
    <x v="1"/>
    <x v="1"/>
  </r>
  <r>
    <s v="20.10.11"/>
    <s v="7124061"/>
    <x v="4"/>
    <n v="1519000"/>
    <x v="0"/>
    <x v="2"/>
    <x v="2"/>
  </r>
  <r>
    <s v="30.10.11"/>
    <s v="7124062"/>
    <x v="2"/>
    <n v="93000"/>
    <x v="0"/>
    <x v="0"/>
    <x v="0"/>
  </r>
  <r>
    <s v="30.10.11"/>
    <s v="7124063"/>
    <x v="2"/>
    <n v="158100"/>
    <x v="0"/>
    <x v="0"/>
    <x v="0"/>
  </r>
  <r>
    <s v="30.10.11"/>
    <s v="7124064"/>
    <x v="2"/>
    <n v="190650"/>
    <x v="0"/>
    <x v="0"/>
    <x v="0"/>
  </r>
  <r>
    <s v="30.10.11"/>
    <s v="7124065"/>
    <x v="2"/>
    <n v="269700"/>
    <x v="0"/>
    <x v="0"/>
    <x v="0"/>
  </r>
  <r>
    <s v="30.10.11"/>
    <s v="7124066"/>
    <x v="2"/>
    <n v="186000"/>
    <x v="0"/>
    <x v="0"/>
    <x v="0"/>
  </r>
  <r>
    <s v="31.10.11"/>
    <s v="7124067"/>
    <x v="3"/>
    <n v="74950"/>
    <x v="0"/>
    <x v="0"/>
    <x v="0"/>
  </r>
  <r>
    <s v="31.10.11"/>
    <s v="7124068"/>
    <x v="1"/>
    <n v="362600"/>
    <x v="0"/>
    <x v="0"/>
    <x v="0"/>
  </r>
  <r>
    <s v="31.10.11"/>
    <s v="Bank Oct 2011 (26)"/>
    <x v="3"/>
    <n v="7140"/>
    <x v="0"/>
    <x v="0"/>
    <x v="0"/>
  </r>
  <r>
    <s v="31.10.11"/>
    <s v="Bank Oct 2011 (27)"/>
    <x v="3"/>
    <n v="7140"/>
    <x v="0"/>
    <x v="0"/>
    <x v="0"/>
  </r>
  <r>
    <s v="17.10.11"/>
    <s v="Cash Oct 2011 (2)"/>
    <x v="3"/>
    <n v="1122000"/>
    <x v="0"/>
    <x v="0"/>
    <x v="0"/>
  </r>
  <r>
    <s v="24.10.11"/>
    <s v="Cash Oct 2011 (3)"/>
    <x v="4"/>
    <n v="70000"/>
    <x v="0"/>
    <x v="3"/>
    <x v="1"/>
  </r>
  <r>
    <s v="24.10.11"/>
    <s v="Cash Oct 2011 (4)"/>
    <x v="4"/>
    <n v="12400"/>
    <x v="0"/>
    <x v="1"/>
    <x v="1"/>
  </r>
  <r>
    <s v="26.10.11"/>
    <s v="Cash Oct 2011 (5)"/>
    <x v="4"/>
    <n v="5000"/>
    <x v="0"/>
    <x v="3"/>
    <x v="1"/>
  </r>
  <r>
    <s v="26.10.11"/>
    <s v="Cash Oct 2011 (6)"/>
    <x v="4"/>
    <n v="22000"/>
    <x v="0"/>
    <x v="1"/>
    <x v="1"/>
  </r>
  <r>
    <s v="26.10.11"/>
    <s v="Cash Oct 2011 (7)"/>
    <x v="4"/>
    <n v="6000"/>
    <x v="0"/>
    <x v="1"/>
    <x v="1"/>
  </r>
  <r>
    <s v="28.10.11"/>
    <s v="Cash Oct 2011 (8)"/>
    <x v="4"/>
    <n v="800"/>
    <x v="0"/>
    <x v="1"/>
    <x v="1"/>
  </r>
  <r>
    <s v="10.11.11"/>
    <s v="7124070"/>
    <x v="4"/>
    <n v="770000"/>
    <x v="0"/>
    <x v="3"/>
    <x v="1"/>
  </r>
  <r>
    <s v="23.11.11"/>
    <s v="7124071"/>
    <x v="1"/>
    <n v="46804"/>
    <x v="0"/>
    <x v="0"/>
    <x v="0"/>
  </r>
  <r>
    <s v="23.11.11"/>
    <s v="7124072"/>
    <x v="1"/>
    <n v="362000"/>
    <x v="0"/>
    <x v="0"/>
    <x v="0"/>
  </r>
  <r>
    <s v="24.11.11"/>
    <s v="7124074"/>
    <x v="4"/>
    <n v="93000"/>
    <x v="0"/>
    <x v="0"/>
    <x v="0"/>
  </r>
  <r>
    <s v="24.11.11"/>
    <s v="7124075"/>
    <x v="4"/>
    <n v="158100"/>
    <x v="0"/>
    <x v="0"/>
    <x v="0"/>
  </r>
  <r>
    <s v="24.11.11"/>
    <s v="7124076"/>
    <x v="4"/>
    <n v="190650"/>
    <x v="0"/>
    <x v="0"/>
    <x v="0"/>
  </r>
  <r>
    <s v="24.11.11"/>
    <s v="7124077"/>
    <x v="4"/>
    <n v="269700"/>
    <x v="0"/>
    <x v="0"/>
    <x v="0"/>
  </r>
  <r>
    <s v="24.11.11"/>
    <s v="7124078"/>
    <x v="4"/>
    <n v="186000"/>
    <x v="0"/>
    <x v="0"/>
    <x v="0"/>
  </r>
  <r>
    <s v="29.11.11"/>
    <s v="7124080"/>
    <x v="3"/>
    <n v="102885"/>
    <x v="0"/>
    <x v="0"/>
    <x v="0"/>
  </r>
  <r>
    <s v="30.11.11"/>
    <s v="Bank Nov 2011 (41)"/>
    <x v="3"/>
    <n v="7140"/>
    <x v="0"/>
    <x v="0"/>
    <x v="0"/>
  </r>
  <r>
    <s v="30.11.11"/>
    <s v="Bank Nov 2011 (42)"/>
    <x v="3"/>
    <n v="7140"/>
    <x v="0"/>
    <x v="0"/>
    <x v="0"/>
  </r>
  <r>
    <s v="30.11.11"/>
    <s v="Bank Nov 2011 (43)"/>
    <x v="3"/>
    <n v="7140"/>
    <x v="0"/>
    <x v="0"/>
    <x v="0"/>
  </r>
  <r>
    <s v="24.11.11"/>
    <s v="Cash Nov 2011 (11)"/>
    <x v="1"/>
    <n v="185237"/>
    <x v="0"/>
    <x v="0"/>
    <x v="0"/>
  </r>
  <r>
    <s v="25.11.11"/>
    <s v="Cash Nov 2011 (12)"/>
    <x v="4"/>
    <n v="22000"/>
    <x v="0"/>
    <x v="1"/>
    <x v="1"/>
  </r>
  <r>
    <s v="28.11.11"/>
    <s v="Cash Nov 2011 (13)"/>
    <x v="5"/>
    <n v="242500"/>
    <x v="0"/>
    <x v="2"/>
    <x v="2"/>
  </r>
  <r>
    <s v="28.11.11"/>
    <s v="Cash Nov 2011 (14)"/>
    <x v="5"/>
    <n v="500"/>
    <x v="0"/>
    <x v="2"/>
    <x v="2"/>
  </r>
  <r>
    <s v="28.11.11"/>
    <s v="Cash Nov 2011 (15)"/>
    <x v="4"/>
    <n v="10960"/>
    <x v="0"/>
    <x v="4"/>
    <x v="1"/>
  </r>
  <r>
    <s v="29.11.11"/>
    <s v="Cash Nov 2011 (17)"/>
    <x v="6"/>
    <n v="26989"/>
    <x v="0"/>
    <x v="0"/>
    <x v="0"/>
  </r>
  <r>
    <s v="29.11.11"/>
    <s v="Cash Nov 2011 (18)"/>
    <x v="5"/>
    <n v="9000"/>
    <x v="0"/>
    <x v="2"/>
    <x v="2"/>
  </r>
  <r>
    <s v="30.11.11"/>
    <s v="Cash Nov 2011 (20)"/>
    <x v="5"/>
    <n v="121250"/>
    <x v="0"/>
    <x v="2"/>
    <x v="2"/>
  </r>
  <r>
    <s v="07.12.11"/>
    <s v="7124084"/>
    <x v="1"/>
    <n v="122523"/>
    <x v="0"/>
    <x v="0"/>
    <x v="0"/>
  </r>
  <r>
    <s v="12.12.11"/>
    <s v="7124085"/>
    <x v="1"/>
    <n v="67171"/>
    <x v="0"/>
    <x v="0"/>
    <x v="0"/>
  </r>
  <r>
    <s v="23.12.11"/>
    <s v="7124086"/>
    <x v="2"/>
    <n v="190650"/>
    <x v="0"/>
    <x v="0"/>
    <x v="0"/>
  </r>
  <r>
    <s v="23.12.11"/>
    <s v="7124087"/>
    <x v="2"/>
    <n v="269700"/>
    <x v="0"/>
    <x v="0"/>
    <x v="0"/>
  </r>
  <r>
    <s v="23.12.11"/>
    <s v="7124088"/>
    <x v="2"/>
    <n v="158100"/>
    <x v="0"/>
    <x v="0"/>
    <x v="0"/>
  </r>
  <r>
    <s v="23.12.11"/>
    <s v="7124089"/>
    <x v="2"/>
    <n v="93000"/>
    <x v="0"/>
    <x v="0"/>
    <x v="0"/>
  </r>
  <r>
    <s v="23.12.11"/>
    <s v="7124090"/>
    <x v="2"/>
    <n v="186000"/>
    <x v="0"/>
    <x v="0"/>
    <x v="0"/>
  </r>
  <r>
    <s v="26.12.11"/>
    <s v="7124091"/>
    <x v="1"/>
    <n v="362600"/>
    <x v="0"/>
    <x v="0"/>
    <x v="0"/>
  </r>
  <r>
    <s v="31.12.11"/>
    <s v="Bank Dec 2011 (55)"/>
    <x v="3"/>
    <n v="7140"/>
    <x v="0"/>
    <x v="0"/>
    <x v="0"/>
  </r>
  <r>
    <s v="31.12.11"/>
    <s v="Bank Dec 2011 (56)"/>
    <x v="3"/>
    <n v="119"/>
    <x v="0"/>
    <x v="0"/>
    <x v="0"/>
  </r>
  <r>
    <s v="01.12.11"/>
    <s v="Cash Dec 2011 (21)"/>
    <x v="5"/>
    <n v="33950"/>
    <x v="0"/>
    <x v="2"/>
    <x v="2"/>
  </r>
  <r>
    <s v="01.12.11"/>
    <s v="Cash Dec 2011 (22)"/>
    <x v="5"/>
    <n v="12600"/>
    <x v="0"/>
    <x v="2"/>
    <x v="2"/>
  </r>
  <r>
    <s v="01.12.11"/>
    <s v="Cash Dec 2011 (23)"/>
    <x v="5"/>
    <n v="500"/>
    <x v="0"/>
    <x v="2"/>
    <x v="2"/>
  </r>
  <r>
    <s v="02.12.11"/>
    <s v="Cash Dec 2011 (26)"/>
    <x v="4"/>
    <n v="1487000"/>
    <x v="0"/>
    <x v="2"/>
    <x v="2"/>
  </r>
  <r>
    <s v="08.12.11"/>
    <s v="Cash Dec 2011 (27)"/>
    <x v="4"/>
    <n v="44000"/>
    <x v="0"/>
    <x v="1"/>
    <x v="1"/>
  </r>
  <r>
    <s v="16.12.11"/>
    <s v="Cash Dec 2011 (28)"/>
    <x v="0"/>
    <n v="1200"/>
    <x v="0"/>
    <x v="5"/>
    <x v="1"/>
  </r>
  <r>
    <s v="22.12.11"/>
    <s v="Cash Dec 2011 (29)"/>
    <x v="7"/>
    <n v="8000"/>
    <x v="0"/>
    <x v="6"/>
    <x v="1"/>
  </r>
  <r>
    <s v="22.12.11"/>
    <s v="Cash Dec 2011 (30)"/>
    <x v="8"/>
    <n v="11900"/>
    <x v="0"/>
    <x v="0"/>
    <x v="0"/>
  </r>
  <r>
    <s v="26.12.11"/>
    <s v="Cash Dec 2011 (32)"/>
    <x v="3"/>
    <n v="594000"/>
    <x v="0"/>
    <x v="0"/>
    <x v="0"/>
  </r>
  <r>
    <s v="28.12.11"/>
    <s v="Cash Dec 2011 (33)"/>
    <x v="9"/>
    <n v="22780"/>
    <x v="0"/>
    <x v="0"/>
    <x v="3"/>
  </r>
  <r>
    <s v="02.01.12"/>
    <s v="7124093"/>
    <x v="3"/>
    <n v="86877"/>
    <x v="0"/>
    <x v="0"/>
    <x v="0"/>
  </r>
  <r>
    <s v="05.01.12"/>
    <s v="7124094"/>
    <x v="2"/>
    <n v="1395000"/>
    <x v="0"/>
    <x v="0"/>
    <x v="0"/>
  </r>
  <r>
    <s v="09.01.12"/>
    <s v="7124096"/>
    <x v="1"/>
    <n v="81211"/>
    <x v="0"/>
    <x v="0"/>
    <x v="0"/>
  </r>
  <r>
    <s v="13.01.12"/>
    <s v="7124099"/>
    <x v="1"/>
    <n v="54951"/>
    <x v="0"/>
    <x v="0"/>
    <x v="0"/>
  </r>
  <r>
    <s v="16.01.12"/>
    <s v="7124100"/>
    <x v="7"/>
    <n v="294000"/>
    <x v="0"/>
    <x v="6"/>
    <x v="1"/>
  </r>
  <r>
    <s v="21.01.12"/>
    <s v="7124101"/>
    <x v="1"/>
    <n v="362600"/>
    <x v="0"/>
    <x v="0"/>
    <x v="0"/>
  </r>
  <r>
    <s v="26.01.12"/>
    <s v="7124102"/>
    <x v="2"/>
    <n v="151605"/>
    <x v="0"/>
    <x v="0"/>
    <x v="0"/>
  </r>
  <r>
    <s v="26.01.12"/>
    <s v="7124103"/>
    <x v="2"/>
    <n v="243850"/>
    <x v="0"/>
    <x v="0"/>
    <x v="0"/>
  </r>
  <r>
    <s v="26.01.12"/>
    <s v="7124104"/>
    <x v="2"/>
    <n v="285250"/>
    <x v="0"/>
    <x v="0"/>
    <x v="0"/>
  </r>
  <r>
    <s v="26.01.12"/>
    <s v="7124106"/>
    <x v="2"/>
    <n v="106135"/>
    <x v="0"/>
    <x v="0"/>
    <x v="0"/>
  </r>
  <r>
    <s v="26.01.12"/>
    <n v="7124109"/>
    <x v="2"/>
    <n v="210875"/>
    <x v="0"/>
    <x v="0"/>
    <x v="0"/>
  </r>
  <r>
    <s v="31.01.12"/>
    <s v="7124093/BIC-1"/>
    <x v="3"/>
    <n v="7140"/>
    <x v="0"/>
    <x v="0"/>
    <x v="0"/>
  </r>
  <r>
    <s v="31.01.12"/>
    <s v="7124093/BIC-2"/>
    <x v="3"/>
    <n v="7140"/>
    <x v="0"/>
    <x v="0"/>
    <x v="0"/>
  </r>
  <r>
    <s v="06.01.12"/>
    <s v="Cash Jan 2012 (1)"/>
    <x v="9"/>
    <n v="1400"/>
    <x v="0"/>
    <x v="7"/>
    <x v="3"/>
  </r>
  <r>
    <s v="11.01.12"/>
    <s v="Cash Jan 2012 (3)"/>
    <x v="7"/>
    <n v="36250"/>
    <x v="0"/>
    <x v="6"/>
    <x v="1"/>
  </r>
  <r>
    <s v="12.01.12"/>
    <s v="Cash Jan 2012 (4)"/>
    <x v="10"/>
    <n v="35348"/>
    <x v="0"/>
    <x v="0"/>
    <x v="0"/>
  </r>
  <r>
    <s v="13.01.12"/>
    <s v="Cash Jan 2012 (6)"/>
    <x v="7"/>
    <n v="1417000"/>
    <x v="0"/>
    <x v="6"/>
    <x v="1"/>
  </r>
  <r>
    <s v="16.01.12"/>
    <s v="Cash Jan 2012 (7)"/>
    <x v="10"/>
    <n v="105845"/>
    <x v="0"/>
    <x v="0"/>
    <x v="0"/>
  </r>
  <r>
    <s v="16.01.12"/>
    <s v="Cash Jan 2012 (8)"/>
    <x v="9"/>
    <n v="30000"/>
    <x v="0"/>
    <x v="7"/>
    <x v="3"/>
  </r>
  <r>
    <s v="18.01.12"/>
    <s v="Cash Jan 2012 (9)"/>
    <x v="9"/>
    <n v="6500"/>
    <x v="0"/>
    <x v="7"/>
    <x v="3"/>
  </r>
  <r>
    <s v="18.01.12"/>
    <s v="Cash Jan 2012 (10)"/>
    <x v="9"/>
    <n v="51740"/>
    <x v="0"/>
    <x v="7"/>
    <x v="3"/>
  </r>
  <r>
    <s v="02.02.12"/>
    <s v="7124112"/>
    <x v="4"/>
    <n v="1050000"/>
    <x v="0"/>
    <x v="4"/>
    <x v="1"/>
  </r>
  <r>
    <s v="02.02.12"/>
    <s v="7124114"/>
    <x v="4"/>
    <n v="1349000"/>
    <x v="0"/>
    <x v="4"/>
    <x v="1"/>
  </r>
  <r>
    <s v="20.02.12"/>
    <s v="7124115"/>
    <x v="1"/>
    <n v="84628"/>
    <x v="0"/>
    <x v="0"/>
    <x v="0"/>
  </r>
  <r>
    <s v="24.02.12"/>
    <s v="7124116"/>
    <x v="1"/>
    <n v="362600"/>
    <x v="0"/>
    <x v="0"/>
    <x v="0"/>
  </r>
  <r>
    <s v="24.02.12"/>
    <s v="7124117"/>
    <x v="2"/>
    <n v="151605"/>
    <x v="0"/>
    <x v="0"/>
    <x v="0"/>
  </r>
  <r>
    <s v="24.02.12"/>
    <s v="7124118"/>
    <x v="2"/>
    <n v="243850"/>
    <x v="0"/>
    <x v="0"/>
    <x v="0"/>
  </r>
  <r>
    <s v="24.02.12"/>
    <s v="7124119"/>
    <x v="2"/>
    <n v="285250"/>
    <x v="0"/>
    <x v="0"/>
    <x v="0"/>
  </r>
  <r>
    <s v="24.02.12"/>
    <s v="7124120"/>
    <x v="2"/>
    <n v="210875"/>
    <x v="0"/>
    <x v="0"/>
    <x v="0"/>
  </r>
  <r>
    <s v="24.02.12"/>
    <s v="7124121"/>
    <x v="2"/>
    <n v="106135"/>
    <x v="0"/>
    <x v="0"/>
    <x v="0"/>
  </r>
  <r>
    <s v="27.02.12"/>
    <s v="7124122"/>
    <x v="2"/>
    <n v="72970"/>
    <x v="0"/>
    <x v="0"/>
    <x v="0"/>
  </r>
  <r>
    <s v="29.02.12"/>
    <s v="Bank Feb 2012 (29)"/>
    <x v="3"/>
    <n v="7140"/>
    <x v="0"/>
    <x v="0"/>
    <x v="0"/>
  </r>
  <r>
    <s v="29.02.12"/>
    <s v="Bank Feb 2012 (30)"/>
    <x v="3"/>
    <n v="7140"/>
    <x v="0"/>
    <x v="0"/>
    <x v="0"/>
  </r>
  <r>
    <s v="13.02.12"/>
    <s v="Cash Feb 2012 (13)"/>
    <x v="8"/>
    <n v="11900"/>
    <x v="0"/>
    <x v="0"/>
    <x v="0"/>
  </r>
  <r>
    <s v="21.02.12"/>
    <s v="Cash Feb 2012 (14)"/>
    <x v="3"/>
    <n v="18677"/>
    <x v="0"/>
    <x v="0"/>
    <x v="0"/>
  </r>
  <r>
    <s v="28.02.12"/>
    <s v="Cash Feb 2012 (15)"/>
    <x v="4"/>
    <n v="15000"/>
    <x v="0"/>
    <x v="2"/>
    <x v="2"/>
  </r>
  <r>
    <s v="29.02.12"/>
    <s v="Cash Feb 2012 (16)"/>
    <x v="11"/>
    <n v="900"/>
    <x v="0"/>
    <x v="2"/>
    <x v="2"/>
  </r>
  <r>
    <s v="05.03.12"/>
    <s v="7124123"/>
    <x v="1"/>
    <n v="70564"/>
    <x v="0"/>
    <x v="0"/>
    <x v="0"/>
  </r>
  <r>
    <s v="19.03.12"/>
    <s v="7124125"/>
    <x v="1"/>
    <n v="19132"/>
    <x v="0"/>
    <x v="0"/>
    <x v="0"/>
  </r>
  <r>
    <s v="19.03.12"/>
    <s v="7124126"/>
    <x v="5"/>
    <n v="2034352"/>
    <x v="0"/>
    <x v="0"/>
    <x v="0"/>
  </r>
  <r>
    <s v="23.03.12"/>
    <s v="7124127"/>
    <x v="1"/>
    <n v="362600"/>
    <x v="0"/>
    <x v="0"/>
    <x v="0"/>
  </r>
  <r>
    <s v="26.03.12"/>
    <s v="Bank March 2012 (36)"/>
    <x v="2"/>
    <n v="997715"/>
    <x v="0"/>
    <x v="0"/>
    <x v="0"/>
  </r>
  <r>
    <s v="26.03.12"/>
    <s v="Bank March 2012 (37)"/>
    <x v="3"/>
    <n v="59500"/>
    <x v="0"/>
    <x v="0"/>
    <x v="0"/>
  </r>
  <r>
    <s v="30.03.12"/>
    <s v="Bank March 2012 (39)"/>
    <x v="3"/>
    <n v="7140"/>
    <x v="0"/>
    <x v="0"/>
    <x v="0"/>
  </r>
  <r>
    <s v="05.03.12"/>
    <s v="Cash March 2012 (17)"/>
    <x v="12"/>
    <n v="49000"/>
    <x v="0"/>
    <x v="0"/>
    <x v="0"/>
  </r>
  <r>
    <s v="19.03.12"/>
    <s v="Cash March 2012 (18)"/>
    <x v="4"/>
    <n v="25000"/>
    <x v="0"/>
    <x v="4"/>
    <x v="1"/>
  </r>
  <r>
    <s v="27.03.12"/>
    <s v="Cash March 2012 (20)"/>
    <x v="4"/>
    <n v="2113600"/>
    <x v="0"/>
    <x v="2"/>
    <x v="2"/>
  </r>
  <r>
    <s v="30.03.12"/>
    <s v="Cash March 2012 (21)"/>
    <x v="1"/>
    <n v="6000"/>
    <x v="0"/>
    <x v="0"/>
    <x v="0"/>
  </r>
  <r>
    <s v="03.04.12"/>
    <s v="7124129"/>
    <x v="13"/>
    <n v="944823"/>
    <x v="1"/>
    <x v="0"/>
    <x v="0"/>
  </r>
  <r>
    <s v="10.04.12"/>
    <s v="7124130"/>
    <x v="1"/>
    <n v="122601"/>
    <x v="1"/>
    <x v="0"/>
    <x v="0"/>
  </r>
  <r>
    <s v="20.04.12"/>
    <s v="7124131"/>
    <x v="1"/>
    <n v="42507"/>
    <x v="1"/>
    <x v="0"/>
    <x v="0"/>
  </r>
  <r>
    <s v="20.04.12"/>
    <s v="7124133"/>
    <x v="12"/>
    <n v="697500"/>
    <x v="1"/>
    <x v="0"/>
    <x v="0"/>
  </r>
  <r>
    <s v="25.04.12"/>
    <s v="Bank April 2012 (46)"/>
    <x v="2"/>
    <n v="997715"/>
    <x v="1"/>
    <x v="0"/>
    <x v="0"/>
  </r>
  <r>
    <s v="27.04.12"/>
    <n v="7124134"/>
    <x v="1"/>
    <n v="362600"/>
    <x v="1"/>
    <x v="0"/>
    <x v="0"/>
  </r>
  <r>
    <s v="30.04.12"/>
    <s v="Bank April 2012 (48)"/>
    <x v="3"/>
    <n v="7140"/>
    <x v="1"/>
    <x v="0"/>
    <x v="0"/>
  </r>
  <r>
    <s v="03.04.12"/>
    <s v="Cash April 2012 (22)"/>
    <x v="5"/>
    <n v="98653"/>
    <x v="1"/>
    <x v="2"/>
    <x v="2"/>
  </r>
  <r>
    <s v="05.04.12"/>
    <s v="Cash April 2012 (23)"/>
    <x v="14"/>
    <n v="61017"/>
    <x v="1"/>
    <x v="0"/>
    <x v="0"/>
  </r>
  <r>
    <s v="13.04.12"/>
    <s v="Cash April 2012 (24)"/>
    <x v="4"/>
    <n v="528400"/>
    <x v="1"/>
    <x v="2"/>
    <x v="2"/>
  </r>
  <r>
    <s v="13.04.12"/>
    <s v="Cash April 2012 (25)"/>
    <x v="14"/>
    <n v="5000"/>
    <x v="1"/>
    <x v="0"/>
    <x v="0"/>
  </r>
  <r>
    <s v="13.04.12"/>
    <s v="Cash April 2012 (26)"/>
    <x v="11"/>
    <n v="3300"/>
    <x v="1"/>
    <x v="2"/>
    <x v="2"/>
  </r>
  <r>
    <s v="26.04.12"/>
    <s v="Cash April 2012 (28)"/>
    <x v="11"/>
    <n v="30300"/>
    <x v="1"/>
    <x v="2"/>
    <x v="2"/>
  </r>
  <r>
    <s v="26.04.12"/>
    <s v="Cash April 2012 (29)"/>
    <x v="11"/>
    <n v="25100"/>
    <x v="1"/>
    <x v="2"/>
    <x v="2"/>
  </r>
  <r>
    <s v="26.04.12"/>
    <s v="Cash April 2012 (30)"/>
    <x v="15"/>
    <n v="26900"/>
    <x v="1"/>
    <x v="0"/>
    <x v="0"/>
  </r>
  <r>
    <s v="04.05.12"/>
    <s v="7124135"/>
    <x v="6"/>
    <n v="139160"/>
    <x v="1"/>
    <x v="0"/>
    <x v="0"/>
  </r>
  <r>
    <s v="04.05.12"/>
    <s v="7124136"/>
    <x v="16"/>
    <n v="2035206"/>
    <x v="1"/>
    <x v="0"/>
    <x v="0"/>
  </r>
  <r>
    <s v="14.05.12"/>
    <s v="7124137"/>
    <x v="1"/>
    <n v="86752"/>
    <x v="1"/>
    <x v="0"/>
    <x v="0"/>
  </r>
  <r>
    <s v="16.05.12"/>
    <s v="7124139"/>
    <x v="3"/>
    <n v="49861"/>
    <x v="1"/>
    <x v="0"/>
    <x v="0"/>
  </r>
  <r>
    <s v="16.05.12"/>
    <s v="7124140"/>
    <x v="17"/>
    <n v="601933"/>
    <x v="1"/>
    <x v="8"/>
    <x v="3"/>
  </r>
  <r>
    <s v="18.05.12"/>
    <s v="7124141"/>
    <x v="18"/>
    <n v="60450"/>
    <x v="1"/>
    <x v="0"/>
    <x v="0"/>
  </r>
  <r>
    <s v="20.05.12"/>
    <s v="7124145"/>
    <x v="19"/>
    <n v="1486000"/>
    <x v="1"/>
    <x v="6"/>
    <x v="1"/>
  </r>
  <r>
    <s v="20.05.12"/>
    <s v="7124146"/>
    <x v="19"/>
    <n v="2618500"/>
    <x v="1"/>
    <x v="6"/>
    <x v="1"/>
  </r>
  <r>
    <s v="20.05.12"/>
    <s v="7124148"/>
    <x v="1"/>
    <n v="362600"/>
    <x v="1"/>
    <x v="0"/>
    <x v="0"/>
  </r>
  <r>
    <s v="20.05.12"/>
    <s v="7124149"/>
    <x v="19"/>
    <n v="300000"/>
    <x v="1"/>
    <x v="6"/>
    <x v="1"/>
  </r>
  <r>
    <s v="25.05.12"/>
    <s v="Bank May 2012 (64)"/>
    <x v="3"/>
    <n v="997715"/>
    <x v="1"/>
    <x v="0"/>
    <x v="0"/>
  </r>
  <r>
    <s v="31.05.12"/>
    <s v="Bank May 2012 (65)"/>
    <x v="3"/>
    <n v="7140"/>
    <x v="1"/>
    <x v="0"/>
    <x v="0"/>
  </r>
  <r>
    <s v="02.05.12"/>
    <s v="Cash May 2012 (31)"/>
    <x v="20"/>
    <n v="10000"/>
    <x v="1"/>
    <x v="0"/>
    <x v="0"/>
  </r>
  <r>
    <s v="14.05.12"/>
    <s v="Cash May 2012 (33)"/>
    <x v="18"/>
    <n v="170405"/>
    <x v="1"/>
    <x v="0"/>
    <x v="0"/>
  </r>
  <r>
    <s v="15.05.12"/>
    <s v="Cash May 2012 (34)"/>
    <x v="14"/>
    <n v="43750"/>
    <x v="1"/>
    <x v="0"/>
    <x v="0"/>
  </r>
  <r>
    <s v="15.05.12"/>
    <s v="Cash May 2012 (35)"/>
    <x v="1"/>
    <n v="20925"/>
    <x v="1"/>
    <x v="0"/>
    <x v="0"/>
  </r>
  <r>
    <s v="18.05.12"/>
    <s v="Cash May 2012 (37)"/>
    <x v="21"/>
    <n v="8000"/>
    <x v="1"/>
    <x v="8"/>
    <x v="3"/>
  </r>
  <r>
    <s v="18.05.12"/>
    <s v="Cash May 2012 (38)"/>
    <x v="4"/>
    <n v="100000"/>
    <x v="1"/>
    <x v="9"/>
    <x v="4"/>
  </r>
  <r>
    <s v="18.05.12"/>
    <s v="Cash May 2012 (39)"/>
    <x v="5"/>
    <n v="42700"/>
    <x v="1"/>
    <x v="10"/>
    <x v="2"/>
  </r>
  <r>
    <s v="18.05.12"/>
    <s v="Cash May 2012 (41)"/>
    <x v="4"/>
    <n v="938000"/>
    <x v="1"/>
    <x v="2"/>
    <x v="2"/>
  </r>
  <r>
    <s v="19.05.12"/>
    <s v="Cash May 2012 (43)"/>
    <x v="22"/>
    <n v="2790"/>
    <x v="1"/>
    <x v="0"/>
    <x v="0"/>
  </r>
  <r>
    <s v="26.05.12"/>
    <s v="Cash May 2012 (45)"/>
    <x v="4"/>
    <n v="938000"/>
    <x v="1"/>
    <x v="2"/>
    <x v="2"/>
  </r>
  <r>
    <s v="26.05.12"/>
    <s v="Cash May 2012 (46)"/>
    <x v="5"/>
    <n v="34410"/>
    <x v="1"/>
    <x v="10"/>
    <x v="2"/>
  </r>
  <r>
    <s v="31.05.12"/>
    <s v="Cash May 2012 (47)"/>
    <x v="1"/>
    <n v="4800"/>
    <x v="1"/>
    <x v="0"/>
    <x v="0"/>
  </r>
  <r>
    <s v="18.06.12"/>
    <s v="7124151"/>
    <x v="1"/>
    <n v="48635"/>
    <x v="1"/>
    <x v="0"/>
    <x v="0"/>
  </r>
  <r>
    <s v="18.06.12"/>
    <s v="7124152"/>
    <x v="1"/>
    <n v="95789"/>
    <x v="1"/>
    <x v="0"/>
    <x v="0"/>
  </r>
  <r>
    <s v="18.06.12"/>
    <s v="7426135"/>
    <x v="0"/>
    <n v="5000000"/>
    <x v="1"/>
    <x v="2"/>
    <x v="2"/>
  </r>
  <r>
    <s v="25.06.12"/>
    <s v="Bank June 2012 (72)"/>
    <x v="2"/>
    <n v="997715"/>
    <x v="1"/>
    <x v="0"/>
    <x v="0"/>
  </r>
  <r>
    <s v="29.06.12"/>
    <s v="Bank June 2012 (73)"/>
    <x v="1"/>
    <n v="362600"/>
    <x v="1"/>
    <x v="0"/>
    <x v="0"/>
  </r>
  <r>
    <s v="30.06.12"/>
    <s v="Bank June 2012 (76)"/>
    <x v="3"/>
    <n v="7140"/>
    <x v="1"/>
    <x v="0"/>
    <x v="0"/>
  </r>
  <r>
    <s v="04.06.12"/>
    <s v="Cash June 2012 (48)"/>
    <x v="0"/>
    <n v="4600"/>
    <x v="1"/>
    <x v="2"/>
    <x v="2"/>
  </r>
  <r>
    <s v="06.06.12"/>
    <s v="Cash June 2012 (49)"/>
    <x v="23"/>
    <n v="3000"/>
    <x v="1"/>
    <x v="8"/>
    <x v="3"/>
  </r>
  <r>
    <s v="18.06.12"/>
    <s v="Cash June 2012 (51)"/>
    <x v="4"/>
    <n v="1130000"/>
    <x v="1"/>
    <x v="2"/>
    <x v="2"/>
  </r>
  <r>
    <s v="18.06.12"/>
    <s v="Cash June 2012 (53)"/>
    <x v="0"/>
    <n v="137085"/>
    <x v="1"/>
    <x v="2"/>
    <x v="2"/>
  </r>
  <r>
    <s v="18.06.12"/>
    <s v="Cash June 2012 (54)"/>
    <x v="14"/>
    <n v="4700"/>
    <x v="1"/>
    <x v="0"/>
    <x v="0"/>
  </r>
  <r>
    <s v="18.06.12"/>
    <s v="Cash June 2012 (55)"/>
    <x v="14"/>
    <n v="10000"/>
    <x v="1"/>
    <x v="0"/>
    <x v="0"/>
  </r>
  <r>
    <s v="18.06.12"/>
    <s v="Cash June 2012 (56)"/>
    <x v="14"/>
    <n v="9700"/>
    <x v="1"/>
    <x v="0"/>
    <x v="0"/>
  </r>
  <r>
    <s v="18.06.12"/>
    <s v="Cash June 2012 (57)"/>
    <x v="20"/>
    <n v="10000"/>
    <x v="1"/>
    <x v="0"/>
    <x v="0"/>
  </r>
  <r>
    <s v="19.06.12"/>
    <s v="Cash June 2012 (58)"/>
    <x v="14"/>
    <n v="21560"/>
    <x v="1"/>
    <x v="0"/>
    <x v="0"/>
  </r>
  <r>
    <s v="19.06.12"/>
    <s v="Cash June 2012 (59)"/>
    <x v="14"/>
    <n v="10000"/>
    <x v="1"/>
    <x v="0"/>
    <x v="0"/>
  </r>
  <r>
    <s v="23.06.12"/>
    <s v="Cash June 2012 (61)"/>
    <x v="0"/>
    <n v="2000"/>
    <x v="1"/>
    <x v="2"/>
    <x v="2"/>
  </r>
  <r>
    <s v="25.06.12"/>
    <s v="Cash June 2012 (62)"/>
    <x v="14"/>
    <n v="24000"/>
    <x v="1"/>
    <x v="0"/>
    <x v="0"/>
  </r>
  <r>
    <s v="26.06.12"/>
    <s v="Cash June 2012 (63)"/>
    <x v="14"/>
    <n v="1600"/>
    <x v="1"/>
    <x v="0"/>
    <x v="0"/>
  </r>
  <r>
    <s v="30.06.12"/>
    <s v="Cash June 2012 (64)"/>
    <x v="0"/>
    <n v="119000"/>
    <x v="1"/>
    <x v="2"/>
    <x v="2"/>
  </r>
  <r>
    <s v="06.07.12"/>
    <s v="7426138"/>
    <x v="1"/>
    <n v="200061"/>
    <x v="1"/>
    <x v="0"/>
    <x v="0"/>
  </r>
  <r>
    <s v="06.07.12"/>
    <s v="7426139"/>
    <x v="1"/>
    <n v="230720"/>
    <x v="1"/>
    <x v="0"/>
    <x v="0"/>
  </r>
  <r>
    <s v="19.07.12"/>
    <s v="7426142"/>
    <x v="1"/>
    <n v="50474"/>
    <x v="1"/>
    <x v="0"/>
    <x v="0"/>
  </r>
  <r>
    <s v="23.07.12"/>
    <s v="7426143"/>
    <x v="1"/>
    <n v="46500"/>
    <x v="1"/>
    <x v="0"/>
    <x v="0"/>
  </r>
  <r>
    <s v="23.07.12"/>
    <s v="7426144"/>
    <x v="1"/>
    <n v="132594"/>
    <x v="1"/>
    <x v="0"/>
    <x v="0"/>
  </r>
  <r>
    <s v="24.07.12"/>
    <s v="7426146"/>
    <x v="24"/>
    <n v="116620"/>
    <x v="1"/>
    <x v="11"/>
    <x v="4"/>
  </r>
  <r>
    <s v="24.07.12"/>
    <s v="7426147"/>
    <x v="24"/>
    <n v="147000"/>
    <x v="1"/>
    <x v="11"/>
    <x v="4"/>
  </r>
  <r>
    <s v="25.07.12"/>
    <s v="Bank July 2012 (85)"/>
    <x v="2"/>
    <n v="997715"/>
    <x v="1"/>
    <x v="0"/>
    <x v="0"/>
  </r>
  <r>
    <s v="25.07.12"/>
    <n v="7426149"/>
    <x v="1"/>
    <n v="362600"/>
    <x v="1"/>
    <x v="0"/>
    <x v="0"/>
  </r>
  <r>
    <s v="31.07.12"/>
    <s v="Bank July 2012 (87)"/>
    <x v="3"/>
    <n v="7140"/>
    <x v="1"/>
    <x v="0"/>
    <x v="0"/>
  </r>
  <r>
    <s v="23.07.12"/>
    <s v="Cash July 2012 (66)"/>
    <x v="14"/>
    <n v="2000"/>
    <x v="1"/>
    <x v="0"/>
    <x v="0"/>
  </r>
  <r>
    <s v="25.07.12"/>
    <s v="Cash July 2012 (67)"/>
    <x v="14"/>
    <n v="65000"/>
    <x v="1"/>
    <x v="0"/>
    <x v="0"/>
  </r>
  <r>
    <s v="25.07.12"/>
    <s v="Cash July 2012 (68)"/>
    <x v="23"/>
    <n v="3600"/>
    <x v="1"/>
    <x v="8"/>
    <x v="3"/>
  </r>
  <r>
    <s v="02.08.12"/>
    <s v="7426150"/>
    <x v="3"/>
    <n v="163744"/>
    <x v="1"/>
    <x v="0"/>
    <x v="0"/>
  </r>
  <r>
    <s v="02.08.12"/>
    <s v="7426151"/>
    <x v="19"/>
    <n v="281250"/>
    <x v="1"/>
    <x v="9"/>
    <x v="4"/>
  </r>
  <r>
    <s v="07.08.12"/>
    <s v="7426152"/>
    <x v="23"/>
    <n v="494973"/>
    <x v="1"/>
    <x v="0"/>
    <x v="0"/>
  </r>
  <r>
    <s v="13.08.12"/>
    <s v="7426153"/>
    <x v="1"/>
    <n v="170169"/>
    <x v="1"/>
    <x v="0"/>
    <x v="0"/>
  </r>
  <r>
    <s v="16.08.12"/>
    <s v="7426155"/>
    <x v="25"/>
    <n v="771580"/>
    <x v="1"/>
    <x v="12"/>
    <x v="5"/>
  </r>
  <r>
    <s v="17.08.12"/>
    <s v="7426156"/>
    <x v="2"/>
    <n v="465000"/>
    <x v="1"/>
    <x v="0"/>
    <x v="0"/>
  </r>
  <r>
    <s v="17.08.12"/>
    <s v="7426157"/>
    <x v="1"/>
    <n v="32088"/>
    <x v="1"/>
    <x v="0"/>
    <x v="0"/>
  </r>
  <r>
    <s v="22.08.12"/>
    <s v="7426159"/>
    <x v="19"/>
    <n v="1323000"/>
    <x v="1"/>
    <x v="9"/>
    <x v="4"/>
  </r>
  <r>
    <s v="23.08.12"/>
    <s v="7426160"/>
    <x v="1"/>
    <n v="180320"/>
    <x v="1"/>
    <x v="0"/>
    <x v="0"/>
  </r>
  <r>
    <s v="23.08.12"/>
    <s v="7426161"/>
    <x v="23"/>
    <n v="138000"/>
    <x v="1"/>
    <x v="0"/>
    <x v="0"/>
  </r>
  <r>
    <s v="23.08.12"/>
    <s v="7426162"/>
    <x v="23"/>
    <n v="60000"/>
    <x v="1"/>
    <x v="0"/>
    <x v="0"/>
  </r>
  <r>
    <s v="25.08.12"/>
    <s v="Bank August 2012 (101)"/>
    <x v="2"/>
    <n v="997715"/>
    <x v="1"/>
    <x v="0"/>
    <x v="0"/>
  </r>
  <r>
    <s v="27.08.12"/>
    <s v="7426164"/>
    <x v="1"/>
    <n v="44703"/>
    <x v="1"/>
    <x v="0"/>
    <x v="0"/>
  </r>
  <r>
    <s v="31.08.12"/>
    <s v="Bank August 2012 (106)"/>
    <x v="3"/>
    <n v="7140"/>
    <x v="1"/>
    <x v="0"/>
    <x v="0"/>
  </r>
  <r>
    <s v="31.08.12"/>
    <s v="Bank August 2012 (107)"/>
    <x v="3"/>
    <n v="7140"/>
    <x v="1"/>
    <x v="0"/>
    <x v="0"/>
  </r>
  <r>
    <s v="01.08.12"/>
    <s v="Cash August 2012 (68)"/>
    <x v="26"/>
    <n v="4000"/>
    <x v="1"/>
    <x v="0"/>
    <x v="0"/>
  </r>
  <r>
    <s v="01.08.12"/>
    <s v="Cash August 2012 (69)"/>
    <x v="26"/>
    <n v="25000"/>
    <x v="1"/>
    <x v="0"/>
    <x v="0"/>
  </r>
  <r>
    <s v="01.08.12"/>
    <s v="Cash August 2012 (70)"/>
    <x v="26"/>
    <n v="1500"/>
    <x v="1"/>
    <x v="0"/>
    <x v="0"/>
  </r>
  <r>
    <s v="06.08.12"/>
    <s v="Cash August 2012 (71)"/>
    <x v="23"/>
    <n v="2000"/>
    <x v="1"/>
    <x v="0"/>
    <x v="0"/>
  </r>
  <r>
    <s v="13.08.12"/>
    <s v="Cash August 2012 (73)"/>
    <x v="25"/>
    <n v="8000"/>
    <x v="1"/>
    <x v="12"/>
    <x v="5"/>
  </r>
  <r>
    <s v="13.08.12"/>
    <s v="Cash August 2012 (74)"/>
    <x v="25"/>
    <n v="6000"/>
    <x v="1"/>
    <x v="12"/>
    <x v="5"/>
  </r>
  <r>
    <s v="13.08.12"/>
    <s v="Cash August 2012 (75)"/>
    <x v="1"/>
    <n v="24000"/>
    <x v="1"/>
    <x v="0"/>
    <x v="0"/>
  </r>
  <r>
    <s v="14.08.12"/>
    <s v="Cash August 2012 (76)"/>
    <x v="14"/>
    <n v="8500"/>
    <x v="1"/>
    <x v="0"/>
    <x v="0"/>
  </r>
  <r>
    <s v="14.08.12"/>
    <s v="Cash August 2012 (77)"/>
    <x v="27"/>
    <n v="1000"/>
    <x v="1"/>
    <x v="0"/>
    <x v="0"/>
  </r>
  <r>
    <s v="14.08.12"/>
    <s v="Cash August 2012 (78)"/>
    <x v="23"/>
    <n v="1500"/>
    <x v="1"/>
    <x v="0"/>
    <x v="0"/>
  </r>
  <r>
    <s v="15.08.12"/>
    <s v="Cash August 2012 (79)"/>
    <x v="6"/>
    <n v="2500"/>
    <x v="1"/>
    <x v="0"/>
    <x v="0"/>
  </r>
  <r>
    <s v="17.08.12"/>
    <s v="Cash August 2012 (80)"/>
    <x v="1"/>
    <n v="4650"/>
    <x v="1"/>
    <x v="0"/>
    <x v="0"/>
  </r>
  <r>
    <s v="23.08.12"/>
    <s v="Cash August 2012 (82)"/>
    <x v="6"/>
    <n v="10000"/>
    <x v="1"/>
    <x v="0"/>
    <x v="0"/>
  </r>
  <r>
    <s v="27.08.12"/>
    <s v="Cash August 2012 (83)"/>
    <x v="27"/>
    <n v="1000"/>
    <x v="1"/>
    <x v="0"/>
    <x v="0"/>
  </r>
  <r>
    <s v="27.08.12"/>
    <s v="Cash August 2012 (85)"/>
    <x v="1"/>
    <n v="15000"/>
    <x v="1"/>
    <x v="0"/>
    <x v="0"/>
  </r>
  <r>
    <s v="29.08.12"/>
    <s v="Cash August 2012 (86)"/>
    <x v="14"/>
    <n v="7313"/>
    <x v="1"/>
    <x v="0"/>
    <x v="0"/>
  </r>
  <r>
    <s v="29.08.12"/>
    <s v="Cash August 2012 (88)"/>
    <x v="1"/>
    <n v="40000"/>
    <x v="1"/>
    <x v="0"/>
    <x v="0"/>
  </r>
  <r>
    <s v="05.09.12"/>
    <s v="Cash September 2012 (89)"/>
    <x v="14"/>
    <n v="10000"/>
    <x v="1"/>
    <x v="0"/>
    <x v="0"/>
  </r>
  <r>
    <s v="05.09.12"/>
    <s v="Cash September 2012 (90)"/>
    <x v="14"/>
    <n v="2000"/>
    <x v="1"/>
    <x v="0"/>
    <x v="0"/>
  </r>
  <r>
    <s v="07.09.12"/>
    <s v="Cash September 2012 (91)"/>
    <x v="27"/>
    <n v="1000"/>
    <x v="1"/>
    <x v="0"/>
    <x v="0"/>
  </r>
  <r>
    <s v="12.09.12"/>
    <s v="Cash September 2012 (92)"/>
    <x v="1"/>
    <n v="4650"/>
    <x v="1"/>
    <x v="0"/>
    <x v="0"/>
  </r>
  <r>
    <s v="26.09.12"/>
    <s v="Cash September 2012 (94)"/>
    <x v="2"/>
    <n v="40000"/>
    <x v="1"/>
    <x v="0"/>
    <x v="0"/>
  </r>
  <r>
    <s v="28.09.12"/>
    <s v="Cash September 2012 (95)"/>
    <x v="20"/>
    <n v="10000"/>
    <x v="1"/>
    <x v="0"/>
    <x v="0"/>
  </r>
  <r>
    <s v="28.09.12"/>
    <s v="Cash September 2012 (98)"/>
    <x v="19"/>
    <n v="850000"/>
    <x v="1"/>
    <x v="13"/>
    <x v="4"/>
  </r>
  <r>
    <s v="28.09.12"/>
    <s v="Cash September 2012 (99)"/>
    <x v="19"/>
    <n v="185000"/>
    <x v="1"/>
    <x v="13"/>
    <x v="4"/>
  </r>
  <r>
    <s v="28.09.12"/>
    <s v="Cash September 2012 (101)"/>
    <x v="4"/>
    <n v="120000"/>
    <x v="1"/>
    <x v="1"/>
    <x v="1"/>
  </r>
  <r>
    <s v="28.09.12"/>
    <s v="Cash September 2012 (103)"/>
    <x v="4"/>
    <n v="390000"/>
    <x v="1"/>
    <x v="1"/>
    <x v="1"/>
  </r>
  <r>
    <s v="10.10.12"/>
    <s v="7426179"/>
    <x v="1"/>
    <n v="150507"/>
    <x v="1"/>
    <x v="0"/>
    <x v="0"/>
  </r>
  <r>
    <s v="10.10.12"/>
    <s v="7426180"/>
    <x v="28"/>
    <n v="57680"/>
    <x v="1"/>
    <x v="0"/>
    <x v="0"/>
  </r>
  <r>
    <s v="15.10.12"/>
    <s v="7426181"/>
    <x v="1"/>
    <n v="23508"/>
    <x v="1"/>
    <x v="0"/>
    <x v="0"/>
  </r>
  <r>
    <s v="15.10.12"/>
    <s v="7426182"/>
    <x v="1"/>
    <n v="156800"/>
    <x v="1"/>
    <x v="0"/>
    <x v="0"/>
  </r>
  <r>
    <s v="25.10.12"/>
    <s v="Bank October 2012 (128)"/>
    <x v="2"/>
    <n v="997715"/>
    <x v="1"/>
    <x v="0"/>
    <x v="0"/>
  </r>
  <r>
    <s v="29.10.12"/>
    <s v="7570255"/>
    <x v="1"/>
    <n v="134113"/>
    <x v="1"/>
    <x v="0"/>
    <x v="0"/>
  </r>
  <r>
    <s v="31.10.12"/>
    <s v="Bank October 2012 (130)"/>
    <x v="3"/>
    <n v="7140"/>
    <x v="1"/>
    <x v="0"/>
    <x v="0"/>
  </r>
  <r>
    <s v="31.10.12"/>
    <s v="742617/BIC (131)"/>
    <x v="3"/>
    <n v="7140"/>
    <x v="1"/>
    <x v="0"/>
    <x v="0"/>
  </r>
  <r>
    <s v="02.10.12"/>
    <s v="Cash October 2012 (104)"/>
    <x v="4"/>
    <n v="23300"/>
    <x v="1"/>
    <x v="14"/>
    <x v="2"/>
  </r>
  <r>
    <s v="05.10.12"/>
    <s v="Cash October 2012 (105)"/>
    <x v="4"/>
    <n v="27500"/>
    <x v="1"/>
    <x v="3"/>
    <x v="1"/>
  </r>
  <r>
    <s v="09.10.12"/>
    <s v="Cash October 2012 (106)"/>
    <x v="23"/>
    <n v="11900"/>
    <x v="1"/>
    <x v="0"/>
    <x v="0"/>
  </r>
  <r>
    <s v="10.10.12"/>
    <s v="Cash October 2012 (107)"/>
    <x v="20"/>
    <n v="10000"/>
    <x v="1"/>
    <x v="0"/>
    <x v="0"/>
  </r>
  <r>
    <s v="12.10.12"/>
    <s v="Cash October 2012 (108)"/>
    <x v="1"/>
    <n v="4650"/>
    <x v="1"/>
    <x v="0"/>
    <x v="0"/>
  </r>
  <r>
    <s v="18.10.12"/>
    <s v="Cash October 2012 (110)"/>
    <x v="4"/>
    <n v="3890000"/>
    <x v="1"/>
    <x v="8"/>
    <x v="3"/>
  </r>
  <r>
    <s v="19.10.12"/>
    <s v="Cash October 2012 (111)"/>
    <x v="22"/>
    <n v="13230"/>
    <x v="1"/>
    <x v="0"/>
    <x v="0"/>
  </r>
  <r>
    <s v="19.10.12"/>
    <s v="Cash October 2012 (112)"/>
    <x v="29"/>
    <n v="4185"/>
    <x v="1"/>
    <x v="0"/>
    <x v="0"/>
  </r>
  <r>
    <s v="22.10.12"/>
    <s v="Cash October 2012 (114)"/>
    <x v="0"/>
    <n v="30000"/>
    <x v="1"/>
    <x v="0"/>
    <x v="0"/>
  </r>
  <r>
    <s v="24.10.12"/>
    <s v="Cash October 2012 (115)"/>
    <x v="2"/>
    <n v="40000"/>
    <x v="1"/>
    <x v="0"/>
    <x v="0"/>
  </r>
  <r>
    <s v="03.11.12"/>
    <s v="75070256"/>
    <x v="1"/>
    <n v="156800"/>
    <x v="1"/>
    <x v="0"/>
    <x v="0"/>
  </r>
  <r>
    <s v="09.11.12"/>
    <s v="75070258"/>
    <x v="1"/>
    <n v="148918"/>
    <x v="1"/>
    <x v="0"/>
    <x v="0"/>
  </r>
  <r>
    <s v="11.11.12"/>
    <s v="75070260"/>
    <x v="28"/>
    <n v="57680"/>
    <x v="1"/>
    <x v="0"/>
    <x v="0"/>
  </r>
  <r>
    <s v="25.11.12"/>
    <s v="Bank November 2012 (137)"/>
    <x v="2"/>
    <n v="997715"/>
    <x v="1"/>
    <x v="0"/>
    <x v="0"/>
  </r>
  <r>
    <s v="26.11.12"/>
    <s v="75070261"/>
    <x v="1"/>
    <n v="30863"/>
    <x v="1"/>
    <x v="0"/>
    <x v="0"/>
  </r>
  <r>
    <s v="26.11.12"/>
    <s v="75070262"/>
    <x v="21"/>
    <n v="305180"/>
    <x v="1"/>
    <x v="14"/>
    <x v="2"/>
  </r>
  <r>
    <s v="26.11.12"/>
    <s v="75070263"/>
    <x v="1"/>
    <n v="275828"/>
    <x v="1"/>
    <x v="0"/>
    <x v="0"/>
  </r>
  <r>
    <s v="29.11.12"/>
    <s v="Bank November 2012 (141)"/>
    <x v="2"/>
    <n v="365000"/>
    <x v="1"/>
    <x v="0"/>
    <x v="0"/>
  </r>
  <r>
    <s v="30.11.12"/>
    <s v="Bank November 2012 (143)"/>
    <x v="3"/>
    <n v="7140"/>
    <x v="1"/>
    <x v="0"/>
    <x v="0"/>
  </r>
  <r>
    <s v="06.11.12"/>
    <s v="Cash November 2012 (116)"/>
    <x v="27"/>
    <n v="1000"/>
    <x v="1"/>
    <x v="0"/>
    <x v="0"/>
  </r>
  <r>
    <s v="12.11.12"/>
    <s v="Cash November 2012 (118)"/>
    <x v="30"/>
    <n v="930"/>
    <x v="1"/>
    <x v="0"/>
    <x v="0"/>
  </r>
  <r>
    <s v="16.11.12"/>
    <s v="Cash November 2012 (119)"/>
    <x v="27"/>
    <n v="2000"/>
    <x v="1"/>
    <x v="0"/>
    <x v="0"/>
  </r>
  <r>
    <s v="19.11.12"/>
    <s v="Cash November 2012 (120)"/>
    <x v="4"/>
    <n v="887500"/>
    <x v="1"/>
    <x v="8"/>
    <x v="3"/>
  </r>
  <r>
    <s v="21.11.12"/>
    <s v="Cash November 2012 (121)"/>
    <x v="1"/>
    <n v="4650"/>
    <x v="1"/>
    <x v="0"/>
    <x v="0"/>
  </r>
  <r>
    <s v="21.11.12"/>
    <s v="Cash November 2012 (122)"/>
    <x v="31"/>
    <n v="1500"/>
    <x v="1"/>
    <x v="0"/>
    <x v="0"/>
  </r>
  <r>
    <s v="26.11.12"/>
    <s v="Cash November 2012 (123)"/>
    <x v="20"/>
    <n v="5000"/>
    <x v="1"/>
    <x v="0"/>
    <x v="0"/>
  </r>
  <r>
    <s v="27.11.12"/>
    <s v="Cash November 2012 (124)"/>
    <x v="2"/>
    <n v="40000"/>
    <x v="1"/>
    <x v="0"/>
    <x v="0"/>
  </r>
  <r>
    <s v="29.11.12"/>
    <s v="Cash November 2012 (125)"/>
    <x v="2"/>
    <n v="6000"/>
    <x v="1"/>
    <x v="0"/>
    <x v="0"/>
  </r>
  <r>
    <s v="04.12.12"/>
    <s v="7570264"/>
    <x v="1"/>
    <n v="152791"/>
    <x v="1"/>
    <x v="0"/>
    <x v="0"/>
  </r>
  <r>
    <s v="04.12.12"/>
    <s v="7570265"/>
    <x v="28"/>
    <n v="57680"/>
    <x v="1"/>
    <x v="0"/>
    <x v="0"/>
  </r>
  <r>
    <s v="17.12.12"/>
    <s v="7570267"/>
    <x v="19"/>
    <n v="88200"/>
    <x v="1"/>
    <x v="0"/>
    <x v="4"/>
  </r>
  <r>
    <s v="17.12.12"/>
    <s v="7570268"/>
    <x v="1"/>
    <n v="57828"/>
    <x v="1"/>
    <x v="0"/>
    <x v="0"/>
  </r>
  <r>
    <s v="17.12.12"/>
    <s v="7570269"/>
    <x v="4"/>
    <n v="902000"/>
    <x v="1"/>
    <x v="9"/>
    <x v="4"/>
  </r>
  <r>
    <s v="17.12.12"/>
    <s v="7570270"/>
    <x v="2"/>
    <n v="1080720"/>
    <x v="1"/>
    <x v="0"/>
    <x v="0"/>
  </r>
  <r>
    <s v="17.12.12"/>
    <s v="7570271"/>
    <x v="2"/>
    <n v="2766420"/>
    <x v="1"/>
    <x v="0"/>
    <x v="0"/>
  </r>
  <r>
    <s v="25.12.12"/>
    <s v="Bank December 2012 (153)"/>
    <x v="2"/>
    <n v="997715"/>
    <x v="1"/>
    <x v="0"/>
    <x v="0"/>
  </r>
  <r>
    <s v="31.12.12"/>
    <s v="Bank December 2012 (154)"/>
    <x v="3"/>
    <n v="7140"/>
    <x v="1"/>
    <x v="0"/>
    <x v="0"/>
  </r>
  <r>
    <s v="04.12.12"/>
    <s v="Cash December 2012 (126)"/>
    <x v="8"/>
    <n v="1000"/>
    <x v="1"/>
    <x v="0"/>
    <x v="0"/>
  </r>
  <r>
    <s v="06.12.12"/>
    <s v="Cash December 2012 (127)"/>
    <x v="3"/>
    <n v="16263"/>
    <x v="1"/>
    <x v="0"/>
    <x v="0"/>
  </r>
  <r>
    <s v="10.12.12"/>
    <s v="Cash December 2012 (129)"/>
    <x v="4"/>
    <n v="225000"/>
    <x v="1"/>
    <x v="9"/>
    <x v="4"/>
  </r>
  <r>
    <s v="10.12.12"/>
    <s v="Cash December 2012 (130)"/>
    <x v="4"/>
    <n v="902000"/>
    <x v="1"/>
    <x v="9"/>
    <x v="4"/>
  </r>
  <r>
    <s v="10.12.12"/>
    <s v="Cash December 2012 (131)"/>
    <x v="19"/>
    <n v="900000"/>
    <x v="1"/>
    <x v="9"/>
    <x v="4"/>
  </r>
  <r>
    <s v="12.12.12"/>
    <s v="Cash December 2012 (132)"/>
    <x v="30"/>
    <n v="930"/>
    <x v="1"/>
    <x v="0"/>
    <x v="0"/>
  </r>
  <r>
    <s v="19.12.12"/>
    <s v="Cash December 2012 (134)"/>
    <x v="4"/>
    <n v="140000"/>
    <x v="1"/>
    <x v="14"/>
    <x v="2"/>
  </r>
  <r>
    <s v="19.12.12"/>
    <s v="Cash December 2012 (135)"/>
    <x v="8"/>
    <n v="1000"/>
    <x v="1"/>
    <x v="0"/>
    <x v="0"/>
  </r>
  <r>
    <s v="24.12.12"/>
    <s v="Cash December 2012 (136)"/>
    <x v="14"/>
    <n v="11350"/>
    <x v="1"/>
    <x v="0"/>
    <x v="0"/>
  </r>
  <r>
    <s v="26.12.12"/>
    <s v="Cash December 2012 (137)"/>
    <x v="22"/>
    <n v="1200"/>
    <x v="1"/>
    <x v="0"/>
    <x v="0"/>
  </r>
  <r>
    <s v="28.12.12"/>
    <s v="Cash December 2012 (138)"/>
    <x v="2"/>
    <n v="40000"/>
    <x v="1"/>
    <x v="0"/>
    <x v="0"/>
  </r>
  <r>
    <s v="02.01.13"/>
    <s v="7570274"/>
    <x v="1"/>
    <n v="73500"/>
    <x v="1"/>
    <x v="0"/>
    <x v="0"/>
  </r>
  <r>
    <s v="02.01.13"/>
    <s v="7570275"/>
    <x v="1"/>
    <n v="325161"/>
    <x v="1"/>
    <x v="0"/>
    <x v="0"/>
  </r>
  <r>
    <s v="04.01.13"/>
    <s v="7570276"/>
    <x v="32"/>
    <n v="1323000"/>
    <x v="1"/>
    <x v="13"/>
    <x v="5"/>
  </r>
  <r>
    <s v="07.01.13"/>
    <s v="7570278"/>
    <x v="1"/>
    <n v="112671"/>
    <x v="1"/>
    <x v="0"/>
    <x v="0"/>
  </r>
  <r>
    <s v="07.01.13"/>
    <s v="7570279"/>
    <x v="4"/>
    <n v="1587481"/>
    <x v="1"/>
    <x v="14"/>
    <x v="6"/>
  </r>
  <r>
    <s v="07.01.13"/>
    <s v="7570280"/>
    <x v="6"/>
    <n v="111955"/>
    <x v="1"/>
    <x v="0"/>
    <x v="0"/>
  </r>
  <r>
    <s v="11.01.13"/>
    <s v="7570281"/>
    <x v="28"/>
    <n v="57680"/>
    <x v="1"/>
    <x v="0"/>
    <x v="0"/>
  </r>
  <r>
    <s v="23.01.13"/>
    <s v="7570283"/>
    <x v="1"/>
    <n v="48022"/>
    <x v="1"/>
    <x v="0"/>
    <x v="0"/>
  </r>
  <r>
    <s v="25.01.13"/>
    <s v="7570284"/>
    <x v="2"/>
    <n v="997715"/>
    <x v="1"/>
    <x v="0"/>
    <x v="0"/>
  </r>
  <r>
    <s v="28.01.13"/>
    <s v="7570286"/>
    <x v="2"/>
    <n v="90060"/>
    <x v="1"/>
    <x v="0"/>
    <x v="0"/>
  </r>
  <r>
    <s v="28.01.13"/>
    <s v="7570287"/>
    <x v="1"/>
    <n v="336375"/>
    <x v="1"/>
    <x v="0"/>
    <x v="0"/>
  </r>
  <r>
    <s v="28.01.13"/>
    <s v="7570288"/>
    <x v="3"/>
    <n v="44323"/>
    <x v="1"/>
    <x v="0"/>
    <x v="0"/>
  </r>
  <r>
    <s v="31.01.13"/>
    <s v="Bank January 2013 (16)"/>
    <x v="3"/>
    <n v="7140"/>
    <x v="1"/>
    <x v="0"/>
    <x v="0"/>
  </r>
  <r>
    <s v="02.01.13"/>
    <s v="Cash January 2013 (1)"/>
    <x v="30"/>
    <n v="2500"/>
    <x v="1"/>
    <x v="0"/>
    <x v="0"/>
  </r>
  <r>
    <s v="08.01.13"/>
    <s v="Cash January 2013 (3)"/>
    <x v="33"/>
    <n v="900"/>
    <x v="1"/>
    <x v="0"/>
    <x v="0"/>
  </r>
  <r>
    <s v="08.01.13"/>
    <s v="Cash January 2013 (4)"/>
    <x v="8"/>
    <n v="1000"/>
    <x v="1"/>
    <x v="0"/>
    <x v="0"/>
  </r>
  <r>
    <s v="11.01.13"/>
    <s v="Cash January 2013 (5)"/>
    <x v="20"/>
    <n v="10000"/>
    <x v="1"/>
    <x v="0"/>
    <x v="0"/>
  </r>
  <r>
    <s v="12.01.13"/>
    <s v="Cash January 2013 (7)"/>
    <x v="4"/>
    <n v="141000"/>
    <x v="1"/>
    <x v="14"/>
    <x v="2"/>
  </r>
  <r>
    <s v="14.01.13"/>
    <s v="Cash January 2013 (8)"/>
    <x v="8"/>
    <n v="5500"/>
    <x v="1"/>
    <x v="0"/>
    <x v="0"/>
  </r>
  <r>
    <s v="14.01.13"/>
    <s v="Cash January 2013 (9)"/>
    <x v="22"/>
    <n v="2790"/>
    <x v="1"/>
    <x v="0"/>
    <x v="0"/>
  </r>
  <r>
    <s v="24.01.13"/>
    <s v="Cash January 2013 (10)"/>
    <x v="20"/>
    <n v="10000"/>
    <x v="1"/>
    <x v="0"/>
    <x v="0"/>
  </r>
  <r>
    <s v="26.01.13"/>
    <s v="Cash January 2013 (12)"/>
    <x v="30"/>
    <n v="930"/>
    <x v="1"/>
    <x v="0"/>
    <x v="0"/>
  </r>
  <r>
    <s v="29.01.13"/>
    <s v="Cash January 2013 (13)"/>
    <x v="8"/>
    <n v="12000"/>
    <x v="1"/>
    <x v="0"/>
    <x v="0"/>
  </r>
  <r>
    <s v="31.01.13"/>
    <s v="Cash January 2013 (14)"/>
    <x v="2"/>
    <n v="40000"/>
    <x v="1"/>
    <x v="0"/>
    <x v="0"/>
  </r>
  <r>
    <s v="04.02.13"/>
    <s v="7570289"/>
    <x v="1"/>
    <n v="87049"/>
    <x v="1"/>
    <x v="0"/>
    <x v="0"/>
  </r>
  <r>
    <s v="06.02.13"/>
    <s v="7570291"/>
    <x v="4"/>
    <n v="57680"/>
    <x v="1"/>
    <x v="1"/>
    <x v="1"/>
  </r>
  <r>
    <s v="08.02.13"/>
    <s v="7570292"/>
    <x v="1"/>
    <n v="56602"/>
    <x v="1"/>
    <x v="0"/>
    <x v="0"/>
  </r>
  <r>
    <s v="25.02.13"/>
    <s v="Bank February 2013 (21)"/>
    <x v="2"/>
    <n v="997715"/>
    <x v="1"/>
    <x v="0"/>
    <x v="0"/>
  </r>
  <r>
    <s v="28.02.13"/>
    <s v="Bank February 2013 (22)"/>
    <x v="3"/>
    <n v="7140"/>
    <x v="1"/>
    <x v="0"/>
    <x v="0"/>
  </r>
  <r>
    <s v="28.02.13"/>
    <s v="Bank February 2013 (23)"/>
    <x v="3"/>
    <n v="7140"/>
    <x v="1"/>
    <x v="0"/>
    <x v="0"/>
  </r>
  <r>
    <s v="28.02.13"/>
    <s v="7570293"/>
    <x v="2"/>
    <n v="90060"/>
    <x v="1"/>
    <x v="0"/>
    <x v="0"/>
  </r>
  <r>
    <s v="28.02.13"/>
    <s v="7570294"/>
    <x v="1"/>
    <n v="336375"/>
    <x v="1"/>
    <x v="0"/>
    <x v="0"/>
  </r>
  <r>
    <s v="28.02.13"/>
    <s v="Bank February 2013 (28)"/>
    <x v="3"/>
    <n v="7140"/>
    <x v="1"/>
    <x v="0"/>
    <x v="0"/>
  </r>
  <r>
    <s v="05.02.13"/>
    <s v="Cash February 2013 (16)"/>
    <x v="4"/>
    <n v="90000"/>
    <x v="1"/>
    <x v="1"/>
    <x v="1"/>
  </r>
  <r>
    <s v="16.02.13"/>
    <s v="Cash February 2013 (17)"/>
    <x v="4"/>
    <n v="5000"/>
    <x v="1"/>
    <x v="1"/>
    <x v="1"/>
  </r>
  <r>
    <s v="22.02.13"/>
    <s v="Cash February 2013 (18)"/>
    <x v="1"/>
    <n v="4650"/>
    <x v="1"/>
    <x v="0"/>
    <x v="0"/>
  </r>
  <r>
    <s v="07.03.13"/>
    <s v="7570296"/>
    <x v="1"/>
    <n v="102938"/>
    <x v="1"/>
    <x v="0"/>
    <x v="0"/>
  </r>
  <r>
    <s v="11.03.13"/>
    <s v="7570300"/>
    <x v="21"/>
    <n v="581981"/>
    <x v="1"/>
    <x v="8"/>
    <x v="3"/>
  </r>
  <r>
    <s v="25.03.13"/>
    <s v="Bank March 2013 (39)"/>
    <x v="2"/>
    <n v="997715"/>
    <x v="1"/>
    <x v="0"/>
    <x v="0"/>
  </r>
  <r>
    <s v="30.03.13"/>
    <s v="7570305"/>
    <x v="1"/>
    <n v="38830"/>
    <x v="1"/>
    <x v="0"/>
    <x v="0"/>
  </r>
  <r>
    <s v="30.03.13"/>
    <s v="7570306"/>
    <x v="2"/>
    <n v="691605"/>
    <x v="1"/>
    <x v="0"/>
    <x v="0"/>
  </r>
  <r>
    <s v="30.03.13"/>
    <s v="7570307"/>
    <x v="2"/>
    <n v="90060"/>
    <x v="1"/>
    <x v="0"/>
    <x v="0"/>
  </r>
  <r>
    <s v="30.03.13"/>
    <s v="7570308"/>
    <x v="1"/>
    <n v="57680"/>
    <x v="1"/>
    <x v="0"/>
    <x v="0"/>
  </r>
  <r>
    <s v="30.03.13"/>
    <s v="7570309"/>
    <x v="1"/>
    <n v="269100"/>
    <x v="1"/>
    <x v="0"/>
    <x v="0"/>
  </r>
  <r>
    <s v="31.03.13"/>
    <s v="Bank March 2013 (45)"/>
    <x v="3"/>
    <n v="7140"/>
    <x v="1"/>
    <x v="0"/>
    <x v="0"/>
  </r>
  <r>
    <s v="31.03.13"/>
    <s v="Bank March 2013 (46)"/>
    <x v="3"/>
    <n v="7140"/>
    <x v="1"/>
    <x v="0"/>
    <x v="0"/>
  </r>
  <r>
    <s v="31.03.13"/>
    <s v="Bank March 2013 (47)"/>
    <x v="3"/>
    <n v="8503"/>
    <x v="1"/>
    <x v="0"/>
    <x v="0"/>
  </r>
  <r>
    <s v="11.04.13"/>
    <s v="7570310"/>
    <x v="5"/>
    <n v="506025"/>
    <x v="2"/>
    <x v="2"/>
    <x v="2"/>
  </r>
  <r>
    <s v="12.04.13"/>
    <s v="7570311"/>
    <x v="1"/>
    <n v="140874"/>
    <x v="2"/>
    <x v="0"/>
    <x v="0"/>
  </r>
  <r>
    <s v="13.04.13"/>
    <s v="7570312"/>
    <x v="2"/>
    <n v="57680"/>
    <x v="2"/>
    <x v="0"/>
    <x v="0"/>
  </r>
  <r>
    <s v="13.04.13"/>
    <s v="7570313"/>
    <x v="5"/>
    <n v="289000"/>
    <x v="2"/>
    <x v="2"/>
    <x v="2"/>
  </r>
  <r>
    <s v="22.04.13"/>
    <s v="7570315"/>
    <x v="1"/>
    <n v="42507"/>
    <x v="2"/>
    <x v="0"/>
    <x v="0"/>
  </r>
  <r>
    <s v="24.04.13"/>
    <s v="Bank April 2013 (54)"/>
    <x v="12"/>
    <n v="600000"/>
    <x v="2"/>
    <x v="0"/>
    <x v="0"/>
  </r>
  <r>
    <s v="25.04.13"/>
    <s v="7570316"/>
    <x v="22"/>
    <n v="376320"/>
    <x v="2"/>
    <x v="0"/>
    <x v="0"/>
  </r>
  <r>
    <s v="25.04.13"/>
    <s v="Bank April 2013 (56)"/>
    <x v="2"/>
    <n v="997715"/>
    <x v="2"/>
    <x v="0"/>
    <x v="0"/>
  </r>
  <r>
    <s v="26.04.13"/>
    <s v="7570318"/>
    <x v="1"/>
    <n v="336375"/>
    <x v="2"/>
    <x v="0"/>
    <x v="0"/>
  </r>
  <r>
    <s v="26.04.13"/>
    <s v="7570319"/>
    <x v="34"/>
    <n v="4450000"/>
    <x v="2"/>
    <x v="15"/>
    <x v="1"/>
  </r>
  <r>
    <s v="29.04.13"/>
    <s v="7570320"/>
    <x v="1"/>
    <n v="90060"/>
    <x v="2"/>
    <x v="0"/>
    <x v="0"/>
  </r>
  <r>
    <s v="29.04.13"/>
    <s v="7570321"/>
    <x v="35"/>
    <n v="3011569"/>
    <x v="2"/>
    <x v="9"/>
    <x v="6"/>
  </r>
  <r>
    <s v="30.04.13"/>
    <s v="Bank April 2013 (64)"/>
    <x v="3"/>
    <n v="7140"/>
    <x v="2"/>
    <x v="0"/>
    <x v="0"/>
  </r>
  <r>
    <s v="30.04.13"/>
    <s v="Bank April 2013 (65)"/>
    <x v="3"/>
    <n v="7140"/>
    <x v="2"/>
    <x v="0"/>
    <x v="0"/>
  </r>
  <r>
    <s v="09.04.13"/>
    <s v="Cash April 2013 (41)"/>
    <x v="20"/>
    <n v="5000"/>
    <x v="2"/>
    <x v="0"/>
    <x v="0"/>
  </r>
  <r>
    <s v="09.04.13"/>
    <s v="Cash April 2013 (42)"/>
    <x v="4"/>
    <n v="488000"/>
    <x v="2"/>
    <x v="2"/>
    <x v="2"/>
  </r>
  <r>
    <s v="11.04.13"/>
    <s v="Cash April 2013 (43)"/>
    <x v="22"/>
    <n v="600"/>
    <x v="2"/>
    <x v="0"/>
    <x v="0"/>
  </r>
  <r>
    <s v="13.04.13"/>
    <s v="Cash April 2013 (45)"/>
    <x v="1"/>
    <n v="83700"/>
    <x v="2"/>
    <x v="0"/>
    <x v="0"/>
  </r>
  <r>
    <s v="13.04.13"/>
    <s v="Cash April 2013 (46)"/>
    <x v="11"/>
    <n v="9300"/>
    <x v="2"/>
    <x v="8"/>
    <x v="3"/>
  </r>
  <r>
    <s v="13.04.13"/>
    <s v="Cash April 2013 (47)"/>
    <x v="20"/>
    <n v="6000"/>
    <x v="2"/>
    <x v="0"/>
    <x v="0"/>
  </r>
  <r>
    <s v="14.04.13"/>
    <s v="Cash April 2013 (48)"/>
    <x v="5"/>
    <n v="145495"/>
    <x v="2"/>
    <x v="2"/>
    <x v="2"/>
  </r>
  <r>
    <s v="22.04.13"/>
    <s v="Cash April 2013 (49)"/>
    <x v="5"/>
    <n v="27900"/>
    <x v="2"/>
    <x v="2"/>
    <x v="2"/>
  </r>
  <r>
    <s v="26.04.13"/>
    <s v="Cash April 2013 (51)"/>
    <x v="36"/>
    <n v="27440"/>
    <x v="2"/>
    <x v="15"/>
    <x v="1"/>
  </r>
  <r>
    <s v="29.04.13"/>
    <s v="Cash April 2013 (52)"/>
    <x v="2"/>
    <n v="40000"/>
    <x v="2"/>
    <x v="0"/>
    <x v="0"/>
  </r>
  <r>
    <s v="09.05.13"/>
    <s v="7570323"/>
    <x v="5"/>
    <n v="412987"/>
    <x v="2"/>
    <x v="2"/>
    <x v="2"/>
  </r>
  <r>
    <s v="12.05.13"/>
    <s v="7570324"/>
    <x v="1"/>
    <n v="197578"/>
    <x v="2"/>
    <x v="0"/>
    <x v="0"/>
  </r>
  <r>
    <s v="14.05.13"/>
    <s v="7570325"/>
    <x v="5"/>
    <n v="55800"/>
    <x v="2"/>
    <x v="2"/>
    <x v="2"/>
  </r>
  <r>
    <s v="14.05.13"/>
    <s v="7570327"/>
    <x v="28"/>
    <n v="45000"/>
    <x v="2"/>
    <x v="0"/>
    <x v="0"/>
  </r>
  <r>
    <s v="14.05.13"/>
    <s v="7570329"/>
    <x v="0"/>
    <n v="5000000"/>
    <x v="2"/>
    <x v="0"/>
    <x v="1"/>
  </r>
  <r>
    <s v="15.05.13"/>
    <s v="7570330"/>
    <x v="34"/>
    <n v="4272000"/>
    <x v="2"/>
    <x v="15"/>
    <x v="1"/>
  </r>
  <r>
    <s v="15.05.13"/>
    <s v="7570331"/>
    <x v="36"/>
    <n v="7497000"/>
    <x v="2"/>
    <x v="15"/>
    <x v="1"/>
  </r>
  <r>
    <s v="25.05.13"/>
    <s v="Bank May 2013 (75)"/>
    <x v="2"/>
    <n v="997715"/>
    <x v="2"/>
    <x v="0"/>
    <x v="0"/>
  </r>
  <r>
    <s v="26.05.13"/>
    <s v="7570334"/>
    <x v="1"/>
    <n v="95045"/>
    <x v="2"/>
    <x v="0"/>
    <x v="0"/>
  </r>
  <r>
    <s v="26.05.13"/>
    <s v="7570335"/>
    <x v="1"/>
    <n v="336375"/>
    <x v="2"/>
    <x v="0"/>
    <x v="0"/>
  </r>
  <r>
    <s v="27.05.13"/>
    <s v="7570336"/>
    <x v="4"/>
    <n v="360000"/>
    <x v="2"/>
    <x v="3"/>
    <x v="1"/>
  </r>
  <r>
    <s v="27.05.13"/>
    <s v="7570337"/>
    <x v="4"/>
    <n v="2345000"/>
    <x v="2"/>
    <x v="3"/>
    <x v="1"/>
  </r>
  <r>
    <s v="27.05.13"/>
    <s v="7570338"/>
    <x v="4"/>
    <n v="2195000"/>
    <x v="2"/>
    <x v="3"/>
    <x v="1"/>
  </r>
  <r>
    <s v="31.05.13"/>
    <s v="Bank May 2013 (82)"/>
    <x v="4"/>
    <n v="7140"/>
    <x v="2"/>
    <x v="9"/>
    <x v="4"/>
  </r>
  <r>
    <s v="31.05.13"/>
    <s v="Bank May 2013 (83)"/>
    <x v="3"/>
    <n v="7140"/>
    <x v="2"/>
    <x v="0"/>
    <x v="0"/>
  </r>
  <r>
    <s v="02.05.13"/>
    <s v="Cash May 2013 (54)"/>
    <x v="37"/>
    <n v="4650"/>
    <x v="2"/>
    <x v="0"/>
    <x v="0"/>
  </r>
  <r>
    <s v="03.05.13"/>
    <s v="Cash May 2013 (55)"/>
    <x v="38"/>
    <n v="45340"/>
    <x v="2"/>
    <x v="0"/>
    <x v="0"/>
  </r>
  <r>
    <s v="08.05.13"/>
    <s v="Cash May 2013 (56)"/>
    <x v="20"/>
    <n v="5000"/>
    <x v="2"/>
    <x v="0"/>
    <x v="0"/>
  </r>
  <r>
    <s v="09.05.13"/>
    <s v="Cash May 2013 (57)"/>
    <x v="1"/>
    <n v="4650"/>
    <x v="2"/>
    <x v="0"/>
    <x v="0"/>
  </r>
  <r>
    <s v="09.05.13"/>
    <s v="Cash May 2013 (58)"/>
    <x v="8"/>
    <n v="9000"/>
    <x v="2"/>
    <x v="0"/>
    <x v="0"/>
  </r>
  <r>
    <s v="20.05.13"/>
    <s v="Cash May 2013 (59)"/>
    <x v="20"/>
    <n v="5000"/>
    <x v="2"/>
    <x v="0"/>
    <x v="0"/>
  </r>
  <r>
    <s v="20.05.13"/>
    <s v="Cash May 2013 (62)"/>
    <x v="16"/>
    <n v="25664"/>
    <x v="2"/>
    <x v="0"/>
    <x v="0"/>
  </r>
  <r>
    <s v="21.05.13"/>
    <s v="Cash May 2013 (63)"/>
    <x v="4"/>
    <n v="1350000"/>
    <x v="2"/>
    <x v="2"/>
    <x v="2"/>
  </r>
  <r>
    <s v="23.05.13"/>
    <s v="Cash May 2013 (64)"/>
    <x v="4"/>
    <n v="100000"/>
    <x v="2"/>
    <x v="2"/>
    <x v="2"/>
  </r>
  <r>
    <s v="23.05.13"/>
    <s v="Cash May 2013 (65)"/>
    <x v="20"/>
    <n v="10000"/>
    <x v="2"/>
    <x v="0"/>
    <x v="0"/>
  </r>
  <r>
    <s v="27.05.13"/>
    <s v="Cash May 2013 (66)"/>
    <x v="6"/>
    <n v="600"/>
    <x v="2"/>
    <x v="0"/>
    <x v="0"/>
  </r>
  <r>
    <s v="30.05.13"/>
    <s v="Cash May 2013 (67)"/>
    <x v="8"/>
    <n v="7000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2:D93" firstHeaderRow="1" firstDataRow="1" firstDataCol="3"/>
  <pivotFields count="7">
    <pivotField compact="0" subtotalTop="0" showAll="0"/>
    <pivotField compact="0" subtotalTop="0" showAll="0"/>
    <pivotField compact="0" subtotalTop="0" showAll="0"/>
    <pivotField dataField="1" compact="0" numFmtId="165" subtotalTop="0" showAll="0"/>
    <pivotField axis="axisRow" compact="0" subtotalTop="0" showAll="0">
      <items count="4">
        <item x="0"/>
        <item x="1"/>
        <item x="2"/>
        <item t="default"/>
      </items>
    </pivotField>
    <pivotField axis="axisRow" compact="0" subtotalTop="0" showAll="0">
      <items count="17">
        <item x="13"/>
        <item x="3"/>
        <item x="8"/>
        <item x="7"/>
        <item x="2"/>
        <item x="10"/>
        <item x="15"/>
        <item x="12"/>
        <item x="0"/>
        <item x="5"/>
        <item x="9"/>
        <item x="1"/>
        <item x="14"/>
        <item x="6"/>
        <item x="4"/>
        <item x="11"/>
        <item t="default"/>
      </items>
    </pivotField>
    <pivotField axis="axisRow" compact="0" subtotalTop="0" showAll="0">
      <items count="8">
        <item x="5"/>
        <item x="0"/>
        <item x="3"/>
        <item x="2"/>
        <item x="1"/>
        <item x="4"/>
        <item x="6"/>
        <item t="default"/>
      </items>
    </pivotField>
  </pivotFields>
  <rowFields count="3">
    <field x="4"/>
    <field x="5"/>
    <field x="6"/>
  </rowFields>
  <rowItems count="91">
    <i>
      <x/>
    </i>
    <i r="1">
      <x v="1"/>
    </i>
    <i r="2">
      <x v="4"/>
    </i>
    <i t="default" r="1">
      <x v="1"/>
    </i>
    <i r="1">
      <x v="3"/>
    </i>
    <i r="2">
      <x v="2"/>
    </i>
    <i t="default" r="1">
      <x v="3"/>
    </i>
    <i r="1">
      <x v="4"/>
    </i>
    <i r="2">
      <x v="3"/>
    </i>
    <i t="default" r="1">
      <x v="4"/>
    </i>
    <i r="1">
      <x v="8"/>
    </i>
    <i r="2">
      <x v="1"/>
    </i>
    <i r="2">
      <x v="2"/>
    </i>
    <i t="default" r="1">
      <x v="8"/>
    </i>
    <i r="1">
      <x v="9"/>
    </i>
    <i r="2">
      <x v="4"/>
    </i>
    <i t="default" r="1">
      <x v="9"/>
    </i>
    <i r="1">
      <x v="11"/>
    </i>
    <i r="2">
      <x v="4"/>
    </i>
    <i t="default" r="1">
      <x v="11"/>
    </i>
    <i r="1">
      <x v="13"/>
    </i>
    <i r="2">
      <x v="4"/>
    </i>
    <i t="default" r="1">
      <x v="13"/>
    </i>
    <i r="1">
      <x v="14"/>
    </i>
    <i r="2">
      <x v="4"/>
    </i>
    <i t="default" r="1">
      <x v="14"/>
    </i>
    <i t="default">
      <x/>
    </i>
    <i>
      <x v="1"/>
    </i>
    <i r="1">
      <x/>
    </i>
    <i r="2">
      <x/>
    </i>
    <i r="2">
      <x v="5"/>
    </i>
    <i t="default" r="1">
      <x/>
    </i>
    <i r="1">
      <x v="1"/>
    </i>
    <i r="2">
      <x v="4"/>
    </i>
    <i t="default" r="1">
      <x v="1"/>
    </i>
    <i r="1">
      <x v="2"/>
    </i>
    <i r="2">
      <x v="2"/>
    </i>
    <i t="default" r="1">
      <x v="2"/>
    </i>
    <i r="1">
      <x v="4"/>
    </i>
    <i r="2">
      <x v="3"/>
    </i>
    <i t="default" r="1">
      <x v="4"/>
    </i>
    <i r="1">
      <x v="5"/>
    </i>
    <i r="2">
      <x v="3"/>
    </i>
    <i t="default" r="1">
      <x v="5"/>
    </i>
    <i r="1">
      <x v="7"/>
    </i>
    <i r="2">
      <x/>
    </i>
    <i t="default" r="1">
      <x v="7"/>
    </i>
    <i r="1">
      <x v="8"/>
    </i>
    <i r="2">
      <x v="1"/>
    </i>
    <i r="2">
      <x v="5"/>
    </i>
    <i t="default" r="1">
      <x v="8"/>
    </i>
    <i r="1">
      <x v="10"/>
    </i>
    <i r="2">
      <x v="5"/>
    </i>
    <i t="default" r="1">
      <x v="10"/>
    </i>
    <i r="1">
      <x v="11"/>
    </i>
    <i r="2">
      <x v="4"/>
    </i>
    <i t="default" r="1">
      <x v="11"/>
    </i>
    <i r="1">
      <x v="12"/>
    </i>
    <i r="2">
      <x v="3"/>
    </i>
    <i r="2">
      <x v="6"/>
    </i>
    <i t="default" r="1">
      <x v="12"/>
    </i>
    <i r="1">
      <x v="13"/>
    </i>
    <i r="2">
      <x v="4"/>
    </i>
    <i t="default" r="1">
      <x v="13"/>
    </i>
    <i r="1">
      <x v="15"/>
    </i>
    <i r="2">
      <x v="5"/>
    </i>
    <i t="default" r="1">
      <x v="15"/>
    </i>
    <i t="default">
      <x v="1"/>
    </i>
    <i>
      <x v="2"/>
    </i>
    <i r="1">
      <x v="1"/>
    </i>
    <i r="2">
      <x v="4"/>
    </i>
    <i t="default" r="1">
      <x v="1"/>
    </i>
    <i r="1">
      <x v="2"/>
    </i>
    <i r="2">
      <x v="2"/>
    </i>
    <i t="default" r="1">
      <x v="2"/>
    </i>
    <i r="1">
      <x v="4"/>
    </i>
    <i r="2">
      <x v="3"/>
    </i>
    <i t="default" r="1">
      <x v="4"/>
    </i>
    <i r="1">
      <x v="6"/>
    </i>
    <i r="2">
      <x v="4"/>
    </i>
    <i t="default" r="1">
      <x v="6"/>
    </i>
    <i r="1">
      <x v="8"/>
    </i>
    <i r="2">
      <x v="1"/>
    </i>
    <i r="2">
      <x v="4"/>
    </i>
    <i t="default" r="1">
      <x v="8"/>
    </i>
    <i r="1">
      <x v="10"/>
    </i>
    <i r="2">
      <x v="5"/>
    </i>
    <i r="2">
      <x v="6"/>
    </i>
    <i t="default" r="1">
      <x v="10"/>
    </i>
    <i t="default">
      <x v="2"/>
    </i>
    <i t="grand">
      <x/>
    </i>
  </rowItems>
  <colItems count="1">
    <i/>
  </colItems>
  <dataFields count="1">
    <dataField name="Sum of Amount" fld="3" baseField="0" baseItem="0" numFmtId="165"/>
  </dataFields>
  <formats count="3">
    <format dxfId="2">
      <pivotArea outline="0" collapsedLevelsAreSubtotals="1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2:G120" firstHeaderRow="1" firstDataRow="1" firstDataCol="1"/>
  <pivotFields count="7">
    <pivotField subtotalTop="0" showAll="0"/>
    <pivotField subtotalTop="0" showAll="0"/>
    <pivotField axis="axisRow" subtotalTop="0" showAll="0">
      <items count="40">
        <item x="25"/>
        <item x="3"/>
        <item x="13"/>
        <item x="16"/>
        <item x="14"/>
        <item x="12"/>
        <item x="18"/>
        <item x="17"/>
        <item x="5"/>
        <item x="22"/>
        <item x="15"/>
        <item x="23"/>
        <item x="28"/>
        <item x="37"/>
        <item x="34"/>
        <item x="33"/>
        <item x="4"/>
        <item x="0"/>
        <item x="20"/>
        <item x="8"/>
        <item x="19"/>
        <item x="26"/>
        <item x="11"/>
        <item x="2"/>
        <item x="10"/>
        <item x="35"/>
        <item x="32"/>
        <item x="6"/>
        <item x="9"/>
        <item x="38"/>
        <item x="31"/>
        <item x="27"/>
        <item x="7"/>
        <item x="21"/>
        <item x="36"/>
        <item x="24"/>
        <item x="1"/>
        <item x="30"/>
        <item x="29"/>
        <item t="default"/>
      </items>
    </pivotField>
    <pivotField dataField="1" numFmtId="165" subtotalTop="0" showAll="0"/>
    <pivotField subtotalTop="0" showAll="0"/>
    <pivotField axis="axisRow" subtotalTop="0" showAll="0">
      <items count="17">
        <item x="13"/>
        <item x="3"/>
        <item x="8"/>
        <item x="7"/>
        <item x="2"/>
        <item x="10"/>
        <item x="15"/>
        <item x="12"/>
        <item x="0"/>
        <item x="5"/>
        <item x="9"/>
        <item x="1"/>
        <item x="14"/>
        <item x="6"/>
        <item x="4"/>
        <item x="11"/>
        <item t="default"/>
      </items>
    </pivotField>
    <pivotField axis="axisRow" subtotalTop="0" showAll="0">
      <items count="8">
        <item x="5"/>
        <item x="0"/>
        <item x="3"/>
        <item x="2"/>
        <item x="1"/>
        <item x="4"/>
        <item x="6"/>
        <item t="default"/>
      </items>
    </pivotField>
  </pivotFields>
  <rowFields count="3">
    <field x="6"/>
    <field x="5"/>
    <field x="2"/>
  </rowFields>
  <rowItems count="118">
    <i>
      <x/>
    </i>
    <i r="1">
      <x/>
    </i>
    <i r="2">
      <x v="26"/>
    </i>
    <i t="default" r="1">
      <x/>
    </i>
    <i r="1">
      <x v="7"/>
    </i>
    <i r="2">
      <x/>
    </i>
    <i t="default" r="1">
      <x v="7"/>
    </i>
    <i t="default">
      <x/>
    </i>
    <i>
      <x v="1"/>
    </i>
    <i r="1">
      <x v="8"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5"/>
    </i>
    <i r="2">
      <x v="16"/>
    </i>
    <i r="2">
      <x v="17"/>
    </i>
    <i r="2">
      <x v="18"/>
    </i>
    <i r="2">
      <x v="19"/>
    </i>
    <i r="2">
      <x v="21"/>
    </i>
    <i r="2">
      <x v="23"/>
    </i>
    <i r="2">
      <x v="24"/>
    </i>
    <i r="2">
      <x v="27"/>
    </i>
    <i r="2">
      <x v="29"/>
    </i>
    <i r="2">
      <x v="30"/>
    </i>
    <i r="2">
      <x v="31"/>
    </i>
    <i r="2">
      <x v="36"/>
    </i>
    <i r="2">
      <x v="37"/>
    </i>
    <i r="2">
      <x v="38"/>
    </i>
    <i t="default" r="1">
      <x v="8"/>
    </i>
    <i t="default">
      <x v="1"/>
    </i>
    <i>
      <x v="2"/>
    </i>
    <i r="1">
      <x v="2"/>
    </i>
    <i r="2">
      <x v="7"/>
    </i>
    <i r="2">
      <x v="11"/>
    </i>
    <i r="2">
      <x v="16"/>
    </i>
    <i r="2">
      <x v="22"/>
    </i>
    <i r="2">
      <x v="33"/>
    </i>
    <i t="default" r="1">
      <x v="2"/>
    </i>
    <i r="1">
      <x v="3"/>
    </i>
    <i r="2">
      <x v="28"/>
    </i>
    <i t="default" r="1">
      <x v="3"/>
    </i>
    <i r="1">
      <x v="8"/>
    </i>
    <i r="2">
      <x v="28"/>
    </i>
    <i t="default" r="1">
      <x v="8"/>
    </i>
    <i t="default">
      <x v="2"/>
    </i>
    <i>
      <x v="3"/>
    </i>
    <i r="1">
      <x v="4"/>
    </i>
    <i r="2">
      <x v="8"/>
    </i>
    <i r="2">
      <x v="16"/>
    </i>
    <i r="2">
      <x v="17"/>
    </i>
    <i r="2">
      <x v="22"/>
    </i>
    <i t="default" r="1">
      <x v="4"/>
    </i>
    <i r="1">
      <x v="5"/>
    </i>
    <i r="2">
      <x v="8"/>
    </i>
    <i t="default" r="1">
      <x v="5"/>
    </i>
    <i r="1">
      <x v="12"/>
    </i>
    <i r="2">
      <x v="16"/>
    </i>
    <i r="2">
      <x v="33"/>
    </i>
    <i t="default" r="1">
      <x v="12"/>
    </i>
    <i t="default">
      <x v="3"/>
    </i>
    <i>
      <x v="4"/>
    </i>
    <i r="1">
      <x v="1"/>
    </i>
    <i r="2">
      <x v="16"/>
    </i>
    <i t="default" r="1">
      <x v="1"/>
    </i>
    <i r="1">
      <x v="6"/>
    </i>
    <i r="2">
      <x v="14"/>
    </i>
    <i r="2">
      <x v="34"/>
    </i>
    <i t="default" r="1">
      <x v="6"/>
    </i>
    <i r="1">
      <x v="8"/>
    </i>
    <i r="2">
      <x v="17"/>
    </i>
    <i t="default" r="1">
      <x v="8"/>
    </i>
    <i r="1">
      <x v="9"/>
    </i>
    <i r="2">
      <x v="17"/>
    </i>
    <i t="default" r="1">
      <x v="9"/>
    </i>
    <i r="1">
      <x v="11"/>
    </i>
    <i r="2">
      <x v="16"/>
    </i>
    <i t="default" r="1">
      <x v="11"/>
    </i>
    <i r="1">
      <x v="13"/>
    </i>
    <i r="2">
      <x v="20"/>
    </i>
    <i r="2">
      <x v="32"/>
    </i>
    <i t="default" r="1">
      <x v="13"/>
    </i>
    <i r="1">
      <x v="14"/>
    </i>
    <i r="2">
      <x v="16"/>
    </i>
    <i t="default" r="1">
      <x v="14"/>
    </i>
    <i t="default">
      <x v="4"/>
    </i>
    <i>
      <x v="5"/>
    </i>
    <i r="1">
      <x/>
    </i>
    <i r="2">
      <x v="20"/>
    </i>
    <i t="default" r="1">
      <x/>
    </i>
    <i r="1">
      <x v="8"/>
    </i>
    <i r="2">
      <x v="20"/>
    </i>
    <i t="default" r="1">
      <x v="8"/>
    </i>
    <i r="1">
      <x v="10"/>
    </i>
    <i r="2">
      <x v="16"/>
    </i>
    <i r="2">
      <x v="20"/>
    </i>
    <i t="default" r="1">
      <x v="10"/>
    </i>
    <i r="1">
      <x v="15"/>
    </i>
    <i r="2">
      <x v="35"/>
    </i>
    <i t="default" r="1">
      <x v="15"/>
    </i>
    <i t="default">
      <x v="5"/>
    </i>
    <i>
      <x v="6"/>
    </i>
    <i r="1">
      <x v="10"/>
    </i>
    <i r="2">
      <x v="25"/>
    </i>
    <i t="default" r="1">
      <x v="10"/>
    </i>
    <i r="1">
      <x v="12"/>
    </i>
    <i r="2">
      <x v="16"/>
    </i>
    <i t="default" r="1">
      <x v="12"/>
    </i>
    <i t="default">
      <x v="6"/>
    </i>
    <i t="grand">
      <x/>
    </i>
  </rowItems>
  <colItems count="1">
    <i/>
  </colItems>
  <dataFields count="1">
    <dataField name="Sum of Amount" fld="3" baseField="0" baseItem="0"/>
  </dataFields>
  <formats count="16">
    <format dxfId="18">
      <pivotArea collapsedLevelsAreSubtotals="1" fieldPosition="0">
        <references count="1">
          <reference field="6" count="1" defaultSubtotal="1">
            <x v="0"/>
          </reference>
        </references>
      </pivotArea>
    </format>
    <format dxfId="17">
      <pivotArea collapsedLevelsAreSubtotals="1" fieldPosition="0">
        <references count="1">
          <reference field="6" count="1">
            <x v="1"/>
          </reference>
        </references>
      </pivotArea>
    </format>
    <format dxfId="16">
      <pivotArea collapsedLevelsAreSubtotals="1" fieldPosition="0">
        <references count="1">
          <reference field="6" count="1" defaultSubtotal="1">
            <x v="1"/>
          </reference>
        </references>
      </pivotArea>
    </format>
    <format dxfId="15">
      <pivotArea collapsedLevelsAreSubtotals="1" fieldPosition="0">
        <references count="1">
          <reference field="6" count="1">
            <x v="2"/>
          </reference>
        </references>
      </pivotArea>
    </format>
    <format dxfId="14">
      <pivotArea collapsedLevelsAreSubtotals="1" fieldPosition="0">
        <references count="1">
          <reference field="6" count="1" defaultSubtotal="1">
            <x v="2"/>
          </reference>
        </references>
      </pivotArea>
    </format>
    <format dxfId="13">
      <pivotArea collapsedLevelsAreSubtotals="1" fieldPosition="0">
        <references count="1">
          <reference field="6" count="1">
            <x v="3"/>
          </reference>
        </references>
      </pivotArea>
    </format>
    <format dxfId="12">
      <pivotArea collapsedLevelsAreSubtotals="1" fieldPosition="0">
        <references count="1">
          <reference field="6" count="1" defaultSubtotal="1">
            <x v="3"/>
          </reference>
        </references>
      </pivotArea>
    </format>
    <format dxfId="11">
      <pivotArea collapsedLevelsAreSubtotals="1" fieldPosition="0">
        <references count="1">
          <reference field="6" count="1">
            <x v="4"/>
          </reference>
        </references>
      </pivotArea>
    </format>
    <format dxfId="10">
      <pivotArea collapsedLevelsAreSubtotals="1" fieldPosition="0">
        <references count="1">
          <reference field="6" count="1" defaultSubtotal="1">
            <x v="4"/>
          </reference>
        </references>
      </pivotArea>
    </format>
    <format dxfId="9">
      <pivotArea collapsedLevelsAreSubtotals="1" fieldPosition="0">
        <references count="1">
          <reference field="6" count="1">
            <x v="5"/>
          </reference>
        </references>
      </pivotArea>
    </format>
    <format dxfId="8">
      <pivotArea collapsedLevelsAreSubtotals="1" fieldPosition="0">
        <references count="1">
          <reference field="6" count="1" defaultSubtotal="1">
            <x v="5"/>
          </reference>
        </references>
      </pivotArea>
    </format>
    <format dxfId="7">
      <pivotArea collapsedLevelsAreSubtotals="1" fieldPosition="0">
        <references count="1">
          <reference field="6" count="1">
            <x v="6"/>
          </reference>
        </references>
      </pivotArea>
    </format>
    <format dxfId="6">
      <pivotArea collapsedLevelsAreSubtotals="1" fieldPosition="0">
        <references count="1">
          <reference field="6" count="1" defaultSubtotal="1">
            <x v="6"/>
          </reference>
        </references>
      </pivotArea>
    </format>
    <format dxfId="5">
      <pivotArea grandRow="1" outline="0" collapsedLevelsAreSubtotals="1" fieldPosition="0"/>
    </format>
    <format dxfId="4">
      <pivotArea type="all" dataOnly="0" outline="0" fieldPosition="0"/>
    </format>
    <format dxfId="3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file://///fi--didef2/sci/SCI%20-%20post%203%20June%202011/Current%20programmes/DFID/ICOSA/Annual%20workplans/FY2%202011-2012/Niger.xlsx" TargetMode="External"/><Relationship Id="rId2" Type="http://schemas.openxmlformats.org/officeDocument/2006/relationships/hyperlink" Target="file://///fi--didef2/sci/SCI%20-%20post%203%20June%202011/Current%20programmes/DFID/ICOSA/Annual%20workplans/FY3%20%202012-13/Budgets/Amended%20Budget%20August%202012/Niger_budget_v2.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1" topLeftCell="A2" activePane="bottomLeft" state="frozen"/>
      <selection pane="bottomLeft" activeCell="N4" sqref="N4"/>
    </sheetView>
  </sheetViews>
  <sheetFormatPr baseColWidth="10" defaultColWidth="8.83203125" defaultRowHeight="14" x14ac:dyDescent="0"/>
  <cols>
    <col min="1" max="1" width="7.6640625" bestFit="1" customWidth="1"/>
    <col min="2" max="2" width="26.6640625" bestFit="1" customWidth="1"/>
    <col min="3" max="3" width="34.5" bestFit="1" customWidth="1"/>
    <col min="4" max="4" width="19.83203125" bestFit="1" customWidth="1"/>
    <col min="5" max="5" width="19.1640625" bestFit="1" customWidth="1"/>
  </cols>
  <sheetData>
    <row r="1" spans="1:5" s="1" customFormat="1">
      <c r="A1" s="71" t="s">
        <v>3</v>
      </c>
      <c r="B1" s="71"/>
      <c r="C1" s="3" t="s">
        <v>31</v>
      </c>
      <c r="D1" s="3" t="s">
        <v>32</v>
      </c>
      <c r="E1" s="3" t="s">
        <v>33</v>
      </c>
    </row>
    <row r="2" spans="1:5">
      <c r="A2" s="2" t="s">
        <v>6</v>
      </c>
      <c r="B2" s="2" t="s">
        <v>42</v>
      </c>
      <c r="C2" s="2" t="s">
        <v>12</v>
      </c>
      <c r="D2" s="2" t="s">
        <v>13</v>
      </c>
      <c r="E2" s="2" t="s">
        <v>27</v>
      </c>
    </row>
    <row r="3" spans="1:5">
      <c r="A3" s="2" t="s">
        <v>7</v>
      </c>
      <c r="B3" s="2" t="s">
        <v>43</v>
      </c>
      <c r="C3" s="2" t="s">
        <v>34</v>
      </c>
      <c r="D3" s="2" t="s">
        <v>37</v>
      </c>
      <c r="E3" s="2" t="s">
        <v>29</v>
      </c>
    </row>
    <row r="4" spans="1:5">
      <c r="A4" s="2" t="s">
        <v>8</v>
      </c>
      <c r="B4" s="2" t="s">
        <v>44</v>
      </c>
      <c r="C4" s="2" t="s">
        <v>279</v>
      </c>
      <c r="D4" s="2" t="s">
        <v>38</v>
      </c>
      <c r="E4" s="2" t="s">
        <v>11</v>
      </c>
    </row>
    <row r="5" spans="1:5">
      <c r="A5" s="2"/>
      <c r="B5" s="2"/>
      <c r="C5" s="2" t="s">
        <v>41</v>
      </c>
      <c r="D5" s="2" t="s">
        <v>47</v>
      </c>
      <c r="E5" s="2" t="s">
        <v>35</v>
      </c>
    </row>
    <row r="6" spans="1:5">
      <c r="A6" s="2"/>
      <c r="B6" s="2"/>
      <c r="C6" s="2" t="s">
        <v>45</v>
      </c>
      <c r="D6" s="2" t="s">
        <v>280</v>
      </c>
      <c r="E6" s="2" t="s">
        <v>39</v>
      </c>
    </row>
    <row r="7" spans="1:5">
      <c r="A7" s="2"/>
      <c r="B7" s="2"/>
      <c r="C7" s="2" t="s">
        <v>46</v>
      </c>
      <c r="D7" s="2" t="s">
        <v>358</v>
      </c>
      <c r="E7" s="2" t="s">
        <v>40</v>
      </c>
    </row>
    <row r="8" spans="1:5">
      <c r="A8" s="2"/>
      <c r="B8" s="2"/>
      <c r="C8" s="2" t="s">
        <v>51</v>
      </c>
      <c r="D8" s="2" t="s">
        <v>34</v>
      </c>
      <c r="E8" s="2" t="s">
        <v>48</v>
      </c>
    </row>
    <row r="9" spans="1:5">
      <c r="A9" s="2"/>
      <c r="B9" s="2"/>
      <c r="C9" s="2" t="s">
        <v>52</v>
      </c>
      <c r="D9" s="2"/>
      <c r="E9" s="2" t="s">
        <v>49</v>
      </c>
    </row>
    <row r="10" spans="1:5">
      <c r="A10" s="2"/>
      <c r="B10" s="2"/>
      <c r="C10" s="2" t="s">
        <v>281</v>
      </c>
      <c r="D10" s="2"/>
      <c r="E10" s="2" t="s">
        <v>50</v>
      </c>
    </row>
    <row r="11" spans="1:5">
      <c r="A11" s="2"/>
      <c r="B11" s="2"/>
      <c r="C11" s="2" t="s">
        <v>282</v>
      </c>
      <c r="D11" s="2"/>
      <c r="E11" s="2" t="s">
        <v>53</v>
      </c>
    </row>
    <row r="12" spans="1:5">
      <c r="A12" s="2"/>
      <c r="B12" s="2"/>
      <c r="C12" s="2" t="s">
        <v>329</v>
      </c>
      <c r="D12" s="2"/>
      <c r="E12" s="2" t="s">
        <v>46</v>
      </c>
    </row>
    <row r="13" spans="1:5">
      <c r="A13" s="2"/>
      <c r="B13" s="2"/>
      <c r="C13" s="2" t="s">
        <v>359</v>
      </c>
      <c r="D13" s="2"/>
      <c r="E13" s="2" t="s">
        <v>192</v>
      </c>
    </row>
    <row r="14" spans="1:5">
      <c r="A14" s="2"/>
      <c r="B14" s="2"/>
      <c r="C14" s="2" t="s">
        <v>431</v>
      </c>
      <c r="D14" s="2"/>
      <c r="E14" s="2" t="s">
        <v>210</v>
      </c>
    </row>
    <row r="15" spans="1:5">
      <c r="A15" s="2"/>
      <c r="B15" s="2"/>
      <c r="C15" s="2" t="s">
        <v>655</v>
      </c>
      <c r="D15" s="2"/>
      <c r="E15" s="2" t="s">
        <v>222</v>
      </c>
    </row>
    <row r="16" spans="1:5">
      <c r="A16" s="2"/>
      <c r="B16" s="2"/>
      <c r="C16" s="2" t="s">
        <v>37</v>
      </c>
      <c r="D16" s="2"/>
      <c r="E16" s="2" t="s">
        <v>235</v>
      </c>
    </row>
    <row r="17" spans="1:5">
      <c r="A17" s="2"/>
      <c r="B17" s="2"/>
      <c r="C17" s="2"/>
      <c r="D17" s="2"/>
      <c r="E17" s="2" t="s">
        <v>236</v>
      </c>
    </row>
    <row r="18" spans="1:5">
      <c r="A18" s="2"/>
      <c r="B18" s="2"/>
      <c r="C18" s="2"/>
      <c r="D18" s="2"/>
      <c r="E18" s="2" t="s">
        <v>256</v>
      </c>
    </row>
    <row r="19" spans="1:5">
      <c r="A19" s="2"/>
      <c r="B19" s="2"/>
      <c r="C19" s="2"/>
      <c r="D19" s="2"/>
      <c r="E19" s="2" t="s">
        <v>257</v>
      </c>
    </row>
    <row r="20" spans="1:5">
      <c r="A20" s="2"/>
      <c r="B20" s="2"/>
      <c r="C20" s="2"/>
      <c r="D20" s="2"/>
      <c r="E20" s="2" t="s">
        <v>258</v>
      </c>
    </row>
    <row r="21" spans="1:5">
      <c r="A21" s="2"/>
      <c r="B21" s="2"/>
      <c r="C21" s="2"/>
      <c r="D21" s="2"/>
      <c r="E21" s="2" t="s">
        <v>259</v>
      </c>
    </row>
    <row r="22" spans="1:5">
      <c r="A22" s="2"/>
      <c r="B22" s="2"/>
      <c r="C22" s="2"/>
      <c r="D22" s="2"/>
      <c r="E22" s="2" t="s">
        <v>276</v>
      </c>
    </row>
    <row r="23" spans="1:5">
      <c r="A23" s="2"/>
      <c r="B23" s="2"/>
      <c r="C23" s="2"/>
      <c r="D23" s="2"/>
      <c r="E23" s="2" t="s">
        <v>277</v>
      </c>
    </row>
    <row r="24" spans="1:5">
      <c r="A24" s="2"/>
      <c r="B24" s="2"/>
      <c r="C24" s="2"/>
      <c r="D24" s="2"/>
      <c r="E24" s="2" t="s">
        <v>278</v>
      </c>
    </row>
    <row r="25" spans="1:5">
      <c r="A25" s="2"/>
      <c r="B25" s="2"/>
      <c r="C25" s="2"/>
      <c r="D25" s="2"/>
      <c r="E25" s="2" t="s">
        <v>312</v>
      </c>
    </row>
    <row r="26" spans="1:5">
      <c r="A26" s="2"/>
      <c r="B26" s="2"/>
      <c r="C26" s="2"/>
      <c r="D26" s="2"/>
      <c r="E26" s="2" t="s">
        <v>328</v>
      </c>
    </row>
    <row r="27" spans="1:5">
      <c r="A27" s="2"/>
      <c r="B27" s="2"/>
      <c r="C27" s="2"/>
      <c r="D27" s="2"/>
      <c r="E27" s="2" t="s">
        <v>382</v>
      </c>
    </row>
    <row r="28" spans="1:5">
      <c r="A28" s="2"/>
      <c r="B28" s="2"/>
      <c r="C28" s="2"/>
      <c r="D28" s="2"/>
      <c r="E28" s="2" t="s">
        <v>383</v>
      </c>
    </row>
    <row r="29" spans="1:5">
      <c r="A29" s="2"/>
      <c r="B29" s="2"/>
      <c r="C29" s="2"/>
      <c r="D29" s="2"/>
      <c r="E29" s="2" t="s">
        <v>412</v>
      </c>
    </row>
    <row r="30" spans="1:5">
      <c r="A30" s="2"/>
      <c r="B30" s="2"/>
      <c r="C30" s="2"/>
      <c r="D30" s="2"/>
      <c r="E30" s="2" t="s">
        <v>432</v>
      </c>
    </row>
    <row r="31" spans="1:5">
      <c r="A31" s="2"/>
      <c r="B31" s="2"/>
      <c r="C31" s="2"/>
      <c r="D31" s="2"/>
      <c r="E31" s="2" t="s">
        <v>464</v>
      </c>
    </row>
    <row r="32" spans="1:5">
      <c r="A32" s="2"/>
      <c r="B32" s="2"/>
      <c r="C32" s="2"/>
      <c r="D32" s="2"/>
      <c r="E32" s="2" t="s">
        <v>465</v>
      </c>
    </row>
    <row r="33" spans="1:5">
      <c r="A33" s="2"/>
      <c r="B33" s="2"/>
      <c r="C33" s="2"/>
      <c r="D33" s="2"/>
      <c r="E33" s="2" t="s">
        <v>518</v>
      </c>
    </row>
    <row r="34" spans="1:5">
      <c r="A34" s="2"/>
      <c r="B34" s="2"/>
      <c r="C34" s="2"/>
      <c r="D34" s="2"/>
      <c r="E34" s="2" t="s">
        <v>536</v>
      </c>
    </row>
    <row r="35" spans="1:5">
      <c r="A35" s="2"/>
      <c r="B35" s="2"/>
      <c r="C35" s="2"/>
      <c r="D35" s="2"/>
      <c r="E35" s="2" t="s">
        <v>599</v>
      </c>
    </row>
    <row r="36" spans="1:5">
      <c r="A36" s="2"/>
      <c r="B36" s="2"/>
      <c r="C36" s="2"/>
      <c r="D36" s="2"/>
      <c r="E36" s="2" t="s">
        <v>600</v>
      </c>
    </row>
    <row r="37" spans="1:5">
      <c r="A37" s="2"/>
      <c r="B37" s="2"/>
      <c r="C37" s="2"/>
      <c r="D37" s="2"/>
      <c r="E37" s="2" t="s">
        <v>613</v>
      </c>
    </row>
    <row r="38" spans="1:5">
      <c r="A38" s="2"/>
      <c r="B38" s="2"/>
      <c r="C38" s="2"/>
      <c r="D38" s="2"/>
      <c r="E38" s="2" t="s">
        <v>653</v>
      </c>
    </row>
    <row r="39" spans="1:5">
      <c r="A39" s="2"/>
      <c r="B39" s="2"/>
      <c r="C39" s="2"/>
      <c r="D39" s="2"/>
      <c r="E39" s="2" t="s">
        <v>654</v>
      </c>
    </row>
    <row r="40" spans="1:5">
      <c r="A40" s="2"/>
      <c r="B40" s="2"/>
      <c r="C40" s="2"/>
      <c r="D40" s="2"/>
      <c r="E40" s="2" t="s">
        <v>358</v>
      </c>
    </row>
    <row r="41" spans="1:5">
      <c r="A41" s="2"/>
      <c r="B41" s="2"/>
      <c r="C41" s="2"/>
      <c r="D41" s="2"/>
      <c r="E41" s="2"/>
    </row>
  </sheetData>
  <mergeCells count="1">
    <mergeCell ref="A1:B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"/>
  <sheetViews>
    <sheetView workbookViewId="0">
      <selection activeCell="N8" sqref="N8"/>
    </sheetView>
  </sheetViews>
  <sheetFormatPr baseColWidth="10" defaultColWidth="8.83203125" defaultRowHeight="14" x14ac:dyDescent="0"/>
  <cols>
    <col min="1" max="1" width="2" bestFit="1" customWidth="1"/>
    <col min="14" max="14" width="65.5" customWidth="1"/>
  </cols>
  <sheetData>
    <row r="1" spans="1:14">
      <c r="A1" s="72" t="s">
        <v>742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>
      <c r="A3" s="50">
        <v>1</v>
      </c>
      <c r="B3" s="75" t="s">
        <v>723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>
      <c r="A4" s="50">
        <v>2</v>
      </c>
      <c r="B4" s="75" t="s">
        <v>726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4">
      <c r="A5" s="50"/>
      <c r="B5" s="75" t="s">
        <v>724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6"/>
    </row>
    <row r="6" spans="1:14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>
      <c r="A7" s="50"/>
      <c r="B7" s="51" t="s">
        <v>725</v>
      </c>
      <c r="C7" s="51" t="s">
        <v>727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4">
      <c r="A8" s="50"/>
      <c r="B8" s="51" t="s">
        <v>728</v>
      </c>
      <c r="C8" s="51" t="s">
        <v>730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>
      <c r="A9" s="50"/>
      <c r="B9" s="51" t="s">
        <v>729</v>
      </c>
      <c r="C9" s="51" t="s">
        <v>731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14">
      <c r="A11" s="50">
        <v>3</v>
      </c>
      <c r="B11" s="75" t="s">
        <v>732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1:14">
      <c r="A12" s="50">
        <v>4</v>
      </c>
      <c r="B12" s="51" t="s">
        <v>733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>
      <c r="A13" s="50"/>
      <c r="B13" s="51" t="s">
        <v>734</v>
      </c>
      <c r="C13" s="51" t="s">
        <v>737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>
      <c r="A14" s="50"/>
      <c r="B14" s="51" t="s">
        <v>735</v>
      </c>
      <c r="C14" s="51" t="s">
        <v>736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>
      <c r="A16" s="53">
        <v>5</v>
      </c>
      <c r="B16" s="54" t="s">
        <v>738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1:14">
      <c r="A17" s="48"/>
      <c r="B17" s="4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9" spans="1:14">
      <c r="A19" s="72" t="s">
        <v>743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</row>
    <row r="20" spans="1:14" s="46" customFormat="1">
      <c r="A20" s="57">
        <v>1</v>
      </c>
      <c r="B20" s="58" t="s">
        <v>739</v>
      </c>
      <c r="C20" s="59"/>
      <c r="D20" s="60"/>
      <c r="E20" s="59"/>
      <c r="F20" s="59"/>
      <c r="G20" s="59"/>
      <c r="H20" s="59"/>
      <c r="I20" s="59"/>
      <c r="J20" s="59"/>
      <c r="K20" s="59"/>
      <c r="L20" s="59"/>
      <c r="M20" s="59"/>
      <c r="N20" s="61"/>
    </row>
    <row r="21" spans="1:14" s="46" customFormat="1">
      <c r="A21" s="57">
        <v>2</v>
      </c>
      <c r="B21" s="62" t="s">
        <v>740</v>
      </c>
      <c r="C21" s="59"/>
      <c r="D21" s="60"/>
      <c r="E21" s="59"/>
      <c r="F21" s="59"/>
      <c r="G21" s="59"/>
      <c r="H21" s="59"/>
      <c r="I21" s="59"/>
      <c r="J21" s="59"/>
      <c r="K21" s="59"/>
      <c r="L21" s="59"/>
      <c r="M21" s="59"/>
      <c r="N21" s="61"/>
    </row>
    <row r="22" spans="1:14" s="46" customFormat="1">
      <c r="A22" s="63">
        <v>3</v>
      </c>
      <c r="B22" s="64" t="s">
        <v>741</v>
      </c>
      <c r="C22" s="65"/>
      <c r="D22" s="66"/>
      <c r="E22" s="65"/>
      <c r="F22" s="65"/>
      <c r="G22" s="65"/>
      <c r="H22" s="65"/>
      <c r="I22" s="65"/>
      <c r="J22" s="65"/>
      <c r="K22" s="65"/>
      <c r="L22" s="65"/>
      <c r="M22" s="65"/>
      <c r="N22" s="67"/>
    </row>
    <row r="23" spans="1:14" s="47" customFormat="1"/>
  </sheetData>
  <mergeCells count="6">
    <mergeCell ref="A1:N1"/>
    <mergeCell ref="A19:N19"/>
    <mergeCell ref="B3:N3"/>
    <mergeCell ref="B4:N4"/>
    <mergeCell ref="B5:N5"/>
    <mergeCell ref="B11:N1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Input!$A$2:$A$4</xm:f>
          </x14:formula1>
          <xm:sqref>E20:E22</xm:sqref>
        </x14:dataValidation>
        <x14:dataValidation type="list" allowBlank="1" showInputMessage="1" showErrorMessage="1">
          <x14:formula1>
            <xm:f>Input!$E$2:$E$63</xm:f>
          </x14:formula1>
          <xm:sqref>C20</xm:sqref>
        </x14:dataValidation>
        <x14:dataValidation type="list" allowBlank="1" showInputMessage="1" showErrorMessage="1">
          <x14:formula1>
            <xm:f>Input!$C$2:$C$51</xm:f>
          </x14:formula1>
          <xm:sqref>F20:F22</xm:sqref>
        </x14:dataValidation>
        <x14:dataValidation type="list" allowBlank="1" showInputMessage="1" showErrorMessage="1">
          <x14:formula1>
            <xm:f>Input!$D$2:$D$703</xm:f>
          </x14:formula1>
          <xm:sqref>G20:G22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1" workbookViewId="0">
      <selection activeCell="M18" sqref="M18"/>
    </sheetView>
  </sheetViews>
  <sheetFormatPr baseColWidth="10" defaultColWidth="8.83203125" defaultRowHeight="14" x14ac:dyDescent="0"/>
  <cols>
    <col min="1" max="1" width="51.1640625" style="4" customWidth="1"/>
    <col min="2" max="2" width="14.5" style="4" bestFit="1" customWidth="1"/>
    <col min="3" max="3" width="13.6640625" style="4" bestFit="1" customWidth="1"/>
    <col min="4" max="4" width="12.33203125" style="4" bestFit="1" customWidth="1"/>
    <col min="5" max="5" width="17" style="4" bestFit="1" customWidth="1"/>
    <col min="6" max="6" width="16.5" style="4" bestFit="1" customWidth="1"/>
    <col min="7" max="7" width="17" style="4" bestFit="1" customWidth="1"/>
    <col min="8" max="8" width="49.6640625" style="4" bestFit="1" customWidth="1"/>
    <col min="9" max="9" width="2.83203125" style="4" customWidth="1"/>
    <col min="10" max="16384" width="8.83203125" style="4"/>
  </cols>
  <sheetData>
    <row r="1" spans="1:8">
      <c r="A1" s="77" t="s">
        <v>692</v>
      </c>
      <c r="B1" s="77"/>
      <c r="C1" s="77"/>
      <c r="D1" s="77"/>
      <c r="E1" s="77"/>
      <c r="F1" s="77"/>
      <c r="G1" s="77"/>
      <c r="H1" s="8" t="s">
        <v>704</v>
      </c>
    </row>
    <row r="2" spans="1:8">
      <c r="A2" s="15" t="s">
        <v>681</v>
      </c>
      <c r="B2" s="11" t="s">
        <v>695</v>
      </c>
      <c r="C2" s="11" t="s">
        <v>696</v>
      </c>
      <c r="D2" s="11" t="s">
        <v>697</v>
      </c>
      <c r="E2" s="11" t="s">
        <v>698</v>
      </c>
      <c r="F2" s="11" t="s">
        <v>699</v>
      </c>
      <c r="G2" s="11" t="s">
        <v>700</v>
      </c>
    </row>
    <row r="3" spans="1:8">
      <c r="A3" s="44" t="s">
        <v>682</v>
      </c>
      <c r="B3" s="13">
        <v>21823</v>
      </c>
      <c r="C3" s="13">
        <f>F3/$B$21</f>
        <v>0</v>
      </c>
      <c r="D3" s="34">
        <f>B3-C3</f>
        <v>21823</v>
      </c>
      <c r="E3" s="13">
        <f>B3*$B$21</f>
        <v>17240170</v>
      </c>
      <c r="F3" s="13"/>
      <c r="G3" s="34">
        <f>E3-F3</f>
        <v>17240170</v>
      </c>
    </row>
    <row r="4" spans="1:8">
      <c r="A4" s="44" t="s">
        <v>683</v>
      </c>
      <c r="B4" s="13">
        <v>7076</v>
      </c>
      <c r="C4" s="13">
        <f t="shared" ref="C4:C18" si="0">F4/$B$21</f>
        <v>0</v>
      </c>
      <c r="D4" s="34">
        <f t="shared" ref="D4:D18" si="1">B4-C4</f>
        <v>7076</v>
      </c>
      <c r="E4" s="13">
        <f t="shared" ref="E4:E18" si="2">B4*$B$21</f>
        <v>5590040</v>
      </c>
      <c r="F4" s="13"/>
      <c r="G4" s="34">
        <f t="shared" ref="G4:G18" si="3">E4-F4</f>
        <v>5590040</v>
      </c>
    </row>
    <row r="5" spans="1:8">
      <c r="A5" s="44" t="s">
        <v>684</v>
      </c>
      <c r="B5" s="13">
        <v>17642</v>
      </c>
      <c r="C5" s="13">
        <f t="shared" si="0"/>
        <v>40800.932911392403</v>
      </c>
      <c r="D5" s="34">
        <f t="shared" si="1"/>
        <v>-23158.932911392403</v>
      </c>
      <c r="E5" s="13">
        <f t="shared" si="2"/>
        <v>13937180</v>
      </c>
      <c r="F5" s="13">
        <f>GETPIVOTDATA("Amount",'Analysis &amp; Cost Data Analysis'!$A$2,"Budget","2011-12","CAT1 (Budget)","Office Running Costs")</f>
        <v>32232737</v>
      </c>
      <c r="G5" s="34">
        <f t="shared" si="3"/>
        <v>-18295557</v>
      </c>
    </row>
    <row r="6" spans="1:8">
      <c r="A6" s="44" t="s">
        <v>685</v>
      </c>
      <c r="B6" s="13">
        <v>975</v>
      </c>
      <c r="C6" s="13">
        <f t="shared" si="0"/>
        <v>113.46835443037975</v>
      </c>
      <c r="D6" s="34">
        <f t="shared" si="1"/>
        <v>861.5316455696202</v>
      </c>
      <c r="E6" s="13">
        <f t="shared" si="2"/>
        <v>770250</v>
      </c>
      <c r="F6" s="13">
        <f>GETPIVOTDATA("Amount",'Analysis &amp; Cost Data Analysis'!$A$2,"Budget","2011-12","CAT1 (Budget)","Drug Storage")</f>
        <v>89640</v>
      </c>
      <c r="G6" s="34">
        <f t="shared" si="3"/>
        <v>680610</v>
      </c>
    </row>
    <row r="7" spans="1:8">
      <c r="A7" s="44" t="s">
        <v>686</v>
      </c>
      <c r="B7" s="13">
        <v>5525</v>
      </c>
      <c r="C7" s="13">
        <f t="shared" si="0"/>
        <v>0</v>
      </c>
      <c r="D7" s="34">
        <f t="shared" si="1"/>
        <v>5525</v>
      </c>
      <c r="E7" s="13">
        <f t="shared" si="2"/>
        <v>4364750</v>
      </c>
      <c r="F7" s="13"/>
      <c r="G7" s="34">
        <f t="shared" si="3"/>
        <v>4364750</v>
      </c>
    </row>
    <row r="8" spans="1:8">
      <c r="A8" s="44" t="s">
        <v>687</v>
      </c>
      <c r="B8" s="13">
        <v>12269</v>
      </c>
      <c r="C8" s="13">
        <f t="shared" si="0"/>
        <v>0</v>
      </c>
      <c r="D8" s="34">
        <f t="shared" si="1"/>
        <v>12269</v>
      </c>
      <c r="E8" s="13">
        <f t="shared" si="2"/>
        <v>9692510</v>
      </c>
      <c r="F8" s="13"/>
      <c r="G8" s="34">
        <f t="shared" si="3"/>
        <v>9692510</v>
      </c>
    </row>
    <row r="9" spans="1:8">
      <c r="A9" s="44" t="s">
        <v>688</v>
      </c>
      <c r="B9" s="13">
        <v>52571</v>
      </c>
      <c r="C9" s="13">
        <f t="shared" si="0"/>
        <v>0</v>
      </c>
      <c r="D9" s="34">
        <f t="shared" si="1"/>
        <v>52571</v>
      </c>
      <c r="E9" s="13">
        <f t="shared" si="2"/>
        <v>41531090</v>
      </c>
      <c r="F9" s="13"/>
      <c r="G9" s="34">
        <f t="shared" si="3"/>
        <v>41531090</v>
      </c>
    </row>
    <row r="10" spans="1:8">
      <c r="A10" s="44" t="s">
        <v>689</v>
      </c>
      <c r="B10" s="13">
        <v>7475</v>
      </c>
      <c r="C10" s="13">
        <f t="shared" si="0"/>
        <v>0</v>
      </c>
      <c r="D10" s="34">
        <f t="shared" si="1"/>
        <v>7475</v>
      </c>
      <c r="E10" s="13">
        <f t="shared" si="2"/>
        <v>5905250</v>
      </c>
      <c r="F10" s="13"/>
      <c r="G10" s="34">
        <f t="shared" si="3"/>
        <v>5905250</v>
      </c>
    </row>
    <row r="11" spans="1:8">
      <c r="A11" s="44" t="s">
        <v>655</v>
      </c>
      <c r="B11" s="13">
        <v>9185</v>
      </c>
      <c r="C11" s="13">
        <f t="shared" si="0"/>
        <v>0</v>
      </c>
      <c r="D11" s="34">
        <f t="shared" si="1"/>
        <v>9185</v>
      </c>
      <c r="E11" s="13">
        <f t="shared" si="2"/>
        <v>7256150</v>
      </c>
      <c r="F11" s="13"/>
      <c r="G11" s="34">
        <f t="shared" si="3"/>
        <v>7256150</v>
      </c>
    </row>
    <row r="12" spans="1:8">
      <c r="A12" s="44" t="s">
        <v>690</v>
      </c>
      <c r="B12" s="13">
        <v>5000</v>
      </c>
      <c r="C12" s="13">
        <f t="shared" si="0"/>
        <v>0</v>
      </c>
      <c r="D12" s="34">
        <f t="shared" si="1"/>
        <v>5000</v>
      </c>
      <c r="E12" s="13">
        <f t="shared" si="2"/>
        <v>3950000</v>
      </c>
      <c r="F12" s="13"/>
      <c r="G12" s="34">
        <f t="shared" si="3"/>
        <v>3950000</v>
      </c>
    </row>
    <row r="13" spans="1:8">
      <c r="A13" s="45" t="s">
        <v>41</v>
      </c>
      <c r="B13" s="36"/>
      <c r="C13" s="36">
        <f t="shared" si="0"/>
        <v>7032.658227848101</v>
      </c>
      <c r="D13" s="37">
        <f t="shared" si="1"/>
        <v>-7032.658227848101</v>
      </c>
      <c r="E13" s="36">
        <f t="shared" si="2"/>
        <v>0</v>
      </c>
      <c r="F13" s="36">
        <f>GETPIVOTDATA("Amount",'Analysis &amp; Cost Data Analysis'!$A$2,"Budget","2011-12","CAT1 (Budget)","Impact Survey")</f>
        <v>5555800</v>
      </c>
      <c r="G13" s="37">
        <f t="shared" si="3"/>
        <v>-5555800</v>
      </c>
      <c r="H13" s="43" t="s">
        <v>705</v>
      </c>
    </row>
    <row r="14" spans="1:8">
      <c r="A14" s="45" t="s">
        <v>51</v>
      </c>
      <c r="B14" s="36"/>
      <c r="C14" s="36">
        <f t="shared" si="0"/>
        <v>1069.620253164557</v>
      </c>
      <c r="D14" s="37">
        <f t="shared" si="1"/>
        <v>-1069.620253164557</v>
      </c>
      <c r="E14" s="36">
        <f t="shared" si="2"/>
        <v>0</v>
      </c>
      <c r="F14" s="36">
        <f>GETPIVOTDATA("Amount",'Analysis &amp; Cost Data Analysis'!$A$2,"Budget","2011-12","CAT1 (Budget)","CDD")</f>
        <v>845000</v>
      </c>
      <c r="G14" s="37">
        <f t="shared" si="3"/>
        <v>-845000</v>
      </c>
      <c r="H14" s="43" t="s">
        <v>705</v>
      </c>
    </row>
    <row r="15" spans="1:8">
      <c r="A15" s="45" t="s">
        <v>46</v>
      </c>
      <c r="B15" s="36"/>
      <c r="C15" s="36">
        <f t="shared" si="0"/>
        <v>1.518987341772152</v>
      </c>
      <c r="D15" s="37">
        <f t="shared" si="1"/>
        <v>-1.518987341772152</v>
      </c>
      <c r="E15" s="36">
        <f t="shared" si="2"/>
        <v>0</v>
      </c>
      <c r="F15" s="36">
        <f>GETPIVOTDATA("Amount",'Analysis &amp; Cost Data Analysis'!$A$2,"Budget","2011-12","CAT1 (Budget)","Petrol")</f>
        <v>1200</v>
      </c>
      <c r="G15" s="37">
        <f t="shared" si="3"/>
        <v>-1200</v>
      </c>
      <c r="H15" s="43" t="s">
        <v>705</v>
      </c>
    </row>
    <row r="16" spans="1:8">
      <c r="A16" s="45" t="s">
        <v>45</v>
      </c>
      <c r="B16" s="36"/>
      <c r="C16" s="36">
        <f t="shared" si="0"/>
        <v>1325.5696202531647</v>
      </c>
      <c r="D16" s="37">
        <f t="shared" si="1"/>
        <v>-1325.5696202531647</v>
      </c>
      <c r="E16" s="36">
        <f t="shared" si="2"/>
        <v>0</v>
      </c>
      <c r="F16" s="36">
        <f>GETPIVOTDATA("Amount",'Analysis &amp; Cost Data Analysis'!$A$2,"Budget","2011-12","CAT1 (Budget)","Supervision")</f>
        <v>1047200</v>
      </c>
      <c r="G16" s="37">
        <f t="shared" si="3"/>
        <v>-1047200</v>
      </c>
      <c r="H16" s="43" t="s">
        <v>705</v>
      </c>
    </row>
    <row r="17" spans="1:9">
      <c r="A17" s="45" t="s">
        <v>702</v>
      </c>
      <c r="B17" s="36"/>
      <c r="C17" s="36">
        <f t="shared" si="0"/>
        <v>2221.8354430379745</v>
      </c>
      <c r="D17" s="37">
        <f t="shared" si="1"/>
        <v>-2221.8354430379745</v>
      </c>
      <c r="E17" s="36">
        <f t="shared" si="2"/>
        <v>0</v>
      </c>
      <c r="F17" s="36">
        <f>GETPIVOTDATA("Amount",'Analysis &amp; Cost Data Analysis'!$A$2,"Budget","2011-12","CAT1 (Budget)","Training")</f>
        <v>1755250</v>
      </c>
      <c r="G17" s="37">
        <f t="shared" si="3"/>
        <v>-1755250</v>
      </c>
      <c r="H17" s="43" t="s">
        <v>705</v>
      </c>
    </row>
    <row r="18" spans="1:9">
      <c r="A18" s="45" t="s">
        <v>703</v>
      </c>
      <c r="B18" s="36"/>
      <c r="C18" s="36">
        <f t="shared" si="0"/>
        <v>3082.2278481012659</v>
      </c>
      <c r="D18" s="37">
        <f t="shared" si="1"/>
        <v>-3082.2278481012659</v>
      </c>
      <c r="E18" s="36">
        <f t="shared" si="2"/>
        <v>0</v>
      </c>
      <c r="F18" s="36">
        <f>GETPIVOTDATA("Amount",'Analysis &amp; Cost Data Analysis'!$A$2,"Budget","2011-12","CAT1 (Budget)","Training of Health Centre Staff")</f>
        <v>2434960</v>
      </c>
      <c r="G18" s="37">
        <f t="shared" si="3"/>
        <v>-2434960</v>
      </c>
      <c r="H18" s="43" t="s">
        <v>705</v>
      </c>
    </row>
    <row r="19" spans="1:9" s="17" customFormat="1">
      <c r="A19" s="32" t="s">
        <v>693</v>
      </c>
      <c r="B19" s="33">
        <f t="shared" ref="B19:G19" si="4">SUM(B3:B18)</f>
        <v>139541</v>
      </c>
      <c r="C19" s="33">
        <f t="shared" si="4"/>
        <v>55647.831645569611</v>
      </c>
      <c r="D19" s="35">
        <f t="shared" si="4"/>
        <v>83893.168354430381</v>
      </c>
      <c r="E19" s="33">
        <f t="shared" si="4"/>
        <v>110237390</v>
      </c>
      <c r="F19" s="33">
        <f t="shared" si="4"/>
        <v>43961787</v>
      </c>
      <c r="G19" s="35">
        <f t="shared" si="4"/>
        <v>66275603</v>
      </c>
    </row>
    <row r="20" spans="1:9" s="18" customFormat="1"/>
    <row r="21" spans="1:9" s="18" customFormat="1">
      <c r="A21" s="20" t="s">
        <v>694</v>
      </c>
      <c r="B21" s="22">
        <v>790</v>
      </c>
      <c r="C21" s="21" t="s">
        <v>720</v>
      </c>
      <c r="D21" s="18" t="s">
        <v>701</v>
      </c>
      <c r="E21" s="23">
        <v>790</v>
      </c>
      <c r="F21" s="24">
        <f>1/$B$21</f>
        <v>1.2658227848101266E-3</v>
      </c>
      <c r="I21" s="31"/>
    </row>
    <row r="22" spans="1:9">
      <c r="A22" s="14" t="s">
        <v>691</v>
      </c>
    </row>
    <row r="24" spans="1:9">
      <c r="A24" s="78" t="s">
        <v>719</v>
      </c>
      <c r="B24" s="78"/>
      <c r="C24" s="78"/>
      <c r="D24" s="78"/>
      <c r="E24" s="78"/>
      <c r="F24" s="78"/>
      <c r="G24" s="78"/>
      <c r="H24" s="8" t="s">
        <v>704</v>
      </c>
    </row>
    <row r="25" spans="1:9" s="17" customFormat="1">
      <c r="A25" s="19" t="s">
        <v>681</v>
      </c>
      <c r="B25" s="19" t="s">
        <v>695</v>
      </c>
      <c r="C25" s="19" t="s">
        <v>696</v>
      </c>
      <c r="D25" s="19" t="s">
        <v>697</v>
      </c>
      <c r="E25" s="19" t="s">
        <v>698</v>
      </c>
      <c r="F25" s="19" t="s">
        <v>699</v>
      </c>
      <c r="G25" s="19" t="s">
        <v>700</v>
      </c>
    </row>
    <row r="26" spans="1:9">
      <c r="A26" s="44" t="s">
        <v>706</v>
      </c>
      <c r="B26" s="39">
        <v>9208.8607594936711</v>
      </c>
      <c r="C26" s="39">
        <f t="shared" ref="C26:C44" si="5">F26*$F$47</f>
        <v>2984.8101265822784</v>
      </c>
      <c r="D26" s="34">
        <f>B26-C26</f>
        <v>6224.0506329113923</v>
      </c>
      <c r="E26" s="39">
        <v>7275000</v>
      </c>
      <c r="F26" s="39">
        <f>GETPIVOTDATA("Amount",'Analysis &amp; Cost Data Analysis'!$A$2,"Budget","2012-13","CAT1 (Budget)","Advocacy and Social Mobilisation")</f>
        <v>2358000</v>
      </c>
      <c r="G26" s="34">
        <f t="shared" ref="G26:G40" si="6">E26-F26</f>
        <v>4917000</v>
      </c>
      <c r="H26" s="7"/>
    </row>
    <row r="27" spans="1:9">
      <c r="A27" s="44" t="s">
        <v>707</v>
      </c>
      <c r="B27" s="39">
        <v>7430.3797468354433</v>
      </c>
      <c r="C27" s="39">
        <f t="shared" si="5"/>
        <v>0</v>
      </c>
      <c r="D27" s="34">
        <f t="shared" ref="D27:D40" si="7">B27-C27</f>
        <v>7430.3797468354433</v>
      </c>
      <c r="E27" s="39">
        <v>5870000</v>
      </c>
      <c r="F27" s="39"/>
      <c r="G27" s="34">
        <f t="shared" si="6"/>
        <v>5870000</v>
      </c>
      <c r="H27" s="7"/>
    </row>
    <row r="28" spans="1:9">
      <c r="A28" s="44" t="s">
        <v>708</v>
      </c>
      <c r="B28" s="39">
        <v>7826.5822784810125</v>
      </c>
      <c r="C28" s="39">
        <f t="shared" si="5"/>
        <v>0</v>
      </c>
      <c r="D28" s="34">
        <f t="shared" si="7"/>
        <v>7826.5822784810125</v>
      </c>
      <c r="E28" s="39">
        <v>6183000</v>
      </c>
      <c r="F28" s="39"/>
      <c r="G28" s="34">
        <f t="shared" si="6"/>
        <v>6183000</v>
      </c>
      <c r="H28" s="7"/>
    </row>
    <row r="29" spans="1:9">
      <c r="A29" s="44" t="s">
        <v>709</v>
      </c>
      <c r="B29" s="39">
        <v>4614.0263291139236</v>
      </c>
      <c r="C29" s="39">
        <f t="shared" si="5"/>
        <v>5575.3164556962029</v>
      </c>
      <c r="D29" s="34">
        <f t="shared" si="7"/>
        <v>-961.2901265822793</v>
      </c>
      <c r="E29" s="39">
        <v>3645080.8</v>
      </c>
      <c r="F29" s="39">
        <f>GETPIVOTDATA("Amount",'Analysis &amp; Cost Data Analysis'!$A$2,"Budget","2012-13","CAT1 (Budget)","Training")</f>
        <v>4404500</v>
      </c>
      <c r="G29" s="34">
        <f t="shared" si="6"/>
        <v>-759419.20000000019</v>
      </c>
      <c r="H29" s="7"/>
    </row>
    <row r="30" spans="1:9">
      <c r="A30" s="44" t="s">
        <v>710</v>
      </c>
      <c r="B30" s="39">
        <v>6131.0967088607604</v>
      </c>
      <c r="C30" s="39">
        <f t="shared" si="5"/>
        <v>7564.5746835443042</v>
      </c>
      <c r="D30" s="34">
        <f t="shared" si="7"/>
        <v>-1433.4779746835438</v>
      </c>
      <c r="E30" s="39">
        <v>4843566.4000000004</v>
      </c>
      <c r="F30" s="39">
        <f>GETPIVOTDATA("Amount",'Analysis &amp; Cost Data Analysis'!$A$2,"Budget","2012-13","CAT1 (Budget)","Drug Clearance, Storage and Delivery")</f>
        <v>5976014</v>
      </c>
      <c r="G30" s="34">
        <f t="shared" si="6"/>
        <v>-1132447.5999999996</v>
      </c>
      <c r="H30" s="7"/>
    </row>
    <row r="31" spans="1:9">
      <c r="A31" s="44" t="s">
        <v>711</v>
      </c>
      <c r="B31" s="39">
        <v>53917.721518987346</v>
      </c>
      <c r="C31" s="39">
        <f t="shared" si="5"/>
        <v>0</v>
      </c>
      <c r="D31" s="34">
        <f t="shared" si="7"/>
        <v>53917.721518987346</v>
      </c>
      <c r="E31" s="39">
        <v>42595000</v>
      </c>
      <c r="F31" s="39"/>
      <c r="G31" s="34">
        <f t="shared" si="6"/>
        <v>42595000</v>
      </c>
      <c r="H31" s="7"/>
    </row>
    <row r="32" spans="1:9">
      <c r="A32" s="44" t="s">
        <v>712</v>
      </c>
      <c r="B32" s="39">
        <v>3529.3037974683543</v>
      </c>
      <c r="C32" s="39">
        <f t="shared" si="5"/>
        <v>2780.9632911392405</v>
      </c>
      <c r="D32" s="34">
        <f t="shared" si="7"/>
        <v>748.34050632911385</v>
      </c>
      <c r="E32" s="39">
        <v>2788150</v>
      </c>
      <c r="F32" s="39">
        <f>GETPIVOTDATA("Amount",'Analysis &amp; Cost Data Analysis'!$A$2,"Budget","2012-13","CAT1 (Budget)","Survey CCA")</f>
        <v>2196961</v>
      </c>
      <c r="G32" s="34">
        <f t="shared" si="6"/>
        <v>591189</v>
      </c>
      <c r="H32" s="7"/>
    </row>
    <row r="33" spans="1:9">
      <c r="A33" s="44" t="s">
        <v>713</v>
      </c>
      <c r="B33" s="39">
        <v>22534.525316455696</v>
      </c>
      <c r="C33" s="39">
        <f t="shared" si="5"/>
        <v>0</v>
      </c>
      <c r="D33" s="34">
        <f t="shared" si="7"/>
        <v>22534.525316455696</v>
      </c>
      <c r="E33" s="39">
        <v>17802275</v>
      </c>
      <c r="F33" s="39"/>
      <c r="G33" s="34">
        <f t="shared" si="6"/>
        <v>17802275</v>
      </c>
      <c r="H33" s="7"/>
    </row>
    <row r="34" spans="1:9">
      <c r="A34" s="44" t="s">
        <v>714</v>
      </c>
      <c r="B34" s="39">
        <v>30255.981012658227</v>
      </c>
      <c r="C34" s="39">
        <f t="shared" si="5"/>
        <v>11334.73164556962</v>
      </c>
      <c r="D34" s="34">
        <f t="shared" si="7"/>
        <v>18921.249367088607</v>
      </c>
      <c r="E34" s="39">
        <v>23902225</v>
      </c>
      <c r="F34" s="39">
        <f>GETPIVOTDATA("Amount",'Analysis &amp; Cost Data Analysis'!$A$2,"Budget","2012-13","CAT1 (Budget)","Impact Survey")</f>
        <v>8954438</v>
      </c>
      <c r="G34" s="34">
        <f t="shared" si="6"/>
        <v>14947787</v>
      </c>
      <c r="H34" s="7"/>
    </row>
    <row r="35" spans="1:9">
      <c r="A35" s="44" t="s">
        <v>715</v>
      </c>
      <c r="B35" s="39">
        <v>6192.658227848101</v>
      </c>
      <c r="C35" s="39">
        <f t="shared" si="5"/>
        <v>0</v>
      </c>
      <c r="D35" s="34">
        <f t="shared" si="7"/>
        <v>6192.658227848101</v>
      </c>
      <c r="E35" s="39">
        <v>4892200</v>
      </c>
      <c r="F35" s="39"/>
      <c r="G35" s="34">
        <f t="shared" si="6"/>
        <v>4892200</v>
      </c>
      <c r="H35" s="7"/>
    </row>
    <row r="36" spans="1:9">
      <c r="A36" s="44" t="s">
        <v>716</v>
      </c>
      <c r="B36" s="39">
        <v>1987.3417721518988</v>
      </c>
      <c r="C36" s="39">
        <f t="shared" si="5"/>
        <v>0</v>
      </c>
      <c r="D36" s="34">
        <f t="shared" si="7"/>
        <v>1987.3417721518988</v>
      </c>
      <c r="E36" s="39">
        <v>1570000</v>
      </c>
      <c r="F36" s="39"/>
      <c r="G36" s="34">
        <f t="shared" si="6"/>
        <v>1570000</v>
      </c>
      <c r="H36" s="7"/>
    </row>
    <row r="37" spans="1:9">
      <c r="A37" s="44" t="s">
        <v>717</v>
      </c>
      <c r="B37" s="39">
        <v>33763.666666666664</v>
      </c>
      <c r="C37" s="39">
        <f t="shared" si="5"/>
        <v>36859.288607594935</v>
      </c>
      <c r="D37" s="34">
        <f t="shared" si="7"/>
        <v>-3095.6219409282712</v>
      </c>
      <c r="E37" s="39">
        <v>26335660</v>
      </c>
      <c r="F37" s="39">
        <f>GETPIVOTDATA("Amount",'Analysis &amp; Cost Data Analysis'!$A$2,"Budget","2012-13","CAT1 (Budget)","Office Running Costs")</f>
        <v>29118838</v>
      </c>
      <c r="G37" s="34">
        <f t="shared" si="6"/>
        <v>-2783178</v>
      </c>
      <c r="H37" s="7"/>
    </row>
    <row r="38" spans="1:9">
      <c r="A38" s="44" t="s">
        <v>718</v>
      </c>
      <c r="B38" s="39">
        <v>7860.7594936708865</v>
      </c>
      <c r="C38" s="39">
        <f t="shared" si="5"/>
        <v>0</v>
      </c>
      <c r="D38" s="34">
        <f t="shared" si="7"/>
        <v>7860.7594936708865</v>
      </c>
      <c r="E38" s="39">
        <v>6210000</v>
      </c>
      <c r="F38" s="39"/>
      <c r="G38" s="34">
        <f t="shared" si="6"/>
        <v>6210000</v>
      </c>
      <c r="H38" s="7"/>
    </row>
    <row r="39" spans="1:9" s="42" customFormat="1">
      <c r="A39" s="45" t="s">
        <v>51</v>
      </c>
      <c r="B39" s="36"/>
      <c r="C39" s="36">
        <f t="shared" si="5"/>
        <v>34.810126582278478</v>
      </c>
      <c r="D39" s="37">
        <f t="shared" si="7"/>
        <v>-34.810126582278478</v>
      </c>
      <c r="E39" s="36"/>
      <c r="F39" s="36">
        <f>GETPIVOTDATA("Amount",'Analysis &amp; Cost Data Analysis'!$A$2,"Budget","2012-13","CAT1 (Budget)","CDD")</f>
        <v>27500</v>
      </c>
      <c r="G39" s="37">
        <f t="shared" si="6"/>
        <v>-27500</v>
      </c>
      <c r="H39" s="43" t="s">
        <v>705</v>
      </c>
    </row>
    <row r="40" spans="1:9" s="42" customFormat="1">
      <c r="A40" s="45" t="s">
        <v>282</v>
      </c>
      <c r="B40" s="36"/>
      <c r="C40" s="36">
        <f t="shared" si="5"/>
        <v>97.607594936708864</v>
      </c>
      <c r="D40" s="37">
        <f t="shared" si="7"/>
        <v>-97.607594936708864</v>
      </c>
      <c r="E40" s="36"/>
      <c r="F40" s="36">
        <f>GETPIVOTDATA("Amount",'Analysis &amp; Cost Data Analysis'!$A$2,"Budget","2012-13","CAT1 (Budget)","Lab Equipment")</f>
        <v>77110</v>
      </c>
      <c r="G40" s="37">
        <f t="shared" si="6"/>
        <v>-77110</v>
      </c>
      <c r="H40" s="43" t="s">
        <v>705</v>
      </c>
    </row>
    <row r="41" spans="1:9" s="42" customFormat="1">
      <c r="A41" s="45" t="s">
        <v>359</v>
      </c>
      <c r="B41" s="36"/>
      <c r="C41" s="36">
        <f t="shared" si="5"/>
        <v>994.4050632911393</v>
      </c>
      <c r="D41" s="37">
        <f t="shared" ref="D41:D43" si="8">B41-C41</f>
        <v>-994.4050632911393</v>
      </c>
      <c r="E41" s="36"/>
      <c r="F41" s="36">
        <f>GETPIVOTDATA("Amount",'Analysis &amp; Cost Data Analysis'!$A$2,"Budget","2012-13","CAT1 (Budget)","National Review Meeting")</f>
        <v>785580</v>
      </c>
      <c r="G41" s="37">
        <f t="shared" ref="G41:G43" si="9">E41-F41</f>
        <v>-785580</v>
      </c>
      <c r="H41" s="43" t="s">
        <v>705</v>
      </c>
    </row>
    <row r="42" spans="1:9" s="42" customFormat="1">
      <c r="A42" s="45" t="s">
        <v>281</v>
      </c>
      <c r="B42" s="36"/>
      <c r="C42" s="36">
        <f t="shared" si="5"/>
        <v>5864.8734177215192</v>
      </c>
      <c r="D42" s="37">
        <f t="shared" si="8"/>
        <v>-5864.8734177215192</v>
      </c>
      <c r="E42" s="36"/>
      <c r="F42" s="36">
        <f>GETPIVOTDATA("Amount",'Analysis &amp; Cost Data Analysis'!$A$2,"Budget","2012-13","CAT1 (Budget)","Radio")</f>
        <v>4633250</v>
      </c>
      <c r="G42" s="37">
        <f t="shared" si="9"/>
        <v>-4633250</v>
      </c>
      <c r="H42" s="43" t="s">
        <v>705</v>
      </c>
    </row>
    <row r="43" spans="1:9" s="42" customFormat="1">
      <c r="A43" s="45" t="s">
        <v>45</v>
      </c>
      <c r="B43" s="36"/>
      <c r="C43" s="36">
        <f t="shared" si="5"/>
        <v>838.83544303797476</v>
      </c>
      <c r="D43" s="37">
        <f t="shared" si="8"/>
        <v>-838.83544303797476</v>
      </c>
      <c r="E43" s="36"/>
      <c r="F43" s="36">
        <f>GETPIVOTDATA("Amount",'Analysis &amp; Cost Data Analysis'!$A$2,"Budget","2012-13","CAT1 (Budget)","Supervision")</f>
        <v>662680</v>
      </c>
      <c r="G43" s="37">
        <f t="shared" si="9"/>
        <v>-662680</v>
      </c>
      <c r="H43" s="43" t="s">
        <v>705</v>
      </c>
    </row>
    <row r="44" spans="1:9" s="42" customFormat="1">
      <c r="A44" s="45" t="s">
        <v>722</v>
      </c>
      <c r="B44" s="36"/>
      <c r="C44" s="36">
        <f t="shared" si="5"/>
        <v>333.69620253164555</v>
      </c>
      <c r="D44" s="37">
        <f t="shared" ref="D44" si="10">B44-C44</f>
        <v>-333.69620253164555</v>
      </c>
      <c r="E44" s="36"/>
      <c r="F44" s="36">
        <f>GETPIVOTDATA("Amount",'Analysis &amp; Cost Data Analysis'!$A$2,"Budget","2012-13","CAT1 (Budget)","TV, Media")</f>
        <v>263620</v>
      </c>
      <c r="G44" s="37">
        <f t="shared" ref="G44" si="11">E44-F44</f>
        <v>-263620</v>
      </c>
      <c r="H44" s="43" t="s">
        <v>705</v>
      </c>
    </row>
    <row r="45" spans="1:9" s="17" customFormat="1">
      <c r="A45" s="40" t="s">
        <v>693</v>
      </c>
      <c r="B45" s="41">
        <f>SUM(B26:B44)</f>
        <v>195252.90362869197</v>
      </c>
      <c r="C45" s="41">
        <f t="shared" ref="C45:G45" si="12">SUM(C26:C44)</f>
        <v>75263.91265822784</v>
      </c>
      <c r="D45" s="41">
        <f t="shared" si="12"/>
        <v>119988.99097046413</v>
      </c>
      <c r="E45" s="41">
        <f t="shared" si="12"/>
        <v>153912157.19999999</v>
      </c>
      <c r="F45" s="41">
        <f t="shared" si="12"/>
        <v>59458491</v>
      </c>
      <c r="G45" s="41">
        <f t="shared" si="12"/>
        <v>94453666.200000003</v>
      </c>
      <c r="H45" s="38"/>
    </row>
    <row r="46" spans="1:9" s="17" customFormat="1">
      <c r="B46" s="38"/>
      <c r="C46" s="38"/>
      <c r="D46" s="38"/>
      <c r="E46" s="38"/>
      <c r="F46" s="38"/>
      <c r="G46" s="38"/>
      <c r="H46" s="38"/>
    </row>
    <row r="47" spans="1:9" s="18" customFormat="1">
      <c r="A47" s="20" t="s">
        <v>694</v>
      </c>
      <c r="B47" s="22">
        <v>790</v>
      </c>
      <c r="C47" s="21" t="s">
        <v>720</v>
      </c>
      <c r="D47" s="18" t="s">
        <v>701</v>
      </c>
      <c r="E47" s="23">
        <v>790</v>
      </c>
      <c r="F47" s="24">
        <f>1/$B$21</f>
        <v>1.2658227848101266E-3</v>
      </c>
      <c r="I47" s="31"/>
    </row>
    <row r="48" spans="1:9">
      <c r="A48" s="14" t="s">
        <v>721</v>
      </c>
    </row>
  </sheetData>
  <mergeCells count="2">
    <mergeCell ref="A1:G1"/>
    <mergeCell ref="A24:G24"/>
  </mergeCells>
  <hyperlinks>
    <hyperlink ref="A22" r:id="rId1"/>
    <hyperlink ref="A48" r:id="rId2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73" orientation="landscape"/>
  <headerFooter>
    <oddFooter>&amp;L&amp;Z&amp;F&amp;R&amp;P</oddFooter>
  </headerFooter>
  <rowBreaks count="1" manualBreakCount="1">
    <brk id="22" max="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workbookViewId="0">
      <pane ySplit="2" topLeftCell="A108" activePane="bottomLeft" state="frozen"/>
      <selection pane="bottomLeft" activeCell="I124" sqref="I124"/>
    </sheetView>
  </sheetViews>
  <sheetFormatPr baseColWidth="10" defaultColWidth="8.83203125" defaultRowHeight="14" x14ac:dyDescent="0"/>
  <cols>
    <col min="1" max="1" width="11.33203125" style="4" bestFit="1" customWidth="1"/>
    <col min="2" max="2" width="34.5" style="4" bestFit="1" customWidth="1"/>
    <col min="3" max="3" width="19.83203125" style="4" customWidth="1"/>
    <col min="4" max="4" width="14.83203125" style="4" customWidth="1"/>
    <col min="5" max="5" width="2.83203125" style="4" customWidth="1"/>
    <col min="6" max="6" width="40.6640625" style="4" customWidth="1"/>
    <col min="7" max="7" width="15.33203125" style="70" bestFit="1" customWidth="1"/>
    <col min="8" max="16384" width="8.83203125" style="4"/>
  </cols>
  <sheetData>
    <row r="1" spans="1:7">
      <c r="A1" s="81" t="s">
        <v>744</v>
      </c>
      <c r="B1" s="81"/>
      <c r="C1" s="81"/>
      <c r="D1" s="81"/>
      <c r="F1" s="79" t="s">
        <v>680</v>
      </c>
      <c r="G1" s="80"/>
    </row>
    <row r="2" spans="1:7">
      <c r="A2" s="25" t="s">
        <v>3</v>
      </c>
      <c r="B2" s="25" t="s">
        <v>4</v>
      </c>
      <c r="C2" s="25" t="s">
        <v>5</v>
      </c>
      <c r="D2" s="25" t="s">
        <v>17</v>
      </c>
      <c r="E2" s="25"/>
      <c r="F2" s="12" t="s">
        <v>15</v>
      </c>
      <c r="G2" s="69" t="s">
        <v>17</v>
      </c>
    </row>
    <row r="3" spans="1:7">
      <c r="A3" s="25" t="s">
        <v>6</v>
      </c>
      <c r="B3" s="25"/>
      <c r="C3" s="25"/>
      <c r="D3" s="26"/>
      <c r="E3" s="26"/>
      <c r="F3" s="27" t="s">
        <v>358</v>
      </c>
      <c r="G3" s="69"/>
    </row>
    <row r="4" spans="1:7">
      <c r="A4" s="25"/>
      <c r="B4" s="25" t="s">
        <v>51</v>
      </c>
      <c r="C4" s="25"/>
      <c r="D4" s="26"/>
      <c r="E4" s="26"/>
      <c r="F4" s="16" t="s">
        <v>655</v>
      </c>
      <c r="G4" s="69"/>
    </row>
    <row r="5" spans="1:7">
      <c r="A5" s="25"/>
      <c r="B5" s="25"/>
      <c r="C5" s="25" t="s">
        <v>37</v>
      </c>
      <c r="D5" s="26">
        <v>845000</v>
      </c>
      <c r="E5" s="26"/>
      <c r="F5" s="68" t="s">
        <v>518</v>
      </c>
      <c r="G5" s="69">
        <v>1323000</v>
      </c>
    </row>
    <row r="6" spans="1:7">
      <c r="A6" s="25"/>
      <c r="B6" s="25" t="s">
        <v>657</v>
      </c>
      <c r="C6" s="25"/>
      <c r="D6" s="26">
        <v>845000</v>
      </c>
      <c r="E6" s="26"/>
      <c r="F6" s="16" t="s">
        <v>656</v>
      </c>
      <c r="G6" s="69">
        <v>1323000</v>
      </c>
    </row>
    <row r="7" spans="1:7">
      <c r="A7" s="25"/>
      <c r="B7" s="25" t="s">
        <v>36</v>
      </c>
      <c r="C7" s="25"/>
      <c r="D7" s="26"/>
      <c r="E7" s="26"/>
      <c r="F7" s="16" t="s">
        <v>359</v>
      </c>
      <c r="G7" s="69"/>
    </row>
    <row r="8" spans="1:7">
      <c r="A8" s="25"/>
      <c r="B8" s="25"/>
      <c r="C8" s="25" t="s">
        <v>38</v>
      </c>
      <c r="D8" s="26">
        <v>89640</v>
      </c>
      <c r="E8" s="26"/>
      <c r="F8" s="68" t="s">
        <v>358</v>
      </c>
      <c r="G8" s="69">
        <v>785580</v>
      </c>
    </row>
    <row r="9" spans="1:7">
      <c r="A9" s="25"/>
      <c r="B9" s="25" t="s">
        <v>659</v>
      </c>
      <c r="C9" s="25"/>
      <c r="D9" s="26">
        <v>89640</v>
      </c>
      <c r="E9" s="26"/>
      <c r="F9" s="16" t="s">
        <v>663</v>
      </c>
      <c r="G9" s="69">
        <v>785580</v>
      </c>
    </row>
    <row r="10" spans="1:7">
      <c r="A10" s="25"/>
      <c r="B10" s="25" t="s">
        <v>41</v>
      </c>
      <c r="C10" s="25"/>
      <c r="D10" s="26"/>
      <c r="E10" s="26"/>
      <c r="F10" s="27" t="s">
        <v>672</v>
      </c>
      <c r="G10" s="69">
        <v>2108580</v>
      </c>
    </row>
    <row r="11" spans="1:7">
      <c r="A11" s="25"/>
      <c r="B11" s="25"/>
      <c r="C11" s="25" t="s">
        <v>47</v>
      </c>
      <c r="D11" s="26">
        <v>5555800</v>
      </c>
      <c r="E11" s="26"/>
      <c r="F11" s="27" t="s">
        <v>13</v>
      </c>
      <c r="G11" s="69"/>
    </row>
    <row r="12" spans="1:7">
      <c r="A12" s="25"/>
      <c r="B12" s="25" t="s">
        <v>660</v>
      </c>
      <c r="C12" s="25"/>
      <c r="D12" s="26">
        <v>5555800</v>
      </c>
      <c r="E12" s="26"/>
      <c r="F12" s="16" t="s">
        <v>12</v>
      </c>
      <c r="G12" s="69"/>
    </row>
    <row r="13" spans="1:7">
      <c r="A13" s="25"/>
      <c r="B13" s="25" t="s">
        <v>12</v>
      </c>
      <c r="C13" s="25"/>
      <c r="D13" s="26"/>
      <c r="E13" s="26"/>
      <c r="F13" s="68" t="s">
        <v>11</v>
      </c>
      <c r="G13" s="69">
        <v>3617580</v>
      </c>
    </row>
    <row r="14" spans="1:7">
      <c r="A14" s="25"/>
      <c r="B14" s="25"/>
      <c r="C14" s="25" t="s">
        <v>13</v>
      </c>
      <c r="D14" s="26">
        <v>32209957</v>
      </c>
      <c r="E14" s="26"/>
      <c r="F14" s="68" t="s">
        <v>222</v>
      </c>
      <c r="G14" s="69">
        <v>944823</v>
      </c>
    </row>
    <row r="15" spans="1:7">
      <c r="A15" s="25"/>
      <c r="B15" s="25"/>
      <c r="C15" s="25" t="s">
        <v>38</v>
      </c>
      <c r="D15" s="26">
        <v>22780</v>
      </c>
      <c r="E15" s="26"/>
      <c r="F15" s="68" t="s">
        <v>256</v>
      </c>
      <c r="G15" s="69">
        <v>2060870</v>
      </c>
    </row>
    <row r="16" spans="1:7">
      <c r="A16" s="25"/>
      <c r="B16" s="25" t="s">
        <v>664</v>
      </c>
      <c r="C16" s="25"/>
      <c r="D16" s="26">
        <v>32232737</v>
      </c>
      <c r="E16" s="26"/>
      <c r="F16" s="68" t="s">
        <v>235</v>
      </c>
      <c r="G16" s="69">
        <v>297490</v>
      </c>
    </row>
    <row r="17" spans="1:7">
      <c r="A17" s="25"/>
      <c r="B17" s="25" t="s">
        <v>46</v>
      </c>
      <c r="C17" s="25"/>
      <c r="D17" s="26"/>
      <c r="E17" s="26"/>
      <c r="F17" s="68" t="s">
        <v>210</v>
      </c>
      <c r="G17" s="69">
        <v>1346500</v>
      </c>
    </row>
    <row r="18" spans="1:7">
      <c r="A18" s="25"/>
      <c r="B18" s="25"/>
      <c r="C18" s="25" t="s">
        <v>37</v>
      </c>
      <c r="D18" s="26">
        <v>1200</v>
      </c>
      <c r="E18" s="26"/>
      <c r="F18" s="68" t="s">
        <v>258</v>
      </c>
      <c r="G18" s="69">
        <v>230855</v>
      </c>
    </row>
    <row r="19" spans="1:7">
      <c r="A19" s="25"/>
      <c r="B19" s="25" t="s">
        <v>665</v>
      </c>
      <c r="C19" s="25"/>
      <c r="D19" s="26">
        <v>1200</v>
      </c>
      <c r="E19" s="26"/>
      <c r="F19" s="68" t="s">
        <v>48</v>
      </c>
      <c r="G19" s="69">
        <v>2034352</v>
      </c>
    </row>
    <row r="20" spans="1:7">
      <c r="A20" s="25"/>
      <c r="B20" s="25" t="s">
        <v>45</v>
      </c>
      <c r="C20" s="25"/>
      <c r="D20" s="26"/>
      <c r="E20" s="26"/>
      <c r="F20" s="68" t="s">
        <v>276</v>
      </c>
      <c r="G20" s="69">
        <v>396930</v>
      </c>
    </row>
    <row r="21" spans="1:7">
      <c r="A21" s="25"/>
      <c r="B21" s="25"/>
      <c r="C21" s="25" t="s">
        <v>37</v>
      </c>
      <c r="D21" s="26">
        <v>1047200</v>
      </c>
      <c r="E21" s="26"/>
      <c r="F21" s="68" t="s">
        <v>236</v>
      </c>
      <c r="G21" s="69">
        <v>26900</v>
      </c>
    </row>
    <row r="22" spans="1:7">
      <c r="A22" s="25"/>
      <c r="B22" s="25" t="s">
        <v>667</v>
      </c>
      <c r="C22" s="25"/>
      <c r="D22" s="26">
        <v>1047200</v>
      </c>
      <c r="E22" s="26"/>
      <c r="F22" s="68" t="s">
        <v>312</v>
      </c>
      <c r="G22" s="69">
        <v>708373</v>
      </c>
    </row>
    <row r="23" spans="1:7">
      <c r="A23" s="25"/>
      <c r="B23" s="25" t="s">
        <v>34</v>
      </c>
      <c r="C23" s="25"/>
      <c r="D23" s="26"/>
      <c r="E23" s="26"/>
      <c r="F23" s="68" t="s">
        <v>412</v>
      </c>
      <c r="G23" s="69">
        <v>275720</v>
      </c>
    </row>
    <row r="24" spans="1:7">
      <c r="A24" s="25"/>
      <c r="B24" s="25"/>
      <c r="C24" s="25" t="s">
        <v>37</v>
      </c>
      <c r="D24" s="26">
        <v>1755250</v>
      </c>
      <c r="E24" s="26"/>
      <c r="F24" s="68" t="s">
        <v>653</v>
      </c>
      <c r="G24" s="69">
        <v>4650</v>
      </c>
    </row>
    <row r="25" spans="1:7">
      <c r="A25" s="25"/>
      <c r="B25" s="25" t="s">
        <v>669</v>
      </c>
      <c r="C25" s="25"/>
      <c r="D25" s="26">
        <v>1755250</v>
      </c>
      <c r="E25" s="26"/>
      <c r="F25" s="68" t="s">
        <v>536</v>
      </c>
      <c r="G25" s="69">
        <v>900</v>
      </c>
    </row>
    <row r="26" spans="1:7">
      <c r="A26" s="25"/>
      <c r="B26" s="25" t="s">
        <v>52</v>
      </c>
      <c r="C26" s="25"/>
      <c r="D26" s="26"/>
      <c r="E26" s="26"/>
      <c r="F26" s="68" t="s">
        <v>49</v>
      </c>
      <c r="G26" s="69">
        <v>897450</v>
      </c>
    </row>
    <row r="27" spans="1:7">
      <c r="A27" s="25"/>
      <c r="B27" s="25"/>
      <c r="C27" s="25" t="s">
        <v>37</v>
      </c>
      <c r="D27" s="26">
        <v>2434960</v>
      </c>
      <c r="E27" s="26"/>
      <c r="F27" s="68" t="s">
        <v>46</v>
      </c>
      <c r="G27" s="69">
        <v>8030000</v>
      </c>
    </row>
    <row r="28" spans="1:7">
      <c r="A28" s="25"/>
      <c r="B28" s="25" t="s">
        <v>670</v>
      </c>
      <c r="C28" s="25"/>
      <c r="D28" s="26">
        <v>2434960</v>
      </c>
      <c r="E28" s="26"/>
      <c r="F28" s="68" t="s">
        <v>277</v>
      </c>
      <c r="G28" s="69">
        <v>96000</v>
      </c>
    </row>
    <row r="29" spans="1:7">
      <c r="A29" s="25" t="s">
        <v>677</v>
      </c>
      <c r="B29" s="25"/>
      <c r="C29" s="25"/>
      <c r="D29" s="26">
        <v>43961787</v>
      </c>
      <c r="E29" s="26"/>
      <c r="F29" s="68" t="s">
        <v>50</v>
      </c>
      <c r="G29" s="69">
        <v>60300</v>
      </c>
    </row>
    <row r="30" spans="1:7">
      <c r="A30" s="25" t="s">
        <v>7</v>
      </c>
      <c r="B30" s="25"/>
      <c r="C30" s="25"/>
      <c r="D30" s="26"/>
      <c r="E30" s="26"/>
      <c r="F30" s="68" t="s">
        <v>382</v>
      </c>
      <c r="G30" s="69">
        <v>30500</v>
      </c>
    </row>
    <row r="31" spans="1:7">
      <c r="A31" s="25"/>
      <c r="B31" s="25" t="s">
        <v>655</v>
      </c>
      <c r="C31" s="25"/>
      <c r="D31" s="26"/>
      <c r="E31" s="26"/>
      <c r="F31" s="68" t="s">
        <v>27</v>
      </c>
      <c r="G31" s="69">
        <v>30139537</v>
      </c>
    </row>
    <row r="32" spans="1:7">
      <c r="A32" s="25"/>
      <c r="B32" s="25"/>
      <c r="C32" s="25" t="s">
        <v>358</v>
      </c>
      <c r="D32" s="26">
        <v>1323000</v>
      </c>
      <c r="E32" s="26"/>
      <c r="F32" s="68" t="s">
        <v>39</v>
      </c>
      <c r="G32" s="69">
        <v>141193</v>
      </c>
    </row>
    <row r="33" spans="1:7">
      <c r="A33" s="25"/>
      <c r="B33" s="25"/>
      <c r="C33" s="25" t="s">
        <v>280</v>
      </c>
      <c r="D33" s="26">
        <v>1035000</v>
      </c>
      <c r="E33" s="26"/>
      <c r="F33" s="68" t="s">
        <v>53</v>
      </c>
      <c r="G33" s="69">
        <v>291204</v>
      </c>
    </row>
    <row r="34" spans="1:7">
      <c r="A34" s="25"/>
      <c r="B34" s="25" t="s">
        <v>656</v>
      </c>
      <c r="C34" s="25"/>
      <c r="D34" s="26">
        <v>2358000</v>
      </c>
      <c r="E34" s="26"/>
      <c r="F34" s="68" t="s">
        <v>654</v>
      </c>
      <c r="G34" s="69">
        <v>45340</v>
      </c>
    </row>
    <row r="35" spans="1:7">
      <c r="A35" s="25"/>
      <c r="B35" s="25" t="s">
        <v>51</v>
      </c>
      <c r="C35" s="25"/>
      <c r="D35" s="26"/>
      <c r="E35" s="26"/>
      <c r="F35" s="68" t="s">
        <v>465</v>
      </c>
      <c r="G35" s="69">
        <v>1500</v>
      </c>
    </row>
    <row r="36" spans="1:7">
      <c r="A36" s="25"/>
      <c r="B36" s="25"/>
      <c r="C36" s="25" t="s">
        <v>37</v>
      </c>
      <c r="D36" s="26">
        <v>27500</v>
      </c>
      <c r="E36" s="26"/>
      <c r="F36" s="68" t="s">
        <v>383</v>
      </c>
      <c r="G36" s="69">
        <v>6000</v>
      </c>
    </row>
    <row r="37" spans="1:7">
      <c r="A37" s="25"/>
      <c r="B37" s="25" t="s">
        <v>657</v>
      </c>
      <c r="C37" s="25"/>
      <c r="D37" s="26">
        <v>27500</v>
      </c>
      <c r="E37" s="26"/>
      <c r="F37" s="68" t="s">
        <v>29</v>
      </c>
      <c r="G37" s="69">
        <v>14133021</v>
      </c>
    </row>
    <row r="38" spans="1:7">
      <c r="A38" s="25"/>
      <c r="B38" s="25" t="s">
        <v>279</v>
      </c>
      <c r="C38" s="25"/>
      <c r="D38" s="26"/>
      <c r="E38" s="26"/>
      <c r="F38" s="68" t="s">
        <v>464</v>
      </c>
      <c r="G38" s="69">
        <v>5290</v>
      </c>
    </row>
    <row r="39" spans="1:7">
      <c r="A39" s="25"/>
      <c r="B39" s="25"/>
      <c r="C39" s="25" t="s">
        <v>38</v>
      </c>
      <c r="D39" s="26">
        <v>5976014</v>
      </c>
      <c r="E39" s="26"/>
      <c r="F39" s="68" t="s">
        <v>432</v>
      </c>
      <c r="G39" s="69">
        <v>4185</v>
      </c>
    </row>
    <row r="40" spans="1:7">
      <c r="A40" s="25"/>
      <c r="B40" s="25" t="s">
        <v>658</v>
      </c>
      <c r="C40" s="25"/>
      <c r="D40" s="26">
        <v>5976014</v>
      </c>
      <c r="E40" s="26"/>
      <c r="F40" s="16" t="s">
        <v>664</v>
      </c>
      <c r="G40" s="69">
        <v>65827463</v>
      </c>
    </row>
    <row r="41" spans="1:7">
      <c r="A41" s="25"/>
      <c r="B41" s="25" t="s">
        <v>41</v>
      </c>
      <c r="C41" s="25"/>
      <c r="D41" s="26"/>
      <c r="E41" s="26"/>
      <c r="F41" s="27" t="s">
        <v>673</v>
      </c>
      <c r="G41" s="69">
        <v>65827463</v>
      </c>
    </row>
    <row r="42" spans="1:7">
      <c r="A42" s="25"/>
      <c r="B42" s="25"/>
      <c r="C42" s="25" t="s">
        <v>47</v>
      </c>
      <c r="D42" s="26">
        <v>8954438</v>
      </c>
      <c r="E42" s="26"/>
      <c r="F42" s="27" t="s">
        <v>38</v>
      </c>
      <c r="G42" s="69"/>
    </row>
    <row r="43" spans="1:7">
      <c r="A43" s="25"/>
      <c r="B43" s="25" t="s">
        <v>660</v>
      </c>
      <c r="C43" s="25"/>
      <c r="D43" s="26">
        <v>8954438</v>
      </c>
      <c r="E43" s="26"/>
      <c r="F43" s="16" t="s">
        <v>279</v>
      </c>
      <c r="G43" s="69"/>
    </row>
    <row r="44" spans="1:7">
      <c r="A44" s="25"/>
      <c r="B44" s="25" t="s">
        <v>282</v>
      </c>
      <c r="C44" s="25"/>
      <c r="D44" s="26"/>
      <c r="E44" s="26"/>
      <c r="F44" s="68" t="s">
        <v>257</v>
      </c>
      <c r="G44" s="69">
        <v>601933</v>
      </c>
    </row>
    <row r="45" spans="1:7">
      <c r="A45" s="25"/>
      <c r="B45" s="25"/>
      <c r="C45" s="25" t="s">
        <v>47</v>
      </c>
      <c r="D45" s="26">
        <v>77110</v>
      </c>
      <c r="E45" s="26"/>
      <c r="F45" s="68" t="s">
        <v>312</v>
      </c>
      <c r="G45" s="69">
        <v>6600</v>
      </c>
    </row>
    <row r="46" spans="1:7">
      <c r="A46" s="25"/>
      <c r="B46" s="25" t="s">
        <v>661</v>
      </c>
      <c r="C46" s="25"/>
      <c r="D46" s="26">
        <v>77110</v>
      </c>
      <c r="E46" s="26"/>
      <c r="F46" s="68" t="s">
        <v>49</v>
      </c>
      <c r="G46" s="69">
        <v>4777500</v>
      </c>
    </row>
    <row r="47" spans="1:7">
      <c r="A47" s="25"/>
      <c r="B47" s="25" t="s">
        <v>359</v>
      </c>
      <c r="C47" s="25"/>
      <c r="D47" s="26"/>
      <c r="E47" s="26"/>
      <c r="F47" s="68" t="s">
        <v>192</v>
      </c>
      <c r="G47" s="69">
        <v>9300</v>
      </c>
    </row>
    <row r="48" spans="1:7">
      <c r="A48" s="25"/>
      <c r="B48" s="25"/>
      <c r="C48" s="25" t="s">
        <v>358</v>
      </c>
      <c r="D48" s="26">
        <v>785580</v>
      </c>
      <c r="E48" s="26"/>
      <c r="F48" s="68" t="s">
        <v>278</v>
      </c>
      <c r="G48" s="69">
        <v>589981</v>
      </c>
    </row>
    <row r="49" spans="1:7">
      <c r="A49" s="25"/>
      <c r="B49" s="25" t="s">
        <v>663</v>
      </c>
      <c r="C49" s="25"/>
      <c r="D49" s="26">
        <v>785580</v>
      </c>
      <c r="E49" s="26"/>
      <c r="F49" s="16" t="s">
        <v>658</v>
      </c>
      <c r="G49" s="69">
        <v>5985314</v>
      </c>
    </row>
    <row r="50" spans="1:7">
      <c r="A50" s="25"/>
      <c r="B50" s="25" t="s">
        <v>12</v>
      </c>
      <c r="C50" s="25"/>
      <c r="D50" s="26"/>
      <c r="E50" s="26"/>
      <c r="F50" s="16" t="s">
        <v>36</v>
      </c>
      <c r="G50" s="69"/>
    </row>
    <row r="51" spans="1:7">
      <c r="A51" s="25"/>
      <c r="B51" s="25"/>
      <c r="C51" s="25" t="s">
        <v>13</v>
      </c>
      <c r="D51" s="26">
        <v>29030638</v>
      </c>
      <c r="E51" s="26"/>
      <c r="F51" s="68" t="s">
        <v>40</v>
      </c>
      <c r="G51" s="69">
        <v>89640</v>
      </c>
    </row>
    <row r="52" spans="1:7">
      <c r="A52" s="25"/>
      <c r="B52" s="25"/>
      <c r="C52" s="25" t="s">
        <v>280</v>
      </c>
      <c r="D52" s="26">
        <v>88200</v>
      </c>
      <c r="E52" s="26"/>
      <c r="F52" s="16" t="s">
        <v>659</v>
      </c>
      <c r="G52" s="69">
        <v>89640</v>
      </c>
    </row>
    <row r="53" spans="1:7">
      <c r="A53" s="25"/>
      <c r="B53" s="25" t="s">
        <v>664</v>
      </c>
      <c r="C53" s="25"/>
      <c r="D53" s="26">
        <v>29118838</v>
      </c>
      <c r="E53" s="26"/>
      <c r="F53" s="16" t="s">
        <v>12</v>
      </c>
      <c r="G53" s="69"/>
    </row>
    <row r="54" spans="1:7">
      <c r="A54" s="25"/>
      <c r="B54" s="25" t="s">
        <v>281</v>
      </c>
      <c r="C54" s="25"/>
      <c r="D54" s="26"/>
      <c r="E54" s="26"/>
      <c r="F54" s="68" t="s">
        <v>40</v>
      </c>
      <c r="G54" s="69">
        <v>22780</v>
      </c>
    </row>
    <row r="55" spans="1:7">
      <c r="A55" s="25"/>
      <c r="B55" s="25"/>
      <c r="C55" s="25" t="s">
        <v>280</v>
      </c>
      <c r="D55" s="26">
        <v>4633250</v>
      </c>
      <c r="E55" s="26"/>
      <c r="F55" s="16" t="s">
        <v>664</v>
      </c>
      <c r="G55" s="69">
        <v>22780</v>
      </c>
    </row>
    <row r="56" spans="1:7">
      <c r="A56" s="25"/>
      <c r="B56" s="25" t="s">
        <v>666</v>
      </c>
      <c r="C56" s="25"/>
      <c r="D56" s="26">
        <v>4633250</v>
      </c>
      <c r="E56" s="26"/>
      <c r="F56" s="27" t="s">
        <v>674</v>
      </c>
      <c r="G56" s="69">
        <v>6097734</v>
      </c>
    </row>
    <row r="57" spans="1:7">
      <c r="A57" s="25"/>
      <c r="B57" s="25" t="s">
        <v>45</v>
      </c>
      <c r="C57" s="25"/>
      <c r="D57" s="26"/>
      <c r="E57" s="26"/>
      <c r="F57" s="27" t="s">
        <v>47</v>
      </c>
      <c r="G57" s="69"/>
    </row>
    <row r="58" spans="1:7">
      <c r="A58" s="25"/>
      <c r="B58" s="25"/>
      <c r="C58" s="25" t="s">
        <v>37</v>
      </c>
      <c r="D58" s="26">
        <v>662680</v>
      </c>
      <c r="E58" s="26"/>
      <c r="F58" s="16" t="s">
        <v>41</v>
      </c>
      <c r="G58" s="69"/>
    </row>
    <row r="59" spans="1:7">
      <c r="A59" s="25"/>
      <c r="B59" s="25" t="s">
        <v>667</v>
      </c>
      <c r="C59" s="25"/>
      <c r="D59" s="26">
        <v>662680</v>
      </c>
      <c r="E59" s="26"/>
      <c r="F59" s="68" t="s">
        <v>48</v>
      </c>
      <c r="G59" s="69">
        <v>1956160</v>
      </c>
    </row>
    <row r="60" spans="1:7">
      <c r="A60" s="25"/>
      <c r="B60" s="25" t="s">
        <v>431</v>
      </c>
      <c r="C60" s="25"/>
      <c r="D60" s="26"/>
      <c r="E60" s="26"/>
      <c r="F60" s="68" t="s">
        <v>49</v>
      </c>
      <c r="G60" s="69">
        <v>10607000</v>
      </c>
    </row>
    <row r="61" spans="1:7">
      <c r="A61" s="25"/>
      <c r="B61" s="25"/>
      <c r="C61" s="25" t="s">
        <v>47</v>
      </c>
      <c r="D61" s="26">
        <v>609480</v>
      </c>
      <c r="E61" s="26"/>
      <c r="F61" s="68" t="s">
        <v>46</v>
      </c>
      <c r="G61" s="69">
        <v>5262685</v>
      </c>
    </row>
    <row r="62" spans="1:7">
      <c r="A62" s="25"/>
      <c r="B62" s="25"/>
      <c r="C62" s="25" t="s">
        <v>34</v>
      </c>
      <c r="D62" s="26">
        <v>1587481</v>
      </c>
      <c r="E62" s="26"/>
      <c r="F62" s="68" t="s">
        <v>192</v>
      </c>
      <c r="G62" s="69">
        <v>59600</v>
      </c>
    </row>
    <row r="63" spans="1:7">
      <c r="A63" s="25"/>
      <c r="B63" s="25" t="s">
        <v>668</v>
      </c>
      <c r="C63" s="25"/>
      <c r="D63" s="26">
        <v>2196961</v>
      </c>
      <c r="E63" s="26"/>
      <c r="F63" s="16" t="s">
        <v>660</v>
      </c>
      <c r="G63" s="69">
        <v>17885445</v>
      </c>
    </row>
    <row r="64" spans="1:7">
      <c r="A64" s="25"/>
      <c r="B64" s="25" t="s">
        <v>34</v>
      </c>
      <c r="C64" s="25"/>
      <c r="D64" s="26"/>
      <c r="E64" s="26"/>
      <c r="F64" s="16" t="s">
        <v>282</v>
      </c>
      <c r="G64" s="69"/>
    </row>
    <row r="65" spans="1:7">
      <c r="A65" s="25"/>
      <c r="B65" s="25"/>
      <c r="C65" s="25" t="s">
        <v>37</v>
      </c>
      <c r="D65" s="26">
        <v>4404500</v>
      </c>
      <c r="E65" s="26"/>
      <c r="F65" s="68" t="s">
        <v>48</v>
      </c>
      <c r="G65" s="69">
        <v>77110</v>
      </c>
    </row>
    <row r="66" spans="1:7">
      <c r="A66" s="25"/>
      <c r="B66" s="25" t="s">
        <v>669</v>
      </c>
      <c r="C66" s="25"/>
      <c r="D66" s="26">
        <v>4404500</v>
      </c>
      <c r="E66" s="26"/>
      <c r="F66" s="16" t="s">
        <v>661</v>
      </c>
      <c r="G66" s="69">
        <v>77110</v>
      </c>
    </row>
    <row r="67" spans="1:7">
      <c r="A67" s="25"/>
      <c r="B67" s="25" t="s">
        <v>329</v>
      </c>
      <c r="C67" s="25"/>
      <c r="D67" s="26"/>
      <c r="E67" s="26"/>
      <c r="F67" s="16" t="s">
        <v>431</v>
      </c>
      <c r="G67" s="69"/>
    </row>
    <row r="68" spans="1:7">
      <c r="A68" s="25"/>
      <c r="B68" s="25"/>
      <c r="C68" s="25" t="s">
        <v>280</v>
      </c>
      <c r="D68" s="26">
        <v>263620</v>
      </c>
      <c r="E68" s="26"/>
      <c r="F68" s="68" t="s">
        <v>49</v>
      </c>
      <c r="G68" s="69">
        <v>304300</v>
      </c>
    </row>
    <row r="69" spans="1:7">
      <c r="A69" s="25"/>
      <c r="B69" s="25" t="s">
        <v>671</v>
      </c>
      <c r="C69" s="25"/>
      <c r="D69" s="26">
        <v>263620</v>
      </c>
      <c r="E69" s="28"/>
      <c r="F69" s="68" t="s">
        <v>278</v>
      </c>
      <c r="G69" s="69">
        <v>305180</v>
      </c>
    </row>
    <row r="70" spans="1:7">
      <c r="A70" s="25" t="s">
        <v>678</v>
      </c>
      <c r="B70" s="25"/>
      <c r="C70" s="25"/>
      <c r="D70" s="26">
        <v>59458491</v>
      </c>
      <c r="E70" s="28"/>
      <c r="F70" s="16" t="s">
        <v>668</v>
      </c>
      <c r="G70" s="69">
        <v>609480</v>
      </c>
    </row>
    <row r="71" spans="1:7">
      <c r="A71" s="25" t="s">
        <v>8</v>
      </c>
      <c r="B71" s="25"/>
      <c r="C71" s="25"/>
      <c r="D71" s="26"/>
      <c r="E71" s="28"/>
      <c r="F71" s="27" t="s">
        <v>675</v>
      </c>
      <c r="G71" s="69">
        <v>18572035</v>
      </c>
    </row>
    <row r="72" spans="1:7">
      <c r="A72" s="25"/>
      <c r="B72" s="25" t="s">
        <v>51</v>
      </c>
      <c r="C72" s="25"/>
      <c r="D72" s="26"/>
      <c r="E72" s="28"/>
      <c r="F72" s="27" t="s">
        <v>37</v>
      </c>
      <c r="G72" s="69"/>
    </row>
    <row r="73" spans="1:7">
      <c r="A73" s="25"/>
      <c r="B73" s="25"/>
      <c r="C73" s="25" t="s">
        <v>37</v>
      </c>
      <c r="D73" s="26">
        <v>4900000</v>
      </c>
      <c r="E73" s="28"/>
      <c r="F73" s="16" t="s">
        <v>51</v>
      </c>
      <c r="G73" s="69"/>
    </row>
    <row r="74" spans="1:7">
      <c r="A74" s="25"/>
      <c r="B74" s="25" t="s">
        <v>657</v>
      </c>
      <c r="C74" s="25"/>
      <c r="D74" s="26">
        <v>4900000</v>
      </c>
      <c r="E74" s="28"/>
      <c r="F74" s="68" t="s">
        <v>49</v>
      </c>
      <c r="G74" s="69">
        <v>5772500</v>
      </c>
    </row>
    <row r="75" spans="1:7">
      <c r="A75" s="25"/>
      <c r="B75" s="25" t="s">
        <v>279</v>
      </c>
      <c r="C75" s="25"/>
      <c r="D75" s="26"/>
      <c r="E75" s="28"/>
      <c r="F75" s="16" t="s">
        <v>657</v>
      </c>
      <c r="G75" s="69">
        <v>5772500</v>
      </c>
    </row>
    <row r="76" spans="1:7">
      <c r="A76" s="25"/>
      <c r="B76" s="25"/>
      <c r="C76" s="25" t="s">
        <v>38</v>
      </c>
      <c r="D76" s="26">
        <v>9300</v>
      </c>
      <c r="E76" s="28"/>
      <c r="F76" s="16" t="s">
        <v>37</v>
      </c>
      <c r="G76" s="69"/>
    </row>
    <row r="77" spans="1:7">
      <c r="A77" s="25"/>
      <c r="B77" s="25" t="s">
        <v>658</v>
      </c>
      <c r="C77" s="25"/>
      <c r="D77" s="26">
        <v>9300</v>
      </c>
      <c r="E77" s="28"/>
      <c r="F77" s="68" t="s">
        <v>599</v>
      </c>
      <c r="G77" s="69">
        <v>8722000</v>
      </c>
    </row>
    <row r="78" spans="1:7">
      <c r="A78" s="25"/>
      <c r="B78" s="25" t="s">
        <v>41</v>
      </c>
      <c r="C78" s="25"/>
      <c r="D78" s="26"/>
      <c r="E78" s="28"/>
      <c r="F78" s="68" t="s">
        <v>613</v>
      </c>
      <c r="G78" s="69">
        <v>7524440</v>
      </c>
    </row>
    <row r="79" spans="1:7">
      <c r="A79" s="25"/>
      <c r="B79" s="25"/>
      <c r="C79" s="25" t="s">
        <v>47</v>
      </c>
      <c r="D79" s="26">
        <v>3375207</v>
      </c>
      <c r="E79" s="28"/>
      <c r="F79" s="16" t="s">
        <v>662</v>
      </c>
      <c r="G79" s="69">
        <v>16246440</v>
      </c>
    </row>
    <row r="80" spans="1:7">
      <c r="A80" s="25"/>
      <c r="B80" s="25" t="s">
        <v>660</v>
      </c>
      <c r="C80" s="25"/>
      <c r="D80" s="26">
        <v>3375207</v>
      </c>
      <c r="E80" s="28"/>
      <c r="F80" s="16" t="s">
        <v>12</v>
      </c>
      <c r="G80" s="69"/>
    </row>
    <row r="81" spans="1:7">
      <c r="A81" s="25"/>
      <c r="B81" s="25" t="s">
        <v>37</v>
      </c>
      <c r="C81" s="25"/>
      <c r="D81" s="26"/>
      <c r="E81" s="28"/>
      <c r="F81" s="68" t="s">
        <v>46</v>
      </c>
      <c r="G81" s="69">
        <v>5000000</v>
      </c>
    </row>
    <row r="82" spans="1:7">
      <c r="A82" s="25"/>
      <c r="B82" s="25"/>
      <c r="C82" s="25" t="s">
        <v>37</v>
      </c>
      <c r="D82" s="26">
        <v>16246440</v>
      </c>
      <c r="E82" s="28"/>
      <c r="F82" s="16" t="s">
        <v>664</v>
      </c>
      <c r="G82" s="69">
        <v>5000000</v>
      </c>
    </row>
    <row r="83" spans="1:7">
      <c r="A83" s="25"/>
      <c r="B83" s="25" t="s">
        <v>662</v>
      </c>
      <c r="C83" s="25"/>
      <c r="D83" s="26">
        <v>16246440</v>
      </c>
      <c r="E83" s="28"/>
      <c r="F83" s="16" t="s">
        <v>46</v>
      </c>
      <c r="G83" s="69"/>
    </row>
    <row r="84" spans="1:7">
      <c r="A84" s="25"/>
      <c r="B84" s="25" t="s">
        <v>12</v>
      </c>
      <c r="C84" s="25"/>
      <c r="D84" s="26"/>
      <c r="E84" s="28"/>
      <c r="F84" s="68" t="s">
        <v>46</v>
      </c>
      <c r="G84" s="69">
        <v>1200</v>
      </c>
    </row>
    <row r="85" spans="1:7">
      <c r="A85" s="25"/>
      <c r="B85" s="25"/>
      <c r="C85" s="25" t="s">
        <v>13</v>
      </c>
      <c r="D85" s="26">
        <v>4586868</v>
      </c>
      <c r="E85" s="28"/>
      <c r="F85" s="16" t="s">
        <v>665</v>
      </c>
      <c r="G85" s="69">
        <v>1200</v>
      </c>
    </row>
    <row r="86" spans="1:7">
      <c r="A86" s="25"/>
      <c r="B86" s="25"/>
      <c r="C86" s="25" t="s">
        <v>37</v>
      </c>
      <c r="D86" s="26">
        <v>5000000</v>
      </c>
      <c r="E86" s="28"/>
      <c r="F86" s="16" t="s">
        <v>45</v>
      </c>
      <c r="G86" s="69"/>
    </row>
    <row r="87" spans="1:7">
      <c r="A87" s="25"/>
      <c r="B87" s="25" t="s">
        <v>664</v>
      </c>
      <c r="C87" s="25"/>
      <c r="D87" s="26">
        <v>9586868</v>
      </c>
      <c r="E87" s="28"/>
      <c r="F87" s="68" t="s">
        <v>49</v>
      </c>
      <c r="G87" s="69">
        <v>1709880</v>
      </c>
    </row>
    <row r="88" spans="1:7">
      <c r="A88" s="25"/>
      <c r="B88" s="25" t="s">
        <v>281</v>
      </c>
      <c r="C88" s="25"/>
      <c r="D88" s="26"/>
      <c r="E88" s="28"/>
      <c r="F88" s="16" t="s">
        <v>667</v>
      </c>
      <c r="G88" s="69">
        <v>1709880</v>
      </c>
    </row>
    <row r="89" spans="1:7">
      <c r="A89" s="25"/>
      <c r="B89" s="25"/>
      <c r="C89" s="25" t="s">
        <v>280</v>
      </c>
      <c r="D89" s="26">
        <v>7140</v>
      </c>
      <c r="E89" s="28"/>
      <c r="F89" s="16" t="s">
        <v>34</v>
      </c>
      <c r="G89" s="69"/>
    </row>
    <row r="90" spans="1:7">
      <c r="A90" s="25"/>
      <c r="B90" s="25"/>
      <c r="C90" s="25" t="s">
        <v>34</v>
      </c>
      <c r="D90" s="26">
        <v>3011569</v>
      </c>
      <c r="E90" s="28"/>
      <c r="F90" s="68" t="s">
        <v>259</v>
      </c>
      <c r="G90" s="69">
        <v>4404500</v>
      </c>
    </row>
    <row r="91" spans="1:7">
      <c r="A91" s="25"/>
      <c r="B91" s="25" t="s">
        <v>666</v>
      </c>
      <c r="C91" s="25"/>
      <c r="D91" s="26">
        <v>3018709</v>
      </c>
      <c r="E91" s="28"/>
      <c r="F91" s="68" t="s">
        <v>35</v>
      </c>
      <c r="G91" s="69">
        <v>1755250</v>
      </c>
    </row>
    <row r="92" spans="1:7">
      <c r="A92" s="25" t="s">
        <v>679</v>
      </c>
      <c r="B92" s="25"/>
      <c r="C92" s="25"/>
      <c r="D92" s="26">
        <v>37136524</v>
      </c>
      <c r="E92" s="28"/>
      <c r="F92" s="16" t="s">
        <v>669</v>
      </c>
      <c r="G92" s="69">
        <v>6159750</v>
      </c>
    </row>
    <row r="93" spans="1:7">
      <c r="A93" s="29" t="s">
        <v>16</v>
      </c>
      <c r="B93" s="29"/>
      <c r="C93" s="29"/>
      <c r="D93" s="30">
        <v>140556802</v>
      </c>
      <c r="E93" s="28"/>
      <c r="F93" s="16" t="s">
        <v>52</v>
      </c>
      <c r="G93" s="69"/>
    </row>
    <row r="94" spans="1:7">
      <c r="F94" s="68" t="s">
        <v>49</v>
      </c>
      <c r="G94" s="69">
        <v>2434960</v>
      </c>
    </row>
    <row r="95" spans="1:7">
      <c r="F95" s="16" t="s">
        <v>670</v>
      </c>
      <c r="G95" s="69">
        <v>2434960</v>
      </c>
    </row>
    <row r="96" spans="1:7">
      <c r="F96" s="27" t="s">
        <v>662</v>
      </c>
      <c r="G96" s="69">
        <v>37324730</v>
      </c>
    </row>
    <row r="97" spans="6:7">
      <c r="F97" s="27" t="s">
        <v>280</v>
      </c>
      <c r="G97" s="69"/>
    </row>
    <row r="98" spans="6:7">
      <c r="F98" s="16" t="s">
        <v>655</v>
      </c>
      <c r="G98" s="69"/>
    </row>
    <row r="99" spans="6:7">
      <c r="F99" s="68" t="s">
        <v>259</v>
      </c>
      <c r="G99" s="69">
        <v>1035000</v>
      </c>
    </row>
    <row r="100" spans="6:7">
      <c r="F100" s="16" t="s">
        <v>656</v>
      </c>
      <c r="G100" s="69">
        <v>1035000</v>
      </c>
    </row>
    <row r="101" spans="6:7">
      <c r="F101" s="16" t="s">
        <v>12</v>
      </c>
      <c r="G101" s="69"/>
    </row>
    <row r="102" spans="6:7">
      <c r="F102" s="68" t="s">
        <v>259</v>
      </c>
      <c r="G102" s="69">
        <v>88200</v>
      </c>
    </row>
    <row r="103" spans="6:7">
      <c r="F103" s="16" t="s">
        <v>664</v>
      </c>
      <c r="G103" s="69">
        <v>88200</v>
      </c>
    </row>
    <row r="104" spans="6:7">
      <c r="F104" s="16" t="s">
        <v>281</v>
      </c>
      <c r="G104" s="69"/>
    </row>
    <row r="105" spans="6:7">
      <c r="F105" s="68" t="s">
        <v>49</v>
      </c>
      <c r="G105" s="69">
        <v>2136140</v>
      </c>
    </row>
    <row r="106" spans="6:7">
      <c r="F106" s="68" t="s">
        <v>259</v>
      </c>
      <c r="G106" s="69">
        <v>2504250</v>
      </c>
    </row>
    <row r="107" spans="6:7">
      <c r="F107" s="16" t="s">
        <v>666</v>
      </c>
      <c r="G107" s="69">
        <v>4640390</v>
      </c>
    </row>
    <row r="108" spans="6:7">
      <c r="F108" s="16" t="s">
        <v>329</v>
      </c>
      <c r="G108" s="69"/>
    </row>
    <row r="109" spans="6:7">
      <c r="F109" s="68" t="s">
        <v>328</v>
      </c>
      <c r="G109" s="69">
        <v>263620</v>
      </c>
    </row>
    <row r="110" spans="6:7">
      <c r="F110" s="16" t="s">
        <v>671</v>
      </c>
      <c r="G110" s="69">
        <v>263620</v>
      </c>
    </row>
    <row r="111" spans="6:7">
      <c r="F111" s="27" t="s">
        <v>676</v>
      </c>
      <c r="G111" s="69">
        <v>6027210</v>
      </c>
    </row>
    <row r="112" spans="6:7">
      <c r="F112" s="27" t="s">
        <v>34</v>
      </c>
      <c r="G112" s="69"/>
    </row>
    <row r="113" spans="6:7">
      <c r="F113" s="16" t="s">
        <v>281</v>
      </c>
      <c r="G113" s="69"/>
    </row>
    <row r="114" spans="6:7">
      <c r="F114" s="68" t="s">
        <v>600</v>
      </c>
      <c r="G114" s="69">
        <v>3011569</v>
      </c>
    </row>
    <row r="115" spans="6:7">
      <c r="F115" s="16" t="s">
        <v>666</v>
      </c>
      <c r="G115" s="69">
        <v>3011569</v>
      </c>
    </row>
    <row r="116" spans="6:7">
      <c r="F116" s="16" t="s">
        <v>431</v>
      </c>
      <c r="G116" s="69"/>
    </row>
    <row r="117" spans="6:7">
      <c r="F117" s="68" t="s">
        <v>49</v>
      </c>
      <c r="G117" s="69">
        <v>1587481</v>
      </c>
    </row>
    <row r="118" spans="6:7">
      <c r="F118" s="16" t="s">
        <v>668</v>
      </c>
      <c r="G118" s="69">
        <v>1587481</v>
      </c>
    </row>
    <row r="119" spans="6:7">
      <c r="F119" s="27" t="s">
        <v>669</v>
      </c>
      <c r="G119" s="69">
        <v>4599050</v>
      </c>
    </row>
    <row r="120" spans="6:7">
      <c r="F120" s="27" t="s">
        <v>16</v>
      </c>
      <c r="G120" s="69">
        <v>140556802</v>
      </c>
    </row>
  </sheetData>
  <mergeCells count="2">
    <mergeCell ref="F1:G1"/>
    <mergeCell ref="A1:D1"/>
  </mergeCells>
  <printOptions horizontalCentered="1"/>
  <pageMargins left="0.31496062992125984" right="0.31496062992125984" top="0.35433070866141736" bottom="0.74803149606299213" header="0.31496062992125984" footer="0.31496062992125984"/>
  <pageSetup paperSize="9" orientation="portrait"/>
  <headerFooter>
    <oddFooter>&amp;L&amp;Z&amp;F&amp;R&amp;P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20"/>
  <sheetViews>
    <sheetView workbookViewId="0">
      <pane ySplit="1" topLeftCell="A348" activePane="bottomLeft" state="frozen"/>
      <selection pane="bottomLeft" activeCell="J378" sqref="J378"/>
    </sheetView>
  </sheetViews>
  <sheetFormatPr baseColWidth="10" defaultColWidth="8.83203125" defaultRowHeight="14" x14ac:dyDescent="0"/>
  <cols>
    <col min="1" max="1" width="8.1640625" style="4" bestFit="1" customWidth="1"/>
    <col min="2" max="2" width="37.83203125" style="9" customWidth="1"/>
    <col min="3" max="3" width="17.6640625" style="4" bestFit="1" customWidth="1"/>
    <col min="4" max="4" width="12.1640625" style="4" bestFit="1" customWidth="1"/>
    <col min="5" max="5" width="7.6640625" style="4" bestFit="1" customWidth="1"/>
    <col min="6" max="6" width="29" style="4" bestFit="1" customWidth="1"/>
    <col min="7" max="7" width="32" style="4" bestFit="1" customWidth="1"/>
    <col min="8" max="8" width="7.6640625" style="4" bestFit="1" customWidth="1"/>
    <col min="9" max="16384" width="8.83203125" style="4"/>
  </cols>
  <sheetData>
    <row r="1" spans="1:7" s="8" customFormat="1">
      <c r="A1" s="8" t="s">
        <v>0</v>
      </c>
      <c r="B1" s="8" t="s">
        <v>1</v>
      </c>
      <c r="C1" s="8" t="s">
        <v>14</v>
      </c>
      <c r="D1" s="8" t="s">
        <v>2</v>
      </c>
      <c r="E1" s="8" t="s">
        <v>3</v>
      </c>
      <c r="F1" s="8" t="s">
        <v>4</v>
      </c>
      <c r="G1" s="8" t="s">
        <v>5</v>
      </c>
    </row>
    <row r="2" spans="1:7">
      <c r="A2" s="5" t="s">
        <v>130</v>
      </c>
      <c r="B2" s="6" t="s">
        <v>138</v>
      </c>
      <c r="C2" s="4" t="s">
        <v>46</v>
      </c>
      <c r="D2" s="7">
        <v>5000000</v>
      </c>
      <c r="E2" s="4" t="s">
        <v>6</v>
      </c>
      <c r="F2" s="4" t="s">
        <v>12</v>
      </c>
      <c r="G2" s="4" t="s">
        <v>13</v>
      </c>
    </row>
    <row r="3" spans="1:7">
      <c r="A3" s="5" t="s">
        <v>130</v>
      </c>
      <c r="B3" s="6" t="s">
        <v>139</v>
      </c>
      <c r="C3" s="4" t="s">
        <v>29</v>
      </c>
      <c r="D3" s="7">
        <v>133546</v>
      </c>
      <c r="E3" s="4" t="s">
        <v>6</v>
      </c>
      <c r="F3" s="4" t="s">
        <v>12</v>
      </c>
      <c r="G3" s="4" t="s">
        <v>13</v>
      </c>
    </row>
    <row r="4" spans="1:7">
      <c r="A4" s="5" t="s">
        <v>131</v>
      </c>
      <c r="B4" s="6" t="s">
        <v>140</v>
      </c>
      <c r="C4" s="4" t="s">
        <v>46</v>
      </c>
      <c r="D4" s="7">
        <v>3000000</v>
      </c>
      <c r="E4" s="4" t="s">
        <v>6</v>
      </c>
      <c r="F4" s="4" t="s">
        <v>12</v>
      </c>
      <c r="G4" s="4" t="s">
        <v>13</v>
      </c>
    </row>
    <row r="5" spans="1:7">
      <c r="A5" s="5" t="s">
        <v>132</v>
      </c>
      <c r="B5" s="6" t="s">
        <v>141</v>
      </c>
      <c r="C5" s="4" t="s">
        <v>29</v>
      </c>
      <c r="D5" s="7">
        <v>3533451</v>
      </c>
      <c r="E5" s="4" t="s">
        <v>6</v>
      </c>
      <c r="F5" s="4" t="s">
        <v>12</v>
      </c>
      <c r="G5" s="4" t="s">
        <v>13</v>
      </c>
    </row>
    <row r="6" spans="1:7">
      <c r="A6" s="5" t="s">
        <v>132</v>
      </c>
      <c r="B6" s="6" t="s">
        <v>142</v>
      </c>
      <c r="C6" s="4" t="s">
        <v>27</v>
      </c>
      <c r="D6" s="7">
        <v>5968337</v>
      </c>
      <c r="E6" s="4" t="s">
        <v>6</v>
      </c>
      <c r="F6" s="4" t="s">
        <v>12</v>
      </c>
      <c r="G6" s="4" t="s">
        <v>13</v>
      </c>
    </row>
    <row r="7" spans="1:7">
      <c r="A7" s="5" t="s">
        <v>133</v>
      </c>
      <c r="B7" s="6" t="s">
        <v>143</v>
      </c>
      <c r="C7" s="4" t="s">
        <v>11</v>
      </c>
      <c r="D7" s="7">
        <v>63963</v>
      </c>
      <c r="E7" s="4" t="s">
        <v>6</v>
      </c>
      <c r="F7" s="4" t="s">
        <v>12</v>
      </c>
      <c r="G7" s="4" t="s">
        <v>13</v>
      </c>
    </row>
    <row r="8" spans="1:7">
      <c r="A8" s="5" t="s">
        <v>133</v>
      </c>
      <c r="B8" s="6" t="s">
        <v>144</v>
      </c>
      <c r="C8" s="4" t="s">
        <v>29</v>
      </c>
      <c r="D8" s="7">
        <v>31092</v>
      </c>
      <c r="E8" s="4" t="s">
        <v>6</v>
      </c>
      <c r="F8" s="4" t="s">
        <v>12</v>
      </c>
      <c r="G8" s="4" t="s">
        <v>13</v>
      </c>
    </row>
    <row r="9" spans="1:7">
      <c r="A9" s="5" t="s">
        <v>134</v>
      </c>
      <c r="B9" s="6" t="s">
        <v>145</v>
      </c>
      <c r="C9" s="4" t="s">
        <v>49</v>
      </c>
      <c r="D9" s="7">
        <v>940000</v>
      </c>
      <c r="E9" s="4" t="s">
        <v>6</v>
      </c>
      <c r="F9" s="4" t="s">
        <v>45</v>
      </c>
      <c r="G9" s="4" t="s">
        <v>37</v>
      </c>
    </row>
    <row r="10" spans="1:7">
      <c r="A10" s="5" t="s">
        <v>135</v>
      </c>
      <c r="B10" s="6" t="s">
        <v>146</v>
      </c>
      <c r="C10" s="4" t="s">
        <v>49</v>
      </c>
      <c r="D10" s="7">
        <v>1519000</v>
      </c>
      <c r="E10" s="4" t="s">
        <v>6</v>
      </c>
      <c r="F10" s="4" t="s">
        <v>41</v>
      </c>
      <c r="G10" s="4" t="s">
        <v>47</v>
      </c>
    </row>
    <row r="11" spans="1:7">
      <c r="A11" s="5" t="s">
        <v>136</v>
      </c>
      <c r="B11" s="6" t="s">
        <v>147</v>
      </c>
      <c r="C11" s="4" t="s">
        <v>27</v>
      </c>
      <c r="D11" s="7">
        <v>93000</v>
      </c>
      <c r="E11" s="4" t="s">
        <v>6</v>
      </c>
      <c r="F11" s="4" t="s">
        <v>12</v>
      </c>
      <c r="G11" s="4" t="s">
        <v>13</v>
      </c>
    </row>
    <row r="12" spans="1:7">
      <c r="A12" s="5" t="s">
        <v>136</v>
      </c>
      <c r="B12" s="6" t="s">
        <v>148</v>
      </c>
      <c r="C12" s="4" t="s">
        <v>27</v>
      </c>
      <c r="D12" s="7">
        <v>158100</v>
      </c>
      <c r="E12" s="4" t="s">
        <v>6</v>
      </c>
      <c r="F12" s="4" t="s">
        <v>12</v>
      </c>
      <c r="G12" s="4" t="s">
        <v>13</v>
      </c>
    </row>
    <row r="13" spans="1:7">
      <c r="A13" s="5" t="s">
        <v>136</v>
      </c>
      <c r="B13" s="6" t="s">
        <v>149</v>
      </c>
      <c r="C13" s="4" t="s">
        <v>27</v>
      </c>
      <c r="D13" s="7">
        <v>190650</v>
      </c>
      <c r="E13" s="4" t="s">
        <v>6</v>
      </c>
      <c r="F13" s="4" t="s">
        <v>12</v>
      </c>
      <c r="G13" s="4" t="s">
        <v>13</v>
      </c>
    </row>
    <row r="14" spans="1:7">
      <c r="A14" s="5" t="s">
        <v>136</v>
      </c>
      <c r="B14" s="6" t="s">
        <v>150</v>
      </c>
      <c r="C14" s="4" t="s">
        <v>27</v>
      </c>
      <c r="D14" s="7">
        <v>269700</v>
      </c>
      <c r="E14" s="4" t="s">
        <v>6</v>
      </c>
      <c r="F14" s="4" t="s">
        <v>12</v>
      </c>
      <c r="G14" s="4" t="s">
        <v>13</v>
      </c>
    </row>
    <row r="15" spans="1:7">
      <c r="A15" s="5" t="s">
        <v>136</v>
      </c>
      <c r="B15" s="6" t="s">
        <v>151</v>
      </c>
      <c r="C15" s="4" t="s">
        <v>27</v>
      </c>
      <c r="D15" s="7">
        <v>186000</v>
      </c>
      <c r="E15" s="4" t="s">
        <v>6</v>
      </c>
      <c r="F15" s="4" t="s">
        <v>12</v>
      </c>
      <c r="G15" s="4" t="s">
        <v>13</v>
      </c>
    </row>
    <row r="16" spans="1:7">
      <c r="A16" s="5" t="s">
        <v>137</v>
      </c>
      <c r="B16" s="6" t="s">
        <v>152</v>
      </c>
      <c r="C16" s="4" t="s">
        <v>11</v>
      </c>
      <c r="D16" s="7">
        <v>74950</v>
      </c>
      <c r="E16" s="4" t="s">
        <v>6</v>
      </c>
      <c r="F16" s="4" t="s">
        <v>12</v>
      </c>
      <c r="G16" s="4" t="s">
        <v>13</v>
      </c>
    </row>
    <row r="17" spans="1:7">
      <c r="A17" s="5" t="s">
        <v>137</v>
      </c>
      <c r="B17" s="6" t="s">
        <v>153</v>
      </c>
      <c r="C17" s="4" t="s">
        <v>29</v>
      </c>
      <c r="D17" s="7">
        <v>362600</v>
      </c>
      <c r="E17" s="4" t="s">
        <v>6</v>
      </c>
      <c r="F17" s="4" t="s">
        <v>12</v>
      </c>
      <c r="G17" s="4" t="s">
        <v>13</v>
      </c>
    </row>
    <row r="18" spans="1:7">
      <c r="A18" s="5" t="s">
        <v>137</v>
      </c>
      <c r="B18" s="6" t="s">
        <v>154</v>
      </c>
      <c r="C18" s="4" t="s">
        <v>11</v>
      </c>
      <c r="D18" s="7">
        <v>7140</v>
      </c>
      <c r="E18" s="4" t="s">
        <v>6</v>
      </c>
      <c r="F18" s="4" t="s">
        <v>12</v>
      </c>
      <c r="G18" s="4" t="s">
        <v>13</v>
      </c>
    </row>
    <row r="19" spans="1:7">
      <c r="A19" s="5" t="s">
        <v>137</v>
      </c>
      <c r="B19" s="6" t="s">
        <v>155</v>
      </c>
      <c r="C19" s="4" t="s">
        <v>11</v>
      </c>
      <c r="D19" s="7">
        <v>7140</v>
      </c>
      <c r="E19" s="4" t="s">
        <v>6</v>
      </c>
      <c r="F19" s="4" t="s">
        <v>12</v>
      </c>
      <c r="G19" s="4" t="s">
        <v>13</v>
      </c>
    </row>
    <row r="20" spans="1:7">
      <c r="A20" s="5" t="s">
        <v>156</v>
      </c>
      <c r="B20" s="6" t="s">
        <v>160</v>
      </c>
      <c r="C20" s="4" t="s">
        <v>11</v>
      </c>
      <c r="D20" s="7">
        <v>1122000</v>
      </c>
      <c r="E20" s="4" t="s">
        <v>6</v>
      </c>
      <c r="F20" s="4" t="s">
        <v>12</v>
      </c>
      <c r="G20" s="4" t="s">
        <v>13</v>
      </c>
    </row>
    <row r="21" spans="1:7">
      <c r="A21" s="5" t="s">
        <v>157</v>
      </c>
      <c r="B21" s="6" t="s">
        <v>161</v>
      </c>
      <c r="C21" s="4" t="s">
        <v>49</v>
      </c>
      <c r="D21" s="7">
        <v>70000</v>
      </c>
      <c r="E21" s="4" t="s">
        <v>6</v>
      </c>
      <c r="F21" s="4" t="s">
        <v>51</v>
      </c>
      <c r="G21" s="4" t="s">
        <v>37</v>
      </c>
    </row>
    <row r="22" spans="1:7">
      <c r="A22" s="5" t="s">
        <v>157</v>
      </c>
      <c r="B22" s="6" t="s">
        <v>162</v>
      </c>
      <c r="C22" s="4" t="s">
        <v>49</v>
      </c>
      <c r="D22" s="7">
        <v>12400</v>
      </c>
      <c r="E22" s="4" t="s">
        <v>6</v>
      </c>
      <c r="F22" s="4" t="s">
        <v>45</v>
      </c>
      <c r="G22" s="4" t="s">
        <v>37</v>
      </c>
    </row>
    <row r="23" spans="1:7">
      <c r="A23" s="5" t="s">
        <v>158</v>
      </c>
      <c r="B23" s="6" t="s">
        <v>163</v>
      </c>
      <c r="C23" s="4" t="s">
        <v>49</v>
      </c>
      <c r="D23" s="7">
        <v>5000</v>
      </c>
      <c r="E23" s="4" t="s">
        <v>6</v>
      </c>
      <c r="F23" s="4" t="s">
        <v>51</v>
      </c>
      <c r="G23" s="4" t="s">
        <v>37</v>
      </c>
    </row>
    <row r="24" spans="1:7">
      <c r="A24" s="5" t="s">
        <v>158</v>
      </c>
      <c r="B24" s="6" t="s">
        <v>164</v>
      </c>
      <c r="C24" s="4" t="s">
        <v>49</v>
      </c>
      <c r="D24" s="7">
        <v>22000</v>
      </c>
      <c r="E24" s="4" t="s">
        <v>6</v>
      </c>
      <c r="F24" s="4" t="s">
        <v>45</v>
      </c>
      <c r="G24" s="4" t="s">
        <v>37</v>
      </c>
    </row>
    <row r="25" spans="1:7">
      <c r="A25" s="5" t="s">
        <v>158</v>
      </c>
      <c r="B25" s="6" t="s">
        <v>165</v>
      </c>
      <c r="C25" s="4" t="s">
        <v>49</v>
      </c>
      <c r="D25" s="7">
        <v>6000</v>
      </c>
      <c r="E25" s="4" t="s">
        <v>6</v>
      </c>
      <c r="F25" s="4" t="s">
        <v>45</v>
      </c>
      <c r="G25" s="4" t="s">
        <v>37</v>
      </c>
    </row>
    <row r="26" spans="1:7">
      <c r="A26" s="5" t="s">
        <v>159</v>
      </c>
      <c r="B26" s="6" t="s">
        <v>166</v>
      </c>
      <c r="C26" s="4" t="s">
        <v>49</v>
      </c>
      <c r="D26" s="7">
        <v>800</v>
      </c>
      <c r="E26" s="4" t="s">
        <v>6</v>
      </c>
      <c r="F26" s="4" t="s">
        <v>45</v>
      </c>
      <c r="G26" s="4" t="s">
        <v>37</v>
      </c>
    </row>
    <row r="27" spans="1:7">
      <c r="A27" s="5" t="s">
        <v>97</v>
      </c>
      <c r="B27" s="6" t="s">
        <v>88</v>
      </c>
      <c r="C27" s="4" t="s">
        <v>49</v>
      </c>
      <c r="D27" s="7">
        <v>770000</v>
      </c>
      <c r="E27" s="4" t="s">
        <v>6</v>
      </c>
      <c r="F27" s="4" t="s">
        <v>51</v>
      </c>
      <c r="G27" s="4" t="s">
        <v>37</v>
      </c>
    </row>
    <row r="28" spans="1:7">
      <c r="A28" s="5" t="s">
        <v>98</v>
      </c>
      <c r="B28" s="6" t="s">
        <v>89</v>
      </c>
      <c r="C28" s="4" t="s">
        <v>29</v>
      </c>
      <c r="D28" s="7">
        <v>46804</v>
      </c>
      <c r="E28" s="4" t="s">
        <v>6</v>
      </c>
      <c r="F28" s="4" t="s">
        <v>12</v>
      </c>
      <c r="G28" s="4" t="s">
        <v>13</v>
      </c>
    </row>
    <row r="29" spans="1:7">
      <c r="A29" s="5" t="s">
        <v>98</v>
      </c>
      <c r="B29" s="6" t="s">
        <v>90</v>
      </c>
      <c r="C29" s="4" t="s">
        <v>29</v>
      </c>
      <c r="D29" s="7">
        <v>362000</v>
      </c>
      <c r="E29" s="4" t="s">
        <v>6</v>
      </c>
      <c r="F29" s="4" t="s">
        <v>12</v>
      </c>
      <c r="G29" s="4" t="s">
        <v>13</v>
      </c>
    </row>
    <row r="30" spans="1:7">
      <c r="A30" s="5" t="s">
        <v>99</v>
      </c>
      <c r="B30" s="6" t="s">
        <v>91</v>
      </c>
      <c r="C30" s="4" t="s">
        <v>49</v>
      </c>
      <c r="D30" s="7">
        <v>93000</v>
      </c>
      <c r="E30" s="4" t="s">
        <v>6</v>
      </c>
      <c r="F30" s="4" t="s">
        <v>12</v>
      </c>
      <c r="G30" s="4" t="s">
        <v>13</v>
      </c>
    </row>
    <row r="31" spans="1:7">
      <c r="A31" s="5" t="s">
        <v>99</v>
      </c>
      <c r="B31" s="6" t="s">
        <v>92</v>
      </c>
      <c r="C31" s="4" t="s">
        <v>49</v>
      </c>
      <c r="D31" s="7">
        <v>158100</v>
      </c>
      <c r="E31" s="4" t="s">
        <v>6</v>
      </c>
      <c r="F31" s="4" t="s">
        <v>12</v>
      </c>
      <c r="G31" s="4" t="s">
        <v>13</v>
      </c>
    </row>
    <row r="32" spans="1:7">
      <c r="A32" s="5" t="s">
        <v>99</v>
      </c>
      <c r="B32" s="6" t="s">
        <v>93</v>
      </c>
      <c r="C32" s="4" t="s">
        <v>49</v>
      </c>
      <c r="D32" s="7">
        <v>190650</v>
      </c>
      <c r="E32" s="4" t="s">
        <v>6</v>
      </c>
      <c r="F32" s="4" t="s">
        <v>12</v>
      </c>
      <c r="G32" s="4" t="s">
        <v>13</v>
      </c>
    </row>
    <row r="33" spans="1:7">
      <c r="A33" s="5" t="s">
        <v>99</v>
      </c>
      <c r="B33" s="6" t="s">
        <v>94</v>
      </c>
      <c r="C33" s="4" t="s">
        <v>49</v>
      </c>
      <c r="D33" s="7">
        <v>269700</v>
      </c>
      <c r="E33" s="4" t="s">
        <v>6</v>
      </c>
      <c r="F33" s="4" t="s">
        <v>12</v>
      </c>
      <c r="G33" s="4" t="s">
        <v>13</v>
      </c>
    </row>
    <row r="34" spans="1:7">
      <c r="A34" s="5" t="s">
        <v>99</v>
      </c>
      <c r="B34" s="6" t="s">
        <v>95</v>
      </c>
      <c r="C34" s="4" t="s">
        <v>49</v>
      </c>
      <c r="D34" s="7">
        <v>186000</v>
      </c>
      <c r="E34" s="4" t="s">
        <v>6</v>
      </c>
      <c r="F34" s="4" t="s">
        <v>12</v>
      </c>
      <c r="G34" s="4" t="s">
        <v>13</v>
      </c>
    </row>
    <row r="35" spans="1:7">
      <c r="A35" s="5" t="s">
        <v>100</v>
      </c>
      <c r="B35" s="6" t="s">
        <v>96</v>
      </c>
      <c r="C35" s="4" t="s">
        <v>11</v>
      </c>
      <c r="D35" s="7">
        <v>102885</v>
      </c>
      <c r="E35" s="4" t="s">
        <v>6</v>
      </c>
      <c r="F35" s="4" t="s">
        <v>12</v>
      </c>
      <c r="G35" s="4" t="s">
        <v>13</v>
      </c>
    </row>
    <row r="36" spans="1:7">
      <c r="A36" s="5" t="s">
        <v>101</v>
      </c>
      <c r="B36" s="6" t="s">
        <v>103</v>
      </c>
      <c r="C36" s="4" t="s">
        <v>11</v>
      </c>
      <c r="D36" s="7">
        <v>7140</v>
      </c>
      <c r="E36" s="4" t="s">
        <v>6</v>
      </c>
      <c r="F36" s="4" t="s">
        <v>12</v>
      </c>
      <c r="G36" s="4" t="s">
        <v>13</v>
      </c>
    </row>
    <row r="37" spans="1:7">
      <c r="A37" s="5" t="s">
        <v>101</v>
      </c>
      <c r="B37" s="6" t="s">
        <v>102</v>
      </c>
      <c r="C37" s="4" t="s">
        <v>11</v>
      </c>
      <c r="D37" s="7">
        <v>7140</v>
      </c>
      <c r="E37" s="4" t="s">
        <v>6</v>
      </c>
      <c r="F37" s="4" t="s">
        <v>12</v>
      </c>
      <c r="G37" s="4" t="s">
        <v>13</v>
      </c>
    </row>
    <row r="38" spans="1:7">
      <c r="A38" s="5" t="s">
        <v>101</v>
      </c>
      <c r="B38" s="6" t="s">
        <v>104</v>
      </c>
      <c r="C38" s="4" t="s">
        <v>11</v>
      </c>
      <c r="D38" s="7">
        <v>7140</v>
      </c>
      <c r="E38" s="4" t="s">
        <v>6</v>
      </c>
      <c r="F38" s="4" t="s">
        <v>12</v>
      </c>
      <c r="G38" s="4" t="s">
        <v>13</v>
      </c>
    </row>
    <row r="39" spans="1:7">
      <c r="A39" s="5" t="s">
        <v>99</v>
      </c>
      <c r="B39" s="6" t="s">
        <v>122</v>
      </c>
      <c r="C39" s="4" t="s">
        <v>29</v>
      </c>
      <c r="D39" s="7">
        <v>185237</v>
      </c>
      <c r="E39" s="4" t="s">
        <v>6</v>
      </c>
      <c r="F39" s="4" t="s">
        <v>12</v>
      </c>
      <c r="G39" s="4" t="s">
        <v>13</v>
      </c>
    </row>
    <row r="40" spans="1:7">
      <c r="A40" s="5" t="s">
        <v>120</v>
      </c>
      <c r="B40" s="6" t="s">
        <v>123</v>
      </c>
      <c r="C40" s="4" t="s">
        <v>49</v>
      </c>
      <c r="D40" s="7">
        <v>22000</v>
      </c>
      <c r="E40" s="4" t="s">
        <v>6</v>
      </c>
      <c r="F40" s="4" t="s">
        <v>45</v>
      </c>
      <c r="G40" s="4" t="s">
        <v>37</v>
      </c>
    </row>
    <row r="41" spans="1:7">
      <c r="A41" s="5" t="s">
        <v>121</v>
      </c>
      <c r="B41" s="6" t="s">
        <v>124</v>
      </c>
      <c r="C41" s="4" t="s">
        <v>48</v>
      </c>
      <c r="D41" s="7">
        <v>242500</v>
      </c>
      <c r="E41" s="4" t="s">
        <v>6</v>
      </c>
      <c r="F41" s="4" t="s">
        <v>41</v>
      </c>
      <c r="G41" s="4" t="s">
        <v>47</v>
      </c>
    </row>
    <row r="42" spans="1:7">
      <c r="A42" s="5" t="s">
        <v>121</v>
      </c>
      <c r="B42" s="6" t="s">
        <v>125</v>
      </c>
      <c r="C42" s="4" t="s">
        <v>48</v>
      </c>
      <c r="D42" s="7">
        <v>500</v>
      </c>
      <c r="E42" s="4" t="s">
        <v>6</v>
      </c>
      <c r="F42" s="4" t="s">
        <v>41</v>
      </c>
      <c r="G42" s="4" t="s">
        <v>47</v>
      </c>
    </row>
    <row r="43" spans="1:7">
      <c r="A43" s="5" t="s">
        <v>121</v>
      </c>
      <c r="B43" s="6" t="s">
        <v>126</v>
      </c>
      <c r="C43" s="4" t="s">
        <v>49</v>
      </c>
      <c r="D43" s="7">
        <v>10960</v>
      </c>
      <c r="E43" s="4" t="s">
        <v>6</v>
      </c>
      <c r="F43" s="4" t="s">
        <v>52</v>
      </c>
      <c r="G43" s="4" t="s">
        <v>37</v>
      </c>
    </row>
    <row r="44" spans="1:7">
      <c r="A44" s="5" t="s">
        <v>100</v>
      </c>
      <c r="B44" s="6" t="s">
        <v>127</v>
      </c>
      <c r="C44" s="4" t="s">
        <v>53</v>
      </c>
      <c r="D44" s="7">
        <v>26989</v>
      </c>
      <c r="E44" s="4" t="s">
        <v>6</v>
      </c>
      <c r="F44" s="4" t="s">
        <v>12</v>
      </c>
      <c r="G44" s="4" t="s">
        <v>13</v>
      </c>
    </row>
    <row r="45" spans="1:7">
      <c r="A45" s="5" t="s">
        <v>100</v>
      </c>
      <c r="B45" s="6" t="s">
        <v>128</v>
      </c>
      <c r="C45" s="4" t="s">
        <v>48</v>
      </c>
      <c r="D45" s="7">
        <v>9000</v>
      </c>
      <c r="E45" s="4" t="s">
        <v>6</v>
      </c>
      <c r="F45" s="4" t="s">
        <v>41</v>
      </c>
      <c r="G45" s="4" t="s">
        <v>47</v>
      </c>
    </row>
    <row r="46" spans="1:7">
      <c r="A46" s="5" t="s">
        <v>101</v>
      </c>
      <c r="B46" s="6" t="s">
        <v>129</v>
      </c>
      <c r="C46" s="4" t="s">
        <v>48</v>
      </c>
      <c r="D46" s="7">
        <v>121250</v>
      </c>
      <c r="E46" s="4" t="s">
        <v>6</v>
      </c>
      <c r="F46" s="4" t="s">
        <v>41</v>
      </c>
      <c r="G46" s="4" t="s">
        <v>47</v>
      </c>
    </row>
    <row r="47" spans="1:7">
      <c r="A47" s="5" t="s">
        <v>81</v>
      </c>
      <c r="B47" s="6" t="s">
        <v>72</v>
      </c>
      <c r="C47" s="4" t="s">
        <v>29</v>
      </c>
      <c r="D47" s="7">
        <v>122523</v>
      </c>
      <c r="E47" s="4" t="s">
        <v>6</v>
      </c>
      <c r="F47" s="4" t="s">
        <v>12</v>
      </c>
      <c r="G47" s="4" t="s">
        <v>13</v>
      </c>
    </row>
    <row r="48" spans="1:7">
      <c r="A48" s="5" t="s">
        <v>82</v>
      </c>
      <c r="B48" s="6" t="s">
        <v>73</v>
      </c>
      <c r="C48" s="4" t="s">
        <v>29</v>
      </c>
      <c r="D48" s="7">
        <v>67171</v>
      </c>
      <c r="E48" s="4" t="s">
        <v>6</v>
      </c>
      <c r="F48" s="4" t="s">
        <v>12</v>
      </c>
      <c r="G48" s="4" t="s">
        <v>13</v>
      </c>
    </row>
    <row r="49" spans="1:7">
      <c r="A49" s="5" t="s">
        <v>83</v>
      </c>
      <c r="B49" s="6" t="s">
        <v>74</v>
      </c>
      <c r="C49" s="4" t="s">
        <v>27</v>
      </c>
      <c r="D49" s="7">
        <v>190650</v>
      </c>
      <c r="E49" s="4" t="s">
        <v>6</v>
      </c>
      <c r="F49" s="4" t="s">
        <v>12</v>
      </c>
      <c r="G49" s="4" t="s">
        <v>13</v>
      </c>
    </row>
    <row r="50" spans="1:7">
      <c r="A50" s="5" t="s">
        <v>83</v>
      </c>
      <c r="B50" s="6" t="s">
        <v>75</v>
      </c>
      <c r="C50" s="4" t="s">
        <v>27</v>
      </c>
      <c r="D50" s="7">
        <v>269700</v>
      </c>
      <c r="E50" s="4" t="s">
        <v>6</v>
      </c>
      <c r="F50" s="4" t="s">
        <v>12</v>
      </c>
      <c r="G50" s="4" t="s">
        <v>13</v>
      </c>
    </row>
    <row r="51" spans="1:7">
      <c r="A51" s="5" t="s">
        <v>83</v>
      </c>
      <c r="B51" s="6" t="s">
        <v>76</v>
      </c>
      <c r="C51" s="4" t="s">
        <v>27</v>
      </c>
      <c r="D51" s="7">
        <v>158100</v>
      </c>
      <c r="E51" s="4" t="s">
        <v>6</v>
      </c>
      <c r="F51" s="4" t="s">
        <v>12</v>
      </c>
      <c r="G51" s="4" t="s">
        <v>13</v>
      </c>
    </row>
    <row r="52" spans="1:7">
      <c r="A52" s="5" t="s">
        <v>83</v>
      </c>
      <c r="B52" s="6" t="s">
        <v>77</v>
      </c>
      <c r="C52" s="4" t="s">
        <v>27</v>
      </c>
      <c r="D52" s="7">
        <v>93000</v>
      </c>
      <c r="E52" s="4" t="s">
        <v>6</v>
      </c>
      <c r="F52" s="4" t="s">
        <v>12</v>
      </c>
      <c r="G52" s="4" t="s">
        <v>13</v>
      </c>
    </row>
    <row r="53" spans="1:7">
      <c r="A53" s="5" t="s">
        <v>83</v>
      </c>
      <c r="B53" s="6" t="s">
        <v>78</v>
      </c>
      <c r="C53" s="4" t="s">
        <v>27</v>
      </c>
      <c r="D53" s="7">
        <v>186000</v>
      </c>
      <c r="E53" s="4" t="s">
        <v>6</v>
      </c>
      <c r="F53" s="4" t="s">
        <v>12</v>
      </c>
      <c r="G53" s="4" t="s">
        <v>13</v>
      </c>
    </row>
    <row r="54" spans="1:7">
      <c r="A54" s="5" t="s">
        <v>84</v>
      </c>
      <c r="B54" s="6" t="s">
        <v>79</v>
      </c>
      <c r="C54" s="4" t="s">
        <v>29</v>
      </c>
      <c r="D54" s="7">
        <v>362600</v>
      </c>
      <c r="E54" s="4" t="s">
        <v>6</v>
      </c>
      <c r="F54" s="4" t="s">
        <v>12</v>
      </c>
      <c r="G54" s="4" t="s">
        <v>13</v>
      </c>
    </row>
    <row r="55" spans="1:7">
      <c r="A55" s="5" t="s">
        <v>85</v>
      </c>
      <c r="B55" s="6" t="s">
        <v>86</v>
      </c>
      <c r="C55" s="4" t="s">
        <v>11</v>
      </c>
      <c r="D55" s="7">
        <v>7140</v>
      </c>
      <c r="E55" s="4" t="s">
        <v>6</v>
      </c>
      <c r="F55" s="4" t="s">
        <v>12</v>
      </c>
      <c r="G55" s="4" t="s">
        <v>13</v>
      </c>
    </row>
    <row r="56" spans="1:7">
      <c r="A56" s="5" t="s">
        <v>85</v>
      </c>
      <c r="B56" s="6" t="s">
        <v>87</v>
      </c>
      <c r="C56" s="4" t="s">
        <v>11</v>
      </c>
      <c r="D56" s="7">
        <v>119</v>
      </c>
      <c r="E56" s="4" t="s">
        <v>6</v>
      </c>
      <c r="F56" s="4" t="s">
        <v>12</v>
      </c>
      <c r="G56" s="4" t="s">
        <v>13</v>
      </c>
    </row>
    <row r="57" spans="1:7">
      <c r="A57" s="5" t="s">
        <v>105</v>
      </c>
      <c r="B57" s="6" t="s">
        <v>110</v>
      </c>
      <c r="C57" s="4" t="s">
        <v>48</v>
      </c>
      <c r="D57" s="7">
        <v>33950</v>
      </c>
      <c r="E57" s="4" t="s">
        <v>6</v>
      </c>
      <c r="F57" s="4" t="s">
        <v>41</v>
      </c>
      <c r="G57" s="4" t="s">
        <v>47</v>
      </c>
    </row>
    <row r="58" spans="1:7">
      <c r="A58" s="5" t="s">
        <v>105</v>
      </c>
      <c r="B58" s="6" t="s">
        <v>111</v>
      </c>
      <c r="C58" s="4" t="s">
        <v>48</v>
      </c>
      <c r="D58" s="7">
        <v>12600</v>
      </c>
      <c r="E58" s="4" t="s">
        <v>6</v>
      </c>
      <c r="F58" s="4" t="s">
        <v>41</v>
      </c>
      <c r="G58" s="4" t="s">
        <v>47</v>
      </c>
    </row>
    <row r="59" spans="1:7">
      <c r="A59" s="5" t="s">
        <v>105</v>
      </c>
      <c r="B59" s="6" t="s">
        <v>112</v>
      </c>
      <c r="C59" s="4" t="s">
        <v>48</v>
      </c>
      <c r="D59" s="7">
        <v>500</v>
      </c>
      <c r="E59" s="4" t="s">
        <v>6</v>
      </c>
      <c r="F59" s="4" t="s">
        <v>41</v>
      </c>
      <c r="G59" s="4" t="s">
        <v>47</v>
      </c>
    </row>
    <row r="60" spans="1:7">
      <c r="A60" s="5" t="s">
        <v>80</v>
      </c>
      <c r="B60" s="6" t="s">
        <v>113</v>
      </c>
      <c r="C60" s="4" t="s">
        <v>49</v>
      </c>
      <c r="D60" s="7">
        <v>1487000</v>
      </c>
      <c r="E60" s="4" t="s">
        <v>6</v>
      </c>
      <c r="F60" s="4" t="s">
        <v>41</v>
      </c>
      <c r="G60" s="4" t="s">
        <v>47</v>
      </c>
    </row>
    <row r="61" spans="1:7">
      <c r="A61" s="5" t="s">
        <v>106</v>
      </c>
      <c r="B61" s="6" t="s">
        <v>114</v>
      </c>
      <c r="C61" s="4" t="s">
        <v>49</v>
      </c>
      <c r="D61" s="7">
        <v>44000</v>
      </c>
      <c r="E61" s="4" t="s">
        <v>6</v>
      </c>
      <c r="F61" s="4" t="s">
        <v>45</v>
      </c>
      <c r="G61" s="4" t="s">
        <v>37</v>
      </c>
    </row>
    <row r="62" spans="1:7">
      <c r="A62" s="5" t="s">
        <v>107</v>
      </c>
      <c r="B62" s="6" t="s">
        <v>115</v>
      </c>
      <c r="C62" s="4" t="s">
        <v>46</v>
      </c>
      <c r="D62" s="7">
        <v>1200</v>
      </c>
      <c r="E62" s="4" t="s">
        <v>6</v>
      </c>
      <c r="F62" s="4" t="s">
        <v>46</v>
      </c>
      <c r="G62" s="4" t="s">
        <v>37</v>
      </c>
    </row>
    <row r="63" spans="1:7">
      <c r="A63" s="5" t="s">
        <v>108</v>
      </c>
      <c r="B63" s="6" t="s">
        <v>116</v>
      </c>
      <c r="C63" s="4" t="s">
        <v>35</v>
      </c>
      <c r="D63" s="7">
        <v>8000</v>
      </c>
      <c r="E63" s="4" t="s">
        <v>6</v>
      </c>
      <c r="F63" s="4" t="s">
        <v>34</v>
      </c>
      <c r="G63" s="4" t="s">
        <v>37</v>
      </c>
    </row>
    <row r="64" spans="1:7">
      <c r="A64" s="5" t="s">
        <v>108</v>
      </c>
      <c r="B64" s="6" t="s">
        <v>117</v>
      </c>
      <c r="C64" s="4" t="s">
        <v>50</v>
      </c>
      <c r="D64" s="7">
        <v>11900</v>
      </c>
      <c r="E64" s="4" t="s">
        <v>6</v>
      </c>
      <c r="F64" s="4" t="s">
        <v>12</v>
      </c>
      <c r="G64" s="4" t="s">
        <v>13</v>
      </c>
    </row>
    <row r="65" spans="1:7">
      <c r="A65" s="5" t="s">
        <v>84</v>
      </c>
      <c r="B65" s="6" t="s">
        <v>118</v>
      </c>
      <c r="C65" s="4" t="s">
        <v>11</v>
      </c>
      <c r="D65" s="7">
        <v>594000</v>
      </c>
      <c r="E65" s="4" t="s">
        <v>6</v>
      </c>
      <c r="F65" s="4" t="s">
        <v>12</v>
      </c>
      <c r="G65" s="4" t="s">
        <v>13</v>
      </c>
    </row>
    <row r="66" spans="1:7">
      <c r="A66" s="5" t="s">
        <v>109</v>
      </c>
      <c r="B66" s="6" t="s">
        <v>119</v>
      </c>
      <c r="C66" s="4" t="s">
        <v>40</v>
      </c>
      <c r="D66" s="7">
        <v>22780</v>
      </c>
      <c r="E66" s="4" t="s">
        <v>6</v>
      </c>
      <c r="F66" s="4" t="s">
        <v>12</v>
      </c>
      <c r="G66" s="4" t="s">
        <v>38</v>
      </c>
    </row>
    <row r="67" spans="1:7">
      <c r="A67" s="5" t="s">
        <v>9</v>
      </c>
      <c r="B67" s="6" t="s">
        <v>10</v>
      </c>
      <c r="C67" s="4" t="s">
        <v>11</v>
      </c>
      <c r="D67" s="7">
        <v>86877</v>
      </c>
      <c r="E67" s="4" t="s">
        <v>6</v>
      </c>
      <c r="F67" s="4" t="s">
        <v>12</v>
      </c>
      <c r="G67" s="4" t="s">
        <v>13</v>
      </c>
    </row>
    <row r="68" spans="1:7">
      <c r="A68" s="5" t="s">
        <v>167</v>
      </c>
      <c r="B68" s="6" t="s">
        <v>18</v>
      </c>
      <c r="C68" s="4" t="s">
        <v>27</v>
      </c>
      <c r="D68" s="7">
        <v>1395000</v>
      </c>
      <c r="E68" s="4" t="s">
        <v>6</v>
      </c>
      <c r="F68" s="4" t="s">
        <v>12</v>
      </c>
      <c r="G68" s="4" t="s">
        <v>13</v>
      </c>
    </row>
    <row r="69" spans="1:7">
      <c r="A69" s="5" t="s">
        <v>28</v>
      </c>
      <c r="B69" s="6" t="s">
        <v>19</v>
      </c>
      <c r="C69" s="4" t="s">
        <v>29</v>
      </c>
      <c r="D69" s="7">
        <v>81211</v>
      </c>
      <c r="E69" s="4" t="s">
        <v>6</v>
      </c>
      <c r="F69" s="4" t="s">
        <v>12</v>
      </c>
      <c r="G69" s="4" t="s">
        <v>13</v>
      </c>
    </row>
    <row r="70" spans="1:7">
      <c r="A70" s="5" t="s">
        <v>54</v>
      </c>
      <c r="B70" s="6" t="s">
        <v>20</v>
      </c>
      <c r="C70" s="4" t="s">
        <v>29</v>
      </c>
      <c r="D70" s="7">
        <v>54951</v>
      </c>
      <c r="E70" s="4" t="s">
        <v>6</v>
      </c>
      <c r="F70" s="4" t="s">
        <v>12</v>
      </c>
      <c r="G70" s="4" t="s">
        <v>13</v>
      </c>
    </row>
    <row r="71" spans="1:7">
      <c r="A71" s="5" t="s">
        <v>55</v>
      </c>
      <c r="B71" s="6" t="s">
        <v>21</v>
      </c>
      <c r="C71" s="4" t="s">
        <v>35</v>
      </c>
      <c r="D71" s="7">
        <v>294000</v>
      </c>
      <c r="E71" s="4" t="s">
        <v>6</v>
      </c>
      <c r="F71" s="4" t="s">
        <v>34</v>
      </c>
      <c r="G71" s="4" t="s">
        <v>37</v>
      </c>
    </row>
    <row r="72" spans="1:7">
      <c r="A72" s="5" t="s">
        <v>56</v>
      </c>
      <c r="B72" s="6" t="s">
        <v>22</v>
      </c>
      <c r="C72" s="4" t="s">
        <v>29</v>
      </c>
      <c r="D72" s="7">
        <v>362600</v>
      </c>
      <c r="E72" s="4" t="s">
        <v>6</v>
      </c>
      <c r="F72" s="4" t="s">
        <v>12</v>
      </c>
      <c r="G72" s="4" t="s">
        <v>13</v>
      </c>
    </row>
    <row r="73" spans="1:7">
      <c r="A73" s="5" t="s">
        <v>57</v>
      </c>
      <c r="B73" s="6" t="s">
        <v>23</v>
      </c>
      <c r="C73" s="4" t="s">
        <v>27</v>
      </c>
      <c r="D73" s="7">
        <v>151605</v>
      </c>
      <c r="E73" s="4" t="s">
        <v>6</v>
      </c>
      <c r="F73" s="4" t="s">
        <v>12</v>
      </c>
      <c r="G73" s="4" t="s">
        <v>13</v>
      </c>
    </row>
    <row r="74" spans="1:7">
      <c r="A74" s="5" t="s">
        <v>57</v>
      </c>
      <c r="B74" s="6" t="s">
        <v>24</v>
      </c>
      <c r="C74" s="4" t="s">
        <v>27</v>
      </c>
      <c r="D74" s="7">
        <v>243850</v>
      </c>
      <c r="E74" s="4" t="s">
        <v>6</v>
      </c>
      <c r="F74" s="4" t="s">
        <v>12</v>
      </c>
      <c r="G74" s="4" t="s">
        <v>13</v>
      </c>
    </row>
    <row r="75" spans="1:7">
      <c r="A75" s="5" t="s">
        <v>57</v>
      </c>
      <c r="B75" s="6" t="s">
        <v>25</v>
      </c>
      <c r="C75" s="4" t="s">
        <v>27</v>
      </c>
      <c r="D75" s="7">
        <v>285250</v>
      </c>
      <c r="E75" s="4" t="s">
        <v>6</v>
      </c>
      <c r="F75" s="4" t="s">
        <v>12</v>
      </c>
      <c r="G75" s="4" t="s">
        <v>13</v>
      </c>
    </row>
    <row r="76" spans="1:7">
      <c r="A76" s="5" t="s">
        <v>57</v>
      </c>
      <c r="B76" s="6" t="s">
        <v>26</v>
      </c>
      <c r="C76" s="4" t="s">
        <v>27</v>
      </c>
      <c r="D76" s="7">
        <v>106135</v>
      </c>
      <c r="E76" s="4" t="s">
        <v>6</v>
      </c>
      <c r="F76" s="4" t="s">
        <v>12</v>
      </c>
      <c r="G76" s="4" t="s">
        <v>13</v>
      </c>
    </row>
    <row r="77" spans="1:7">
      <c r="A77" s="5" t="s">
        <v>57</v>
      </c>
      <c r="B77" s="9">
        <v>7124109</v>
      </c>
      <c r="C77" s="4" t="s">
        <v>27</v>
      </c>
      <c r="D77" s="7">
        <v>210875</v>
      </c>
      <c r="E77" s="4" t="s">
        <v>6</v>
      </c>
      <c r="F77" s="4" t="s">
        <v>12</v>
      </c>
      <c r="G77" s="4" t="s">
        <v>13</v>
      </c>
    </row>
    <row r="78" spans="1:7">
      <c r="A78" s="5" t="s">
        <v>60</v>
      </c>
      <c r="B78" s="6" t="s">
        <v>58</v>
      </c>
      <c r="C78" s="4" t="s">
        <v>11</v>
      </c>
      <c r="D78" s="7">
        <v>7140</v>
      </c>
      <c r="E78" s="4" t="s">
        <v>6</v>
      </c>
      <c r="F78" s="4" t="s">
        <v>12</v>
      </c>
      <c r="G78" s="4" t="s">
        <v>13</v>
      </c>
    </row>
    <row r="79" spans="1:7">
      <c r="A79" s="5" t="s">
        <v>60</v>
      </c>
      <c r="B79" s="6" t="s">
        <v>59</v>
      </c>
      <c r="C79" s="4" t="s">
        <v>11</v>
      </c>
      <c r="D79" s="7">
        <v>7140</v>
      </c>
      <c r="E79" s="4" t="s">
        <v>6</v>
      </c>
      <c r="F79" s="4" t="s">
        <v>12</v>
      </c>
      <c r="G79" s="4" t="s">
        <v>13</v>
      </c>
    </row>
    <row r="80" spans="1:7">
      <c r="A80" s="5" t="s">
        <v>69</v>
      </c>
      <c r="B80" s="6" t="s">
        <v>61</v>
      </c>
      <c r="C80" s="4" t="s">
        <v>40</v>
      </c>
      <c r="D80" s="7">
        <v>1400</v>
      </c>
      <c r="E80" s="4" t="s">
        <v>6</v>
      </c>
      <c r="F80" s="4" t="s">
        <v>36</v>
      </c>
      <c r="G80" s="4" t="s">
        <v>38</v>
      </c>
    </row>
    <row r="81" spans="1:7">
      <c r="A81" s="5" t="s">
        <v>30</v>
      </c>
      <c r="B81" s="6" t="s">
        <v>62</v>
      </c>
      <c r="C81" s="4" t="s">
        <v>35</v>
      </c>
      <c r="D81" s="7">
        <v>36250</v>
      </c>
      <c r="E81" s="4" t="s">
        <v>6</v>
      </c>
      <c r="F81" s="4" t="s">
        <v>34</v>
      </c>
      <c r="G81" s="4" t="s">
        <v>37</v>
      </c>
    </row>
    <row r="82" spans="1:7">
      <c r="A82" s="5" t="s">
        <v>70</v>
      </c>
      <c r="B82" s="6" t="s">
        <v>63</v>
      </c>
      <c r="C82" s="4" t="s">
        <v>39</v>
      </c>
      <c r="D82" s="7">
        <v>35348</v>
      </c>
      <c r="E82" s="4" t="s">
        <v>6</v>
      </c>
      <c r="F82" s="4" t="s">
        <v>12</v>
      </c>
      <c r="G82" s="4" t="s">
        <v>13</v>
      </c>
    </row>
    <row r="83" spans="1:7">
      <c r="A83" s="5" t="s">
        <v>54</v>
      </c>
      <c r="B83" s="6" t="s">
        <v>64</v>
      </c>
      <c r="C83" s="4" t="s">
        <v>35</v>
      </c>
      <c r="D83" s="7">
        <v>1417000</v>
      </c>
      <c r="E83" s="4" t="s">
        <v>6</v>
      </c>
      <c r="F83" s="4" t="s">
        <v>34</v>
      </c>
      <c r="G83" s="4" t="s">
        <v>37</v>
      </c>
    </row>
    <row r="84" spans="1:7">
      <c r="A84" s="5" t="s">
        <v>55</v>
      </c>
      <c r="B84" s="6" t="s">
        <v>65</v>
      </c>
      <c r="C84" s="4" t="s">
        <v>39</v>
      </c>
      <c r="D84" s="7">
        <v>105845</v>
      </c>
      <c r="E84" s="4" t="s">
        <v>6</v>
      </c>
      <c r="F84" s="4" t="s">
        <v>12</v>
      </c>
      <c r="G84" s="4" t="s">
        <v>13</v>
      </c>
    </row>
    <row r="85" spans="1:7">
      <c r="A85" s="5" t="s">
        <v>55</v>
      </c>
      <c r="B85" s="6" t="s">
        <v>66</v>
      </c>
      <c r="C85" s="4" t="s">
        <v>40</v>
      </c>
      <c r="D85" s="7">
        <v>30000</v>
      </c>
      <c r="E85" s="4" t="s">
        <v>6</v>
      </c>
      <c r="F85" s="4" t="s">
        <v>36</v>
      </c>
      <c r="G85" s="4" t="s">
        <v>38</v>
      </c>
    </row>
    <row r="86" spans="1:7">
      <c r="A86" s="5" t="s">
        <v>71</v>
      </c>
      <c r="B86" s="6" t="s">
        <v>67</v>
      </c>
      <c r="C86" s="4" t="s">
        <v>40</v>
      </c>
      <c r="D86" s="7">
        <v>6500</v>
      </c>
      <c r="E86" s="4" t="s">
        <v>6</v>
      </c>
      <c r="F86" s="4" t="s">
        <v>36</v>
      </c>
      <c r="G86" s="4" t="s">
        <v>38</v>
      </c>
    </row>
    <row r="87" spans="1:7">
      <c r="A87" s="5" t="s">
        <v>71</v>
      </c>
      <c r="B87" s="6" t="s">
        <v>68</v>
      </c>
      <c r="C87" s="4" t="s">
        <v>40</v>
      </c>
      <c r="D87" s="7">
        <v>51740</v>
      </c>
      <c r="E87" s="4" t="s">
        <v>6</v>
      </c>
      <c r="F87" s="4" t="s">
        <v>36</v>
      </c>
      <c r="G87" s="4" t="s">
        <v>38</v>
      </c>
    </row>
    <row r="88" spans="1:7">
      <c r="A88" s="5" t="s">
        <v>168</v>
      </c>
      <c r="B88" s="6" t="s">
        <v>173</v>
      </c>
      <c r="C88" s="4" t="s">
        <v>49</v>
      </c>
      <c r="D88" s="7">
        <v>1050000</v>
      </c>
      <c r="E88" s="4" t="s">
        <v>6</v>
      </c>
      <c r="F88" s="4" t="s">
        <v>52</v>
      </c>
      <c r="G88" s="4" t="s">
        <v>37</v>
      </c>
    </row>
    <row r="89" spans="1:7">
      <c r="A89" s="5" t="s">
        <v>168</v>
      </c>
      <c r="B89" s="6" t="s">
        <v>174</v>
      </c>
      <c r="C89" s="4" t="s">
        <v>49</v>
      </c>
      <c r="D89" s="7">
        <v>1349000</v>
      </c>
      <c r="E89" s="4" t="s">
        <v>6</v>
      </c>
      <c r="F89" s="4" t="s">
        <v>52</v>
      </c>
      <c r="G89" s="4" t="s">
        <v>37</v>
      </c>
    </row>
    <row r="90" spans="1:7">
      <c r="A90" s="5" t="s">
        <v>169</v>
      </c>
      <c r="B90" s="6" t="s">
        <v>175</v>
      </c>
      <c r="C90" s="4" t="s">
        <v>29</v>
      </c>
      <c r="D90" s="7">
        <v>84628</v>
      </c>
      <c r="E90" s="4" t="s">
        <v>6</v>
      </c>
      <c r="F90" s="4" t="s">
        <v>12</v>
      </c>
      <c r="G90" s="4" t="s">
        <v>13</v>
      </c>
    </row>
    <row r="91" spans="1:7">
      <c r="A91" s="5" t="s">
        <v>170</v>
      </c>
      <c r="B91" s="6" t="s">
        <v>176</v>
      </c>
      <c r="C91" s="4" t="s">
        <v>29</v>
      </c>
      <c r="D91" s="7">
        <v>362600</v>
      </c>
      <c r="E91" s="4" t="s">
        <v>6</v>
      </c>
      <c r="F91" s="4" t="s">
        <v>12</v>
      </c>
      <c r="G91" s="4" t="s">
        <v>13</v>
      </c>
    </row>
    <row r="92" spans="1:7">
      <c r="A92" s="5" t="s">
        <v>170</v>
      </c>
      <c r="B92" s="6" t="s">
        <v>177</v>
      </c>
      <c r="C92" s="4" t="s">
        <v>27</v>
      </c>
      <c r="D92" s="7">
        <v>151605</v>
      </c>
      <c r="E92" s="4" t="s">
        <v>6</v>
      </c>
      <c r="F92" s="4" t="s">
        <v>12</v>
      </c>
      <c r="G92" s="4" t="s">
        <v>13</v>
      </c>
    </row>
    <row r="93" spans="1:7">
      <c r="A93" s="5" t="s">
        <v>170</v>
      </c>
      <c r="B93" s="6" t="s">
        <v>178</v>
      </c>
      <c r="C93" s="4" t="s">
        <v>27</v>
      </c>
      <c r="D93" s="7">
        <v>243850</v>
      </c>
      <c r="E93" s="4" t="s">
        <v>6</v>
      </c>
      <c r="F93" s="4" t="s">
        <v>12</v>
      </c>
      <c r="G93" s="4" t="s">
        <v>13</v>
      </c>
    </row>
    <row r="94" spans="1:7">
      <c r="A94" s="5" t="s">
        <v>170</v>
      </c>
      <c r="B94" s="6" t="s">
        <v>179</v>
      </c>
      <c r="C94" s="4" t="s">
        <v>27</v>
      </c>
      <c r="D94" s="7">
        <v>285250</v>
      </c>
      <c r="E94" s="4" t="s">
        <v>6</v>
      </c>
      <c r="F94" s="4" t="s">
        <v>12</v>
      </c>
      <c r="G94" s="4" t="s">
        <v>13</v>
      </c>
    </row>
    <row r="95" spans="1:7">
      <c r="A95" s="5" t="s">
        <v>170</v>
      </c>
      <c r="B95" s="6" t="s">
        <v>180</v>
      </c>
      <c r="C95" s="4" t="s">
        <v>27</v>
      </c>
      <c r="D95" s="7">
        <v>210875</v>
      </c>
      <c r="E95" s="4" t="s">
        <v>6</v>
      </c>
      <c r="F95" s="4" t="s">
        <v>12</v>
      </c>
      <c r="G95" s="4" t="s">
        <v>13</v>
      </c>
    </row>
    <row r="96" spans="1:7">
      <c r="A96" s="5" t="s">
        <v>170</v>
      </c>
      <c r="B96" s="6" t="s">
        <v>181</v>
      </c>
      <c r="C96" s="4" t="s">
        <v>27</v>
      </c>
      <c r="D96" s="7">
        <v>106135</v>
      </c>
      <c r="E96" s="4" t="s">
        <v>6</v>
      </c>
      <c r="F96" s="4" t="s">
        <v>12</v>
      </c>
      <c r="G96" s="4" t="s">
        <v>13</v>
      </c>
    </row>
    <row r="97" spans="1:7">
      <c r="A97" s="5" t="s">
        <v>171</v>
      </c>
      <c r="B97" s="6" t="s">
        <v>182</v>
      </c>
      <c r="C97" s="4" t="s">
        <v>27</v>
      </c>
      <c r="D97" s="7">
        <v>72970</v>
      </c>
      <c r="E97" s="4" t="s">
        <v>6</v>
      </c>
      <c r="F97" s="4" t="s">
        <v>12</v>
      </c>
      <c r="G97" s="4" t="s">
        <v>13</v>
      </c>
    </row>
    <row r="98" spans="1:7">
      <c r="A98" s="5" t="s">
        <v>172</v>
      </c>
      <c r="B98" s="6" t="s">
        <v>183</v>
      </c>
      <c r="C98" s="4" t="s">
        <v>11</v>
      </c>
      <c r="D98" s="7">
        <v>7140</v>
      </c>
      <c r="E98" s="4" t="s">
        <v>6</v>
      </c>
      <c r="F98" s="4" t="s">
        <v>12</v>
      </c>
      <c r="G98" s="4" t="s">
        <v>13</v>
      </c>
    </row>
    <row r="99" spans="1:7">
      <c r="A99" s="5" t="s">
        <v>172</v>
      </c>
      <c r="B99" s="6" t="s">
        <v>184</v>
      </c>
      <c r="C99" s="4" t="s">
        <v>11</v>
      </c>
      <c r="D99" s="7">
        <v>7140</v>
      </c>
      <c r="E99" s="4" t="s">
        <v>6</v>
      </c>
      <c r="F99" s="4" t="s">
        <v>12</v>
      </c>
      <c r="G99" s="4" t="s">
        <v>13</v>
      </c>
    </row>
    <row r="100" spans="1:7">
      <c r="A100" s="5" t="s">
        <v>185</v>
      </c>
      <c r="B100" s="6" t="s">
        <v>188</v>
      </c>
      <c r="C100" s="4" t="s">
        <v>50</v>
      </c>
      <c r="D100" s="7">
        <v>11900</v>
      </c>
      <c r="E100" s="4" t="s">
        <v>6</v>
      </c>
      <c r="F100" s="4" t="s">
        <v>12</v>
      </c>
      <c r="G100" s="4" t="s">
        <v>13</v>
      </c>
    </row>
    <row r="101" spans="1:7">
      <c r="A101" s="5" t="s">
        <v>186</v>
      </c>
      <c r="B101" s="6" t="s">
        <v>189</v>
      </c>
      <c r="C101" s="4" t="s">
        <v>11</v>
      </c>
      <c r="D101" s="7">
        <v>18677</v>
      </c>
      <c r="E101" s="4" t="s">
        <v>6</v>
      </c>
      <c r="F101" s="4" t="s">
        <v>12</v>
      </c>
      <c r="G101" s="4" t="s">
        <v>13</v>
      </c>
    </row>
    <row r="102" spans="1:7">
      <c r="A102" s="5" t="s">
        <v>187</v>
      </c>
      <c r="B102" s="6" t="s">
        <v>190</v>
      </c>
      <c r="C102" s="4" t="s">
        <v>49</v>
      </c>
      <c r="D102" s="7">
        <v>15000</v>
      </c>
      <c r="E102" s="4" t="s">
        <v>6</v>
      </c>
      <c r="F102" s="4" t="s">
        <v>41</v>
      </c>
      <c r="G102" s="4" t="s">
        <v>47</v>
      </c>
    </row>
    <row r="103" spans="1:7">
      <c r="A103" s="5" t="s">
        <v>172</v>
      </c>
      <c r="B103" s="6" t="s">
        <v>191</v>
      </c>
      <c r="C103" s="4" t="s">
        <v>192</v>
      </c>
      <c r="D103" s="7">
        <v>900</v>
      </c>
      <c r="E103" s="4" t="s">
        <v>6</v>
      </c>
      <c r="F103" s="4" t="s">
        <v>41</v>
      </c>
      <c r="G103" s="4" t="s">
        <v>47</v>
      </c>
    </row>
    <row r="104" spans="1:7">
      <c r="A104" s="5" t="s">
        <v>193</v>
      </c>
      <c r="B104" s="6" t="s">
        <v>198</v>
      </c>
      <c r="C104" s="4" t="s">
        <v>29</v>
      </c>
      <c r="D104" s="7">
        <v>70564</v>
      </c>
      <c r="E104" s="4" t="s">
        <v>6</v>
      </c>
      <c r="F104" s="4" t="s">
        <v>12</v>
      </c>
      <c r="G104" s="4" t="s">
        <v>13</v>
      </c>
    </row>
    <row r="105" spans="1:7">
      <c r="A105" s="5" t="s">
        <v>194</v>
      </c>
      <c r="B105" s="6" t="s">
        <v>199</v>
      </c>
      <c r="C105" s="4" t="s">
        <v>29</v>
      </c>
      <c r="D105" s="7">
        <v>19132</v>
      </c>
      <c r="E105" s="4" t="s">
        <v>6</v>
      </c>
      <c r="F105" s="4" t="s">
        <v>12</v>
      </c>
      <c r="G105" s="4" t="s">
        <v>13</v>
      </c>
    </row>
    <row r="106" spans="1:7">
      <c r="A106" s="5" t="s">
        <v>194</v>
      </c>
      <c r="B106" s="6" t="s">
        <v>200</v>
      </c>
      <c r="C106" s="4" t="s">
        <v>48</v>
      </c>
      <c r="D106" s="7">
        <v>2034352</v>
      </c>
      <c r="E106" s="4" t="s">
        <v>6</v>
      </c>
      <c r="F106" s="4" t="s">
        <v>12</v>
      </c>
      <c r="G106" s="4" t="s">
        <v>13</v>
      </c>
    </row>
    <row r="107" spans="1:7">
      <c r="A107" s="5" t="s">
        <v>195</v>
      </c>
      <c r="B107" s="6" t="s">
        <v>201</v>
      </c>
      <c r="C107" s="4" t="s">
        <v>29</v>
      </c>
      <c r="D107" s="7">
        <v>362600</v>
      </c>
      <c r="E107" s="4" t="s">
        <v>6</v>
      </c>
      <c r="F107" s="4" t="s">
        <v>12</v>
      </c>
      <c r="G107" s="4" t="s">
        <v>13</v>
      </c>
    </row>
    <row r="108" spans="1:7">
      <c r="A108" s="5" t="s">
        <v>196</v>
      </c>
      <c r="B108" s="6" t="s">
        <v>203</v>
      </c>
      <c r="C108" s="4" t="s">
        <v>27</v>
      </c>
      <c r="D108" s="7">
        <v>997715</v>
      </c>
      <c r="E108" s="4" t="s">
        <v>6</v>
      </c>
      <c r="F108" s="4" t="s">
        <v>12</v>
      </c>
      <c r="G108" s="4" t="s">
        <v>13</v>
      </c>
    </row>
    <row r="109" spans="1:7">
      <c r="A109" s="5" t="s">
        <v>196</v>
      </c>
      <c r="B109" s="6" t="s">
        <v>202</v>
      </c>
      <c r="C109" s="4" t="s">
        <v>11</v>
      </c>
      <c r="D109" s="7">
        <v>59500</v>
      </c>
      <c r="E109" s="4" t="s">
        <v>6</v>
      </c>
      <c r="F109" s="4" t="s">
        <v>12</v>
      </c>
      <c r="G109" s="4" t="s">
        <v>13</v>
      </c>
    </row>
    <row r="110" spans="1:7">
      <c r="A110" s="5" t="s">
        <v>197</v>
      </c>
      <c r="B110" s="6" t="s">
        <v>204</v>
      </c>
      <c r="C110" s="4" t="s">
        <v>11</v>
      </c>
      <c r="D110" s="7">
        <v>7140</v>
      </c>
      <c r="E110" s="4" t="s">
        <v>6</v>
      </c>
      <c r="F110" s="4" t="s">
        <v>12</v>
      </c>
      <c r="G110" s="4" t="s">
        <v>13</v>
      </c>
    </row>
    <row r="111" spans="1:7">
      <c r="A111" s="5" t="s">
        <v>193</v>
      </c>
      <c r="B111" s="6" t="s">
        <v>206</v>
      </c>
      <c r="C111" s="4" t="s">
        <v>210</v>
      </c>
      <c r="D111" s="7">
        <v>49000</v>
      </c>
      <c r="E111" s="4" t="s">
        <v>6</v>
      </c>
      <c r="F111" s="4" t="s">
        <v>12</v>
      </c>
      <c r="G111" s="4" t="s">
        <v>13</v>
      </c>
    </row>
    <row r="112" spans="1:7">
      <c r="A112" s="5" t="s">
        <v>194</v>
      </c>
      <c r="B112" s="6" t="s">
        <v>207</v>
      </c>
      <c r="C112" s="4" t="s">
        <v>49</v>
      </c>
      <c r="D112" s="7">
        <v>25000</v>
      </c>
      <c r="E112" s="4" t="s">
        <v>6</v>
      </c>
      <c r="F112" s="4" t="s">
        <v>52</v>
      </c>
      <c r="G112" s="4" t="s">
        <v>37</v>
      </c>
    </row>
    <row r="113" spans="1:7">
      <c r="A113" s="5" t="s">
        <v>205</v>
      </c>
      <c r="B113" s="6" t="s">
        <v>208</v>
      </c>
      <c r="C113" s="4" t="s">
        <v>49</v>
      </c>
      <c r="D113" s="7">
        <v>2113600</v>
      </c>
      <c r="E113" s="4" t="s">
        <v>6</v>
      </c>
      <c r="F113" s="4" t="s">
        <v>41</v>
      </c>
      <c r="G113" s="4" t="s">
        <v>47</v>
      </c>
    </row>
    <row r="114" spans="1:7">
      <c r="A114" s="5" t="s">
        <v>197</v>
      </c>
      <c r="B114" s="6" t="s">
        <v>209</v>
      </c>
      <c r="C114" s="4" t="s">
        <v>29</v>
      </c>
      <c r="D114" s="7">
        <v>6000</v>
      </c>
      <c r="E114" s="4" t="s">
        <v>6</v>
      </c>
      <c r="F114" s="4" t="s">
        <v>12</v>
      </c>
      <c r="G114" s="4" t="s">
        <v>13</v>
      </c>
    </row>
    <row r="115" spans="1:7">
      <c r="A115" s="5" t="s">
        <v>211</v>
      </c>
      <c r="B115" s="6" t="s">
        <v>217</v>
      </c>
      <c r="C115" s="4" t="s">
        <v>222</v>
      </c>
      <c r="D115" s="7">
        <v>944823</v>
      </c>
      <c r="E115" s="4" t="s">
        <v>7</v>
      </c>
      <c r="F115" s="4" t="s">
        <v>12</v>
      </c>
      <c r="G115" s="4" t="s">
        <v>13</v>
      </c>
    </row>
    <row r="116" spans="1:7">
      <c r="A116" s="5" t="s">
        <v>212</v>
      </c>
      <c r="B116" s="6" t="s">
        <v>218</v>
      </c>
      <c r="C116" s="4" t="s">
        <v>29</v>
      </c>
      <c r="D116" s="7">
        <v>122601</v>
      </c>
      <c r="E116" s="4" t="s">
        <v>7</v>
      </c>
      <c r="F116" s="4" t="s">
        <v>12</v>
      </c>
      <c r="G116" s="4" t="s">
        <v>13</v>
      </c>
    </row>
    <row r="117" spans="1:7">
      <c r="A117" s="5" t="s">
        <v>213</v>
      </c>
      <c r="B117" s="6" t="s">
        <v>219</v>
      </c>
      <c r="C117" s="4" t="s">
        <v>29</v>
      </c>
      <c r="D117" s="7">
        <v>42507</v>
      </c>
      <c r="E117" s="4" t="s">
        <v>7</v>
      </c>
      <c r="F117" s="4" t="s">
        <v>12</v>
      </c>
      <c r="G117" s="4" t="s">
        <v>13</v>
      </c>
    </row>
    <row r="118" spans="1:7">
      <c r="A118" s="5" t="s">
        <v>213</v>
      </c>
      <c r="B118" s="6" t="s">
        <v>223</v>
      </c>
      <c r="C118" s="4" t="s">
        <v>210</v>
      </c>
      <c r="D118" s="7">
        <v>697500</v>
      </c>
      <c r="E118" s="4" t="s">
        <v>7</v>
      </c>
      <c r="F118" s="4" t="s">
        <v>12</v>
      </c>
      <c r="G118" s="4" t="s">
        <v>13</v>
      </c>
    </row>
    <row r="119" spans="1:7">
      <c r="A119" s="5" t="s">
        <v>214</v>
      </c>
      <c r="B119" s="6" t="s">
        <v>220</v>
      </c>
      <c r="C119" s="4" t="s">
        <v>27</v>
      </c>
      <c r="D119" s="7">
        <v>997715</v>
      </c>
      <c r="E119" s="4" t="s">
        <v>7</v>
      </c>
      <c r="F119" s="4" t="s">
        <v>12</v>
      </c>
      <c r="G119" s="4" t="s">
        <v>13</v>
      </c>
    </row>
    <row r="120" spans="1:7">
      <c r="A120" s="5" t="s">
        <v>215</v>
      </c>
      <c r="B120" s="9">
        <v>7124134</v>
      </c>
      <c r="C120" s="4" t="s">
        <v>29</v>
      </c>
      <c r="D120" s="7">
        <v>362600</v>
      </c>
      <c r="E120" s="4" t="s">
        <v>7</v>
      </c>
      <c r="F120" s="4" t="s">
        <v>12</v>
      </c>
      <c r="G120" s="4" t="s">
        <v>13</v>
      </c>
    </row>
    <row r="121" spans="1:7">
      <c r="A121" s="5" t="s">
        <v>216</v>
      </c>
      <c r="B121" s="6" t="s">
        <v>221</v>
      </c>
      <c r="C121" s="4" t="s">
        <v>11</v>
      </c>
      <c r="D121" s="7">
        <v>7140</v>
      </c>
      <c r="E121" s="4" t="s">
        <v>7</v>
      </c>
      <c r="F121" s="4" t="s">
        <v>12</v>
      </c>
      <c r="G121" s="4" t="s">
        <v>13</v>
      </c>
    </row>
    <row r="122" spans="1:7">
      <c r="A122" s="5" t="s">
        <v>211</v>
      </c>
      <c r="B122" s="6" t="s">
        <v>227</v>
      </c>
      <c r="C122" s="4" t="s">
        <v>48</v>
      </c>
      <c r="D122" s="7">
        <v>98653</v>
      </c>
      <c r="E122" s="4" t="s">
        <v>7</v>
      </c>
      <c r="F122" s="4" t="s">
        <v>41</v>
      </c>
      <c r="G122" s="4" t="s">
        <v>47</v>
      </c>
    </row>
    <row r="123" spans="1:7">
      <c r="A123" s="5" t="s">
        <v>224</v>
      </c>
      <c r="B123" s="6" t="s">
        <v>228</v>
      </c>
      <c r="C123" s="4" t="s">
        <v>235</v>
      </c>
      <c r="D123" s="7">
        <v>61017</v>
      </c>
      <c r="E123" s="4" t="s">
        <v>7</v>
      </c>
      <c r="F123" s="4" t="s">
        <v>12</v>
      </c>
      <c r="G123" s="4" t="s">
        <v>13</v>
      </c>
    </row>
    <row r="124" spans="1:7">
      <c r="A124" s="5" t="s">
        <v>225</v>
      </c>
      <c r="B124" s="6" t="s">
        <v>229</v>
      </c>
      <c r="C124" s="4" t="s">
        <v>49</v>
      </c>
      <c r="D124" s="7">
        <v>528400</v>
      </c>
      <c r="E124" s="4" t="s">
        <v>7</v>
      </c>
      <c r="F124" s="4" t="s">
        <v>41</v>
      </c>
      <c r="G124" s="4" t="s">
        <v>47</v>
      </c>
    </row>
    <row r="125" spans="1:7">
      <c r="A125" s="5" t="s">
        <v>225</v>
      </c>
      <c r="B125" s="6" t="s">
        <v>230</v>
      </c>
      <c r="C125" s="4" t="s">
        <v>235</v>
      </c>
      <c r="D125" s="7">
        <v>5000</v>
      </c>
      <c r="E125" s="4" t="s">
        <v>7</v>
      </c>
      <c r="F125" s="4" t="s">
        <v>12</v>
      </c>
      <c r="G125" s="4" t="s">
        <v>13</v>
      </c>
    </row>
    <row r="126" spans="1:7">
      <c r="A126" s="5" t="s">
        <v>225</v>
      </c>
      <c r="B126" s="6" t="s">
        <v>231</v>
      </c>
      <c r="C126" s="4" t="s">
        <v>192</v>
      </c>
      <c r="D126" s="7">
        <v>3300</v>
      </c>
      <c r="E126" s="4" t="s">
        <v>7</v>
      </c>
      <c r="F126" s="4" t="s">
        <v>41</v>
      </c>
      <c r="G126" s="4" t="s">
        <v>47</v>
      </c>
    </row>
    <row r="127" spans="1:7">
      <c r="A127" s="5" t="s">
        <v>226</v>
      </c>
      <c r="B127" s="6" t="s">
        <v>232</v>
      </c>
      <c r="C127" s="4" t="s">
        <v>192</v>
      </c>
      <c r="D127" s="7">
        <v>30300</v>
      </c>
      <c r="E127" s="4" t="s">
        <v>7</v>
      </c>
      <c r="F127" s="4" t="s">
        <v>41</v>
      </c>
      <c r="G127" s="4" t="s">
        <v>47</v>
      </c>
    </row>
    <row r="128" spans="1:7">
      <c r="A128" s="5" t="s">
        <v>226</v>
      </c>
      <c r="B128" s="6" t="s">
        <v>233</v>
      </c>
      <c r="C128" s="4" t="s">
        <v>192</v>
      </c>
      <c r="D128" s="7">
        <v>25100</v>
      </c>
      <c r="E128" s="4" t="s">
        <v>7</v>
      </c>
      <c r="F128" s="4" t="s">
        <v>41</v>
      </c>
      <c r="G128" s="4" t="s">
        <v>47</v>
      </c>
    </row>
    <row r="129" spans="1:7">
      <c r="A129" s="5" t="s">
        <v>226</v>
      </c>
      <c r="B129" s="6" t="s">
        <v>234</v>
      </c>
      <c r="C129" s="4" t="s">
        <v>236</v>
      </c>
      <c r="D129" s="7">
        <v>26900</v>
      </c>
      <c r="E129" s="4" t="s">
        <v>7</v>
      </c>
      <c r="F129" s="4" t="s">
        <v>12</v>
      </c>
      <c r="G129" s="4" t="s">
        <v>13</v>
      </c>
    </row>
    <row r="130" spans="1:7">
      <c r="A130" s="5" t="s">
        <v>237</v>
      </c>
      <c r="B130" s="6" t="s">
        <v>241</v>
      </c>
      <c r="C130" s="4" t="s">
        <v>53</v>
      </c>
      <c r="D130" s="7">
        <v>139160</v>
      </c>
      <c r="E130" s="4" t="s">
        <v>7</v>
      </c>
      <c r="F130" s="4" t="s">
        <v>12</v>
      </c>
      <c r="G130" s="4" t="s">
        <v>13</v>
      </c>
    </row>
    <row r="131" spans="1:7">
      <c r="A131" s="5" t="s">
        <v>237</v>
      </c>
      <c r="B131" s="6" t="s">
        <v>242</v>
      </c>
      <c r="C131" s="4" t="s">
        <v>256</v>
      </c>
      <c r="D131" s="7">
        <v>2035206</v>
      </c>
      <c r="E131" s="4" t="s">
        <v>7</v>
      </c>
      <c r="F131" s="4" t="s">
        <v>12</v>
      </c>
      <c r="G131" s="4" t="s">
        <v>13</v>
      </c>
    </row>
    <row r="132" spans="1:7">
      <c r="A132" s="5" t="s">
        <v>238</v>
      </c>
      <c r="B132" s="6" t="s">
        <v>243</v>
      </c>
      <c r="C132" s="4" t="s">
        <v>29</v>
      </c>
      <c r="D132" s="7">
        <v>86752</v>
      </c>
      <c r="E132" s="4" t="s">
        <v>7</v>
      </c>
      <c r="F132" s="4" t="s">
        <v>12</v>
      </c>
      <c r="G132" s="4" t="s">
        <v>13</v>
      </c>
    </row>
    <row r="133" spans="1:7">
      <c r="A133" s="5" t="s">
        <v>239</v>
      </c>
      <c r="B133" s="6" t="s">
        <v>244</v>
      </c>
      <c r="C133" s="4" t="s">
        <v>11</v>
      </c>
      <c r="D133" s="7">
        <v>49861</v>
      </c>
      <c r="E133" s="4" t="s">
        <v>7</v>
      </c>
      <c r="F133" s="4" t="s">
        <v>12</v>
      </c>
      <c r="G133" s="4" t="s">
        <v>13</v>
      </c>
    </row>
    <row r="134" spans="1:7">
      <c r="A134" s="5" t="s">
        <v>239</v>
      </c>
      <c r="B134" s="6" t="s">
        <v>245</v>
      </c>
      <c r="C134" s="4" t="s">
        <v>257</v>
      </c>
      <c r="D134" s="7">
        <v>601933</v>
      </c>
      <c r="E134" s="4" t="s">
        <v>7</v>
      </c>
      <c r="F134" s="4" t="s">
        <v>279</v>
      </c>
      <c r="G134" s="4" t="s">
        <v>38</v>
      </c>
    </row>
    <row r="135" spans="1:7">
      <c r="A135" s="5" t="s">
        <v>240</v>
      </c>
      <c r="B135" s="6" t="s">
        <v>246</v>
      </c>
      <c r="C135" s="4" t="s">
        <v>258</v>
      </c>
      <c r="D135" s="7">
        <v>60450</v>
      </c>
      <c r="E135" s="4" t="s">
        <v>7</v>
      </c>
      <c r="F135" s="4" t="s">
        <v>12</v>
      </c>
      <c r="G135" s="4" t="s">
        <v>13</v>
      </c>
    </row>
    <row r="136" spans="1:7">
      <c r="A136" s="5" t="s">
        <v>253</v>
      </c>
      <c r="B136" s="6" t="s">
        <v>247</v>
      </c>
      <c r="C136" s="4" t="s">
        <v>259</v>
      </c>
      <c r="D136" s="7">
        <v>1486000</v>
      </c>
      <c r="E136" s="4" t="s">
        <v>7</v>
      </c>
      <c r="F136" s="4" t="s">
        <v>34</v>
      </c>
      <c r="G136" s="4" t="s">
        <v>37</v>
      </c>
    </row>
    <row r="137" spans="1:7">
      <c r="A137" s="5" t="s">
        <v>253</v>
      </c>
      <c r="B137" s="6" t="s">
        <v>248</v>
      </c>
      <c r="C137" s="4" t="s">
        <v>259</v>
      </c>
      <c r="D137" s="7">
        <v>2618500</v>
      </c>
      <c r="E137" s="4" t="s">
        <v>7</v>
      </c>
      <c r="F137" s="4" t="s">
        <v>34</v>
      </c>
      <c r="G137" s="4" t="s">
        <v>37</v>
      </c>
    </row>
    <row r="138" spans="1:7">
      <c r="A138" s="5" t="s">
        <v>253</v>
      </c>
      <c r="B138" s="6" t="s">
        <v>249</v>
      </c>
      <c r="C138" s="4" t="s">
        <v>29</v>
      </c>
      <c r="D138" s="7">
        <v>362600</v>
      </c>
      <c r="E138" s="4" t="s">
        <v>7</v>
      </c>
      <c r="F138" s="4" t="s">
        <v>12</v>
      </c>
      <c r="G138" s="4" t="s">
        <v>13</v>
      </c>
    </row>
    <row r="139" spans="1:7">
      <c r="A139" s="5" t="s">
        <v>253</v>
      </c>
      <c r="B139" s="6" t="s">
        <v>250</v>
      </c>
      <c r="C139" s="4" t="s">
        <v>259</v>
      </c>
      <c r="D139" s="7">
        <v>300000</v>
      </c>
      <c r="E139" s="4" t="s">
        <v>7</v>
      </c>
      <c r="F139" s="4" t="s">
        <v>34</v>
      </c>
      <c r="G139" s="4" t="s">
        <v>37</v>
      </c>
    </row>
    <row r="140" spans="1:7">
      <c r="A140" s="5" t="s">
        <v>254</v>
      </c>
      <c r="B140" s="6" t="s">
        <v>251</v>
      </c>
      <c r="C140" s="4" t="s">
        <v>11</v>
      </c>
      <c r="D140" s="7">
        <v>997715</v>
      </c>
      <c r="E140" s="4" t="s">
        <v>7</v>
      </c>
      <c r="F140" s="4" t="s">
        <v>12</v>
      </c>
      <c r="G140" s="4" t="s">
        <v>13</v>
      </c>
    </row>
    <row r="141" spans="1:7">
      <c r="A141" s="5" t="s">
        <v>255</v>
      </c>
      <c r="B141" s="6" t="s">
        <v>252</v>
      </c>
      <c r="C141" s="4" t="s">
        <v>11</v>
      </c>
      <c r="D141" s="7">
        <v>7140</v>
      </c>
      <c r="E141" s="4" t="s">
        <v>7</v>
      </c>
      <c r="F141" s="4" t="s">
        <v>12</v>
      </c>
      <c r="G141" s="4" t="s">
        <v>13</v>
      </c>
    </row>
    <row r="142" spans="1:7">
      <c r="A142" s="5" t="s">
        <v>260</v>
      </c>
      <c r="B142" s="6" t="s">
        <v>264</v>
      </c>
      <c r="C142" s="4" t="s">
        <v>277</v>
      </c>
      <c r="D142" s="7">
        <v>10000</v>
      </c>
      <c r="E142" s="4" t="s">
        <v>7</v>
      </c>
      <c r="F142" s="4" t="s">
        <v>12</v>
      </c>
      <c r="G142" s="4" t="s">
        <v>13</v>
      </c>
    </row>
    <row r="143" spans="1:7">
      <c r="A143" s="5" t="s">
        <v>238</v>
      </c>
      <c r="B143" s="6" t="s">
        <v>265</v>
      </c>
      <c r="C143" s="4" t="s">
        <v>258</v>
      </c>
      <c r="D143" s="7">
        <v>170405</v>
      </c>
      <c r="E143" s="4" t="s">
        <v>7</v>
      </c>
      <c r="F143" s="4" t="s">
        <v>12</v>
      </c>
      <c r="G143" s="4" t="s">
        <v>13</v>
      </c>
    </row>
    <row r="144" spans="1:7">
      <c r="A144" s="5" t="s">
        <v>261</v>
      </c>
      <c r="B144" s="6" t="s">
        <v>266</v>
      </c>
      <c r="C144" s="4" t="s">
        <v>235</v>
      </c>
      <c r="D144" s="7">
        <v>43750</v>
      </c>
      <c r="E144" s="4" t="s">
        <v>7</v>
      </c>
      <c r="F144" s="4" t="s">
        <v>12</v>
      </c>
      <c r="G144" s="4" t="s">
        <v>13</v>
      </c>
    </row>
    <row r="145" spans="1:7">
      <c r="A145" s="5" t="s">
        <v>261</v>
      </c>
      <c r="B145" s="6" t="s">
        <v>267</v>
      </c>
      <c r="C145" s="4" t="s">
        <v>29</v>
      </c>
      <c r="D145" s="7">
        <v>20925</v>
      </c>
      <c r="E145" s="4" t="s">
        <v>7</v>
      </c>
      <c r="F145" s="4" t="s">
        <v>12</v>
      </c>
      <c r="G145" s="4" t="s">
        <v>13</v>
      </c>
    </row>
    <row r="146" spans="1:7">
      <c r="A146" s="5" t="s">
        <v>240</v>
      </c>
      <c r="B146" s="6" t="s">
        <v>268</v>
      </c>
      <c r="C146" s="4" t="s">
        <v>278</v>
      </c>
      <c r="D146" s="7">
        <v>8000</v>
      </c>
      <c r="E146" s="4" t="s">
        <v>7</v>
      </c>
      <c r="F146" s="4" t="s">
        <v>279</v>
      </c>
      <c r="G146" s="4" t="s">
        <v>38</v>
      </c>
    </row>
    <row r="147" spans="1:7">
      <c r="A147" s="5" t="s">
        <v>240</v>
      </c>
      <c r="B147" s="6" t="s">
        <v>269</v>
      </c>
      <c r="C147" s="4" t="s">
        <v>49</v>
      </c>
      <c r="D147" s="7">
        <v>100000</v>
      </c>
      <c r="E147" s="4" t="s">
        <v>7</v>
      </c>
      <c r="F147" s="4" t="s">
        <v>281</v>
      </c>
      <c r="G147" s="4" t="s">
        <v>280</v>
      </c>
    </row>
    <row r="148" spans="1:7">
      <c r="A148" s="5" t="s">
        <v>240</v>
      </c>
      <c r="B148" s="6" t="s">
        <v>270</v>
      </c>
      <c r="C148" s="4" t="s">
        <v>48</v>
      </c>
      <c r="D148" s="7">
        <v>42700</v>
      </c>
      <c r="E148" s="4" t="s">
        <v>7</v>
      </c>
      <c r="F148" s="4" t="s">
        <v>282</v>
      </c>
      <c r="G148" s="4" t="s">
        <v>47</v>
      </c>
    </row>
    <row r="149" spans="1:7">
      <c r="A149" s="5" t="s">
        <v>240</v>
      </c>
      <c r="B149" s="6" t="s">
        <v>271</v>
      </c>
      <c r="C149" s="4" t="s">
        <v>49</v>
      </c>
      <c r="D149" s="7">
        <v>938000</v>
      </c>
      <c r="E149" s="4" t="s">
        <v>7</v>
      </c>
      <c r="F149" s="4" t="s">
        <v>41</v>
      </c>
      <c r="G149" s="4" t="s">
        <v>47</v>
      </c>
    </row>
    <row r="150" spans="1:7">
      <c r="A150" s="5" t="s">
        <v>262</v>
      </c>
      <c r="B150" s="6" t="s">
        <v>272</v>
      </c>
      <c r="C150" s="4" t="s">
        <v>276</v>
      </c>
      <c r="D150" s="7">
        <v>2790</v>
      </c>
      <c r="E150" s="4" t="s">
        <v>7</v>
      </c>
      <c r="F150" s="4" t="s">
        <v>12</v>
      </c>
      <c r="G150" s="4" t="s">
        <v>13</v>
      </c>
    </row>
    <row r="151" spans="1:7">
      <c r="A151" s="5" t="s">
        <v>263</v>
      </c>
      <c r="B151" s="6" t="s">
        <v>273</v>
      </c>
      <c r="C151" s="4" t="s">
        <v>49</v>
      </c>
      <c r="D151" s="7">
        <v>938000</v>
      </c>
      <c r="E151" s="4" t="s">
        <v>7</v>
      </c>
      <c r="F151" s="4" t="s">
        <v>41</v>
      </c>
      <c r="G151" s="4" t="s">
        <v>47</v>
      </c>
    </row>
    <row r="152" spans="1:7">
      <c r="A152" s="5" t="s">
        <v>263</v>
      </c>
      <c r="B152" s="6" t="s">
        <v>274</v>
      </c>
      <c r="C152" s="4" t="s">
        <v>48</v>
      </c>
      <c r="D152" s="7">
        <v>34410</v>
      </c>
      <c r="E152" s="4" t="s">
        <v>7</v>
      </c>
      <c r="F152" s="4" t="s">
        <v>282</v>
      </c>
      <c r="G152" s="4" t="s">
        <v>47</v>
      </c>
    </row>
    <row r="153" spans="1:7">
      <c r="A153" s="5" t="s">
        <v>255</v>
      </c>
      <c r="B153" s="6" t="s">
        <v>275</v>
      </c>
      <c r="C153" s="4" t="s">
        <v>29</v>
      </c>
      <c r="D153" s="7">
        <v>4800</v>
      </c>
      <c r="E153" s="4" t="s">
        <v>7</v>
      </c>
      <c r="F153" s="4" t="s">
        <v>12</v>
      </c>
      <c r="G153" s="4" t="s">
        <v>13</v>
      </c>
    </row>
    <row r="154" spans="1:7">
      <c r="A154" s="5" t="s">
        <v>283</v>
      </c>
      <c r="B154" s="6" t="s">
        <v>287</v>
      </c>
      <c r="C154" s="4" t="s">
        <v>29</v>
      </c>
      <c r="D154" s="7">
        <v>48635</v>
      </c>
      <c r="E154" s="4" t="s">
        <v>7</v>
      </c>
      <c r="F154" s="4" t="s">
        <v>12</v>
      </c>
      <c r="G154" s="4" t="s">
        <v>13</v>
      </c>
    </row>
    <row r="155" spans="1:7">
      <c r="A155" s="5" t="s">
        <v>283</v>
      </c>
      <c r="B155" s="6" t="s">
        <v>288</v>
      </c>
      <c r="C155" s="4" t="s">
        <v>29</v>
      </c>
      <c r="D155" s="7">
        <v>95789</v>
      </c>
      <c r="E155" s="4" t="s">
        <v>7</v>
      </c>
      <c r="F155" s="4" t="s">
        <v>12</v>
      </c>
      <c r="G155" s="4" t="s">
        <v>13</v>
      </c>
    </row>
    <row r="156" spans="1:7">
      <c r="A156" s="5" t="s">
        <v>283</v>
      </c>
      <c r="B156" s="6" t="s">
        <v>289</v>
      </c>
      <c r="C156" s="4" t="s">
        <v>46</v>
      </c>
      <c r="D156" s="7">
        <v>5000000</v>
      </c>
      <c r="E156" s="4" t="s">
        <v>7</v>
      </c>
      <c r="F156" s="4" t="s">
        <v>41</v>
      </c>
      <c r="G156" s="4" t="s">
        <v>47</v>
      </c>
    </row>
    <row r="157" spans="1:7">
      <c r="A157" s="5" t="s">
        <v>284</v>
      </c>
      <c r="B157" s="6" t="s">
        <v>290</v>
      </c>
      <c r="C157" s="4" t="s">
        <v>27</v>
      </c>
      <c r="D157" s="7">
        <v>997715</v>
      </c>
      <c r="E157" s="4" t="s">
        <v>7</v>
      </c>
      <c r="F157" s="4" t="s">
        <v>12</v>
      </c>
      <c r="G157" s="4" t="s">
        <v>13</v>
      </c>
    </row>
    <row r="158" spans="1:7">
      <c r="A158" s="5" t="s">
        <v>285</v>
      </c>
      <c r="B158" s="6" t="s">
        <v>291</v>
      </c>
      <c r="C158" s="4" t="s">
        <v>29</v>
      </c>
      <c r="D158" s="7">
        <v>362600</v>
      </c>
      <c r="E158" s="4" t="s">
        <v>7</v>
      </c>
      <c r="F158" s="4" t="s">
        <v>12</v>
      </c>
      <c r="G158" s="4" t="s">
        <v>13</v>
      </c>
    </row>
    <row r="159" spans="1:7">
      <c r="A159" s="5" t="s">
        <v>286</v>
      </c>
      <c r="B159" s="6" t="s">
        <v>292</v>
      </c>
      <c r="C159" s="4" t="s">
        <v>11</v>
      </c>
      <c r="D159" s="7">
        <v>7140</v>
      </c>
      <c r="E159" s="4" t="s">
        <v>7</v>
      </c>
      <c r="F159" s="4" t="s">
        <v>12</v>
      </c>
      <c r="G159" s="4" t="s">
        <v>13</v>
      </c>
    </row>
    <row r="160" spans="1:7">
      <c r="A160" s="5" t="s">
        <v>307</v>
      </c>
      <c r="B160" s="6" t="s">
        <v>293</v>
      </c>
      <c r="C160" s="4" t="s">
        <v>46</v>
      </c>
      <c r="D160" s="7">
        <v>4600</v>
      </c>
      <c r="E160" s="4" t="s">
        <v>7</v>
      </c>
      <c r="F160" s="4" t="s">
        <v>41</v>
      </c>
      <c r="G160" s="4" t="s">
        <v>47</v>
      </c>
    </row>
    <row r="161" spans="1:7">
      <c r="A161" s="5" t="s">
        <v>308</v>
      </c>
      <c r="B161" s="6" t="s">
        <v>294</v>
      </c>
      <c r="C161" s="4" t="s">
        <v>312</v>
      </c>
      <c r="D161" s="7">
        <v>3000</v>
      </c>
      <c r="E161" s="4" t="s">
        <v>7</v>
      </c>
      <c r="F161" s="4" t="s">
        <v>279</v>
      </c>
      <c r="G161" s="4" t="s">
        <v>38</v>
      </c>
    </row>
    <row r="162" spans="1:7">
      <c r="A162" s="5" t="s">
        <v>283</v>
      </c>
      <c r="B162" s="6" t="s">
        <v>295</v>
      </c>
      <c r="C162" s="4" t="s">
        <v>49</v>
      </c>
      <c r="D162" s="7">
        <v>1130000</v>
      </c>
      <c r="E162" s="4" t="s">
        <v>7</v>
      </c>
      <c r="F162" s="4" t="s">
        <v>41</v>
      </c>
      <c r="G162" s="4" t="s">
        <v>47</v>
      </c>
    </row>
    <row r="163" spans="1:7">
      <c r="A163" s="5" t="s">
        <v>283</v>
      </c>
      <c r="B163" s="6" t="s">
        <v>296</v>
      </c>
      <c r="C163" s="4" t="s">
        <v>46</v>
      </c>
      <c r="D163" s="7">
        <v>137085</v>
      </c>
      <c r="E163" s="4" t="s">
        <v>7</v>
      </c>
      <c r="F163" s="4" t="s">
        <v>41</v>
      </c>
      <c r="G163" s="4" t="s">
        <v>47</v>
      </c>
    </row>
    <row r="164" spans="1:7">
      <c r="A164" s="5" t="s">
        <v>283</v>
      </c>
      <c r="B164" s="6" t="s">
        <v>297</v>
      </c>
      <c r="C164" s="4" t="s">
        <v>235</v>
      </c>
      <c r="D164" s="7">
        <v>4700</v>
      </c>
      <c r="E164" s="4" t="s">
        <v>7</v>
      </c>
      <c r="F164" s="4" t="s">
        <v>12</v>
      </c>
      <c r="G164" s="4" t="s">
        <v>13</v>
      </c>
    </row>
    <row r="165" spans="1:7">
      <c r="A165" s="5" t="s">
        <v>283</v>
      </c>
      <c r="B165" s="6" t="s">
        <v>298</v>
      </c>
      <c r="C165" s="4" t="s">
        <v>235</v>
      </c>
      <c r="D165" s="7">
        <v>10000</v>
      </c>
      <c r="E165" s="4" t="s">
        <v>7</v>
      </c>
      <c r="F165" s="4" t="s">
        <v>12</v>
      </c>
      <c r="G165" s="4" t="s">
        <v>13</v>
      </c>
    </row>
    <row r="166" spans="1:7">
      <c r="A166" s="5" t="s">
        <v>283</v>
      </c>
      <c r="B166" s="6" t="s">
        <v>299</v>
      </c>
      <c r="C166" s="4" t="s">
        <v>235</v>
      </c>
      <c r="D166" s="7">
        <v>9700</v>
      </c>
      <c r="E166" s="4" t="s">
        <v>7</v>
      </c>
      <c r="F166" s="4" t="s">
        <v>12</v>
      </c>
      <c r="G166" s="4" t="s">
        <v>13</v>
      </c>
    </row>
    <row r="167" spans="1:7">
      <c r="A167" s="5" t="s">
        <v>283</v>
      </c>
      <c r="B167" s="6" t="s">
        <v>300</v>
      </c>
      <c r="C167" s="4" t="s">
        <v>277</v>
      </c>
      <c r="D167" s="7">
        <v>10000</v>
      </c>
      <c r="E167" s="4" t="s">
        <v>7</v>
      </c>
      <c r="F167" s="4" t="s">
        <v>12</v>
      </c>
      <c r="G167" s="4" t="s">
        <v>13</v>
      </c>
    </row>
    <row r="168" spans="1:7">
      <c r="A168" s="5" t="s">
        <v>309</v>
      </c>
      <c r="B168" s="6" t="s">
        <v>301</v>
      </c>
      <c r="C168" s="4" t="s">
        <v>235</v>
      </c>
      <c r="D168" s="7">
        <v>21560</v>
      </c>
      <c r="E168" s="4" t="s">
        <v>7</v>
      </c>
      <c r="F168" s="4" t="s">
        <v>12</v>
      </c>
      <c r="G168" s="4" t="s">
        <v>13</v>
      </c>
    </row>
    <row r="169" spans="1:7">
      <c r="A169" s="5" t="s">
        <v>309</v>
      </c>
      <c r="B169" s="6" t="s">
        <v>302</v>
      </c>
      <c r="C169" s="4" t="s">
        <v>235</v>
      </c>
      <c r="D169" s="7">
        <v>10000</v>
      </c>
      <c r="E169" s="4" t="s">
        <v>7</v>
      </c>
      <c r="F169" s="4" t="s">
        <v>12</v>
      </c>
      <c r="G169" s="4" t="s">
        <v>13</v>
      </c>
    </row>
    <row r="170" spans="1:7">
      <c r="A170" s="5" t="s">
        <v>310</v>
      </c>
      <c r="B170" s="6" t="s">
        <v>303</v>
      </c>
      <c r="C170" s="4" t="s">
        <v>46</v>
      </c>
      <c r="D170" s="7">
        <v>2000</v>
      </c>
      <c r="E170" s="4" t="s">
        <v>7</v>
      </c>
      <c r="F170" s="4" t="s">
        <v>41</v>
      </c>
      <c r="G170" s="4" t="s">
        <v>47</v>
      </c>
    </row>
    <row r="171" spans="1:7">
      <c r="A171" s="5" t="s">
        <v>284</v>
      </c>
      <c r="B171" s="6" t="s">
        <v>304</v>
      </c>
      <c r="C171" s="4" t="s">
        <v>235</v>
      </c>
      <c r="D171" s="7">
        <v>24000</v>
      </c>
      <c r="E171" s="4" t="s">
        <v>7</v>
      </c>
      <c r="F171" s="4" t="s">
        <v>12</v>
      </c>
      <c r="G171" s="4" t="s">
        <v>13</v>
      </c>
    </row>
    <row r="172" spans="1:7">
      <c r="A172" s="5" t="s">
        <v>311</v>
      </c>
      <c r="B172" s="6" t="s">
        <v>305</v>
      </c>
      <c r="C172" s="4" t="s">
        <v>235</v>
      </c>
      <c r="D172" s="7">
        <v>1600</v>
      </c>
      <c r="E172" s="4" t="s">
        <v>7</v>
      </c>
      <c r="F172" s="4" t="s">
        <v>12</v>
      </c>
      <c r="G172" s="4" t="s">
        <v>13</v>
      </c>
    </row>
    <row r="173" spans="1:7">
      <c r="A173" s="5" t="s">
        <v>286</v>
      </c>
      <c r="B173" s="6" t="s">
        <v>306</v>
      </c>
      <c r="C173" s="4" t="s">
        <v>46</v>
      </c>
      <c r="D173" s="7">
        <v>119000</v>
      </c>
      <c r="E173" s="4" t="s">
        <v>7</v>
      </c>
      <c r="F173" s="4" t="s">
        <v>41</v>
      </c>
      <c r="G173" s="4" t="s">
        <v>47</v>
      </c>
    </row>
    <row r="174" spans="1:7">
      <c r="A174" s="5" t="s">
        <v>313</v>
      </c>
      <c r="B174" s="6" t="s">
        <v>319</v>
      </c>
      <c r="C174" s="4" t="s">
        <v>29</v>
      </c>
      <c r="D174" s="7">
        <v>200061</v>
      </c>
      <c r="E174" s="4" t="s">
        <v>7</v>
      </c>
      <c r="F174" s="4" t="s">
        <v>12</v>
      </c>
      <c r="G174" s="4" t="s">
        <v>13</v>
      </c>
    </row>
    <row r="175" spans="1:7">
      <c r="A175" s="5" t="s">
        <v>313</v>
      </c>
      <c r="B175" s="6" t="s">
        <v>320</v>
      </c>
      <c r="C175" s="4" t="s">
        <v>29</v>
      </c>
      <c r="D175" s="7">
        <v>230720</v>
      </c>
      <c r="E175" s="4" t="s">
        <v>7</v>
      </c>
      <c r="F175" s="4" t="s">
        <v>12</v>
      </c>
      <c r="G175" s="4" t="s">
        <v>13</v>
      </c>
    </row>
    <row r="176" spans="1:7">
      <c r="A176" s="5" t="s">
        <v>314</v>
      </c>
      <c r="B176" s="6" t="s">
        <v>321</v>
      </c>
      <c r="C176" s="4" t="s">
        <v>29</v>
      </c>
      <c r="D176" s="7">
        <v>50474</v>
      </c>
      <c r="E176" s="4" t="s">
        <v>7</v>
      </c>
      <c r="F176" s="4" t="s">
        <v>12</v>
      </c>
      <c r="G176" s="4" t="s">
        <v>13</v>
      </c>
    </row>
    <row r="177" spans="1:7">
      <c r="A177" s="5" t="s">
        <v>315</v>
      </c>
      <c r="B177" s="6" t="s">
        <v>322</v>
      </c>
      <c r="C177" s="4" t="s">
        <v>29</v>
      </c>
      <c r="D177" s="7">
        <v>46500</v>
      </c>
      <c r="E177" s="4" t="s">
        <v>7</v>
      </c>
      <c r="F177" s="4" t="s">
        <v>12</v>
      </c>
      <c r="G177" s="4" t="s">
        <v>13</v>
      </c>
    </row>
    <row r="178" spans="1:7">
      <c r="A178" s="5" t="s">
        <v>315</v>
      </c>
      <c r="B178" s="6" t="s">
        <v>323</v>
      </c>
      <c r="C178" s="4" t="s">
        <v>29</v>
      </c>
      <c r="D178" s="7">
        <v>132594</v>
      </c>
      <c r="E178" s="4" t="s">
        <v>7</v>
      </c>
      <c r="F178" s="4" t="s">
        <v>12</v>
      </c>
      <c r="G178" s="4" t="s">
        <v>13</v>
      </c>
    </row>
    <row r="179" spans="1:7">
      <c r="A179" s="5" t="s">
        <v>316</v>
      </c>
      <c r="B179" s="6" t="s">
        <v>324</v>
      </c>
      <c r="C179" s="4" t="s">
        <v>328</v>
      </c>
      <c r="D179" s="7">
        <v>116620</v>
      </c>
      <c r="E179" s="4" t="s">
        <v>7</v>
      </c>
      <c r="F179" s="4" t="s">
        <v>329</v>
      </c>
      <c r="G179" s="4" t="s">
        <v>280</v>
      </c>
    </row>
    <row r="180" spans="1:7">
      <c r="A180" s="5" t="s">
        <v>316</v>
      </c>
      <c r="B180" s="6" t="s">
        <v>325</v>
      </c>
      <c r="C180" s="4" t="s">
        <v>328</v>
      </c>
      <c r="D180" s="7">
        <v>147000</v>
      </c>
      <c r="E180" s="4" t="s">
        <v>7</v>
      </c>
      <c r="F180" s="4" t="s">
        <v>329</v>
      </c>
      <c r="G180" s="4" t="s">
        <v>280</v>
      </c>
    </row>
    <row r="181" spans="1:7">
      <c r="A181" s="5" t="s">
        <v>317</v>
      </c>
      <c r="B181" s="9" t="s">
        <v>326</v>
      </c>
      <c r="C181" s="4" t="s">
        <v>27</v>
      </c>
      <c r="D181" s="7">
        <v>997715</v>
      </c>
      <c r="E181" s="4" t="s">
        <v>7</v>
      </c>
      <c r="F181" s="4" t="s">
        <v>12</v>
      </c>
      <c r="G181" s="4" t="s">
        <v>13</v>
      </c>
    </row>
    <row r="182" spans="1:7">
      <c r="A182" s="5" t="s">
        <v>317</v>
      </c>
      <c r="B182" s="9">
        <v>7426149</v>
      </c>
      <c r="C182" s="4" t="s">
        <v>29</v>
      </c>
      <c r="D182" s="7">
        <v>362600</v>
      </c>
      <c r="E182" s="4" t="s">
        <v>7</v>
      </c>
      <c r="F182" s="4" t="s">
        <v>12</v>
      </c>
      <c r="G182" s="4" t="s">
        <v>13</v>
      </c>
    </row>
    <row r="183" spans="1:7">
      <c r="A183" s="5" t="s">
        <v>318</v>
      </c>
      <c r="B183" s="9" t="s">
        <v>327</v>
      </c>
      <c r="C183" s="4" t="s">
        <v>11</v>
      </c>
      <c r="D183" s="7">
        <v>7140</v>
      </c>
      <c r="E183" s="4" t="s">
        <v>7</v>
      </c>
      <c r="F183" s="4" t="s">
        <v>12</v>
      </c>
      <c r="G183" s="4" t="s">
        <v>13</v>
      </c>
    </row>
    <row r="184" spans="1:7">
      <c r="A184" s="5" t="s">
        <v>315</v>
      </c>
      <c r="B184" s="6" t="s">
        <v>330</v>
      </c>
      <c r="C184" s="4" t="s">
        <v>235</v>
      </c>
      <c r="D184" s="7">
        <v>2000</v>
      </c>
      <c r="E184" s="4" t="s">
        <v>7</v>
      </c>
      <c r="F184" s="4" t="s">
        <v>12</v>
      </c>
      <c r="G184" s="4" t="s">
        <v>13</v>
      </c>
    </row>
    <row r="185" spans="1:7">
      <c r="A185" s="5" t="s">
        <v>317</v>
      </c>
      <c r="B185" s="6" t="s">
        <v>331</v>
      </c>
      <c r="C185" s="4" t="s">
        <v>235</v>
      </c>
      <c r="D185" s="7">
        <v>65000</v>
      </c>
      <c r="E185" s="4" t="s">
        <v>7</v>
      </c>
      <c r="F185" s="4" t="s">
        <v>12</v>
      </c>
      <c r="G185" s="4" t="s">
        <v>13</v>
      </c>
    </row>
    <row r="186" spans="1:7">
      <c r="A186" s="5" t="s">
        <v>317</v>
      </c>
      <c r="B186" s="6" t="s">
        <v>332</v>
      </c>
      <c r="C186" s="4" t="s">
        <v>312</v>
      </c>
      <c r="D186" s="7">
        <v>3600</v>
      </c>
      <c r="E186" s="4" t="s">
        <v>7</v>
      </c>
      <c r="F186" s="4" t="s">
        <v>279</v>
      </c>
      <c r="G186" s="4" t="s">
        <v>38</v>
      </c>
    </row>
    <row r="187" spans="1:7">
      <c r="A187" s="5" t="s">
        <v>333</v>
      </c>
      <c r="B187" s="6" t="s">
        <v>343</v>
      </c>
      <c r="C187" s="4" t="s">
        <v>11</v>
      </c>
      <c r="D187" s="7">
        <v>163744</v>
      </c>
      <c r="E187" s="4" t="s">
        <v>7</v>
      </c>
      <c r="F187" s="4" t="s">
        <v>12</v>
      </c>
      <c r="G187" s="4" t="s">
        <v>13</v>
      </c>
    </row>
    <row r="188" spans="1:7">
      <c r="A188" s="5" t="s">
        <v>333</v>
      </c>
      <c r="B188" s="6" t="s">
        <v>344</v>
      </c>
      <c r="C188" s="4" t="s">
        <v>259</v>
      </c>
      <c r="D188" s="7">
        <v>281250</v>
      </c>
      <c r="E188" s="4" t="s">
        <v>7</v>
      </c>
      <c r="F188" s="4" t="s">
        <v>281</v>
      </c>
      <c r="G188" s="4" t="s">
        <v>280</v>
      </c>
    </row>
    <row r="189" spans="1:7">
      <c r="A189" s="5" t="s">
        <v>334</v>
      </c>
      <c r="B189" s="6" t="s">
        <v>345</v>
      </c>
      <c r="C189" s="4" t="s">
        <v>312</v>
      </c>
      <c r="D189" s="7">
        <v>494973</v>
      </c>
      <c r="E189" s="4" t="s">
        <v>7</v>
      </c>
      <c r="F189" s="4" t="s">
        <v>12</v>
      </c>
      <c r="G189" s="4" t="s">
        <v>13</v>
      </c>
    </row>
    <row r="190" spans="1:7">
      <c r="A190" s="5" t="s">
        <v>335</v>
      </c>
      <c r="B190" s="6" t="s">
        <v>346</v>
      </c>
      <c r="C190" s="4" t="s">
        <v>29</v>
      </c>
      <c r="D190" s="7">
        <v>170169</v>
      </c>
      <c r="E190" s="4" t="s">
        <v>7</v>
      </c>
      <c r="F190" s="4" t="s">
        <v>12</v>
      </c>
      <c r="G190" s="4" t="s">
        <v>13</v>
      </c>
    </row>
    <row r="191" spans="1:7">
      <c r="A191" s="5" t="s">
        <v>336</v>
      </c>
      <c r="B191" s="6" t="s">
        <v>347</v>
      </c>
      <c r="C191" s="4" t="s">
        <v>358</v>
      </c>
      <c r="D191" s="7">
        <v>771580</v>
      </c>
      <c r="E191" s="4" t="s">
        <v>7</v>
      </c>
      <c r="F191" s="4" t="s">
        <v>359</v>
      </c>
      <c r="G191" s="4" t="s">
        <v>358</v>
      </c>
    </row>
    <row r="192" spans="1:7">
      <c r="A192" s="5" t="s">
        <v>337</v>
      </c>
      <c r="B192" s="6" t="s">
        <v>348</v>
      </c>
      <c r="C192" s="4" t="s">
        <v>27</v>
      </c>
      <c r="D192" s="7">
        <v>465000</v>
      </c>
      <c r="E192" s="4" t="s">
        <v>7</v>
      </c>
      <c r="F192" s="4" t="s">
        <v>12</v>
      </c>
      <c r="G192" s="4" t="s">
        <v>13</v>
      </c>
    </row>
    <row r="193" spans="1:7">
      <c r="A193" s="5" t="s">
        <v>337</v>
      </c>
      <c r="B193" s="6" t="s">
        <v>349</v>
      </c>
      <c r="C193" s="4" t="s">
        <v>29</v>
      </c>
      <c r="D193" s="7">
        <v>32088</v>
      </c>
      <c r="E193" s="4" t="s">
        <v>7</v>
      </c>
      <c r="F193" s="4" t="s">
        <v>12</v>
      </c>
      <c r="G193" s="4" t="s">
        <v>13</v>
      </c>
    </row>
    <row r="194" spans="1:7">
      <c r="A194" s="5" t="s">
        <v>338</v>
      </c>
      <c r="B194" s="6" t="s">
        <v>350</v>
      </c>
      <c r="C194" s="4" t="s">
        <v>259</v>
      </c>
      <c r="D194" s="7">
        <v>1323000</v>
      </c>
      <c r="E194" s="4" t="s">
        <v>7</v>
      </c>
      <c r="F194" s="4" t="s">
        <v>281</v>
      </c>
      <c r="G194" s="4" t="s">
        <v>280</v>
      </c>
    </row>
    <row r="195" spans="1:7">
      <c r="A195" s="5" t="s">
        <v>339</v>
      </c>
      <c r="B195" s="6" t="s">
        <v>351</v>
      </c>
      <c r="C195" s="4" t="s">
        <v>29</v>
      </c>
      <c r="D195" s="7">
        <v>180320</v>
      </c>
      <c r="E195" s="4" t="s">
        <v>7</v>
      </c>
      <c r="F195" s="4" t="s">
        <v>12</v>
      </c>
      <c r="G195" s="4" t="s">
        <v>13</v>
      </c>
    </row>
    <row r="196" spans="1:7">
      <c r="A196" s="5" t="s">
        <v>339</v>
      </c>
      <c r="B196" s="6" t="s">
        <v>352</v>
      </c>
      <c r="C196" s="4" t="s">
        <v>312</v>
      </c>
      <c r="D196" s="7">
        <v>138000</v>
      </c>
      <c r="E196" s="4" t="s">
        <v>7</v>
      </c>
      <c r="F196" s="4" t="s">
        <v>12</v>
      </c>
      <c r="G196" s="4" t="s">
        <v>13</v>
      </c>
    </row>
    <row r="197" spans="1:7">
      <c r="A197" s="5" t="s">
        <v>339</v>
      </c>
      <c r="B197" s="6" t="s">
        <v>353</v>
      </c>
      <c r="C197" s="4" t="s">
        <v>312</v>
      </c>
      <c r="D197" s="7">
        <v>60000</v>
      </c>
      <c r="E197" s="4" t="s">
        <v>7</v>
      </c>
      <c r="F197" s="4" t="s">
        <v>12</v>
      </c>
      <c r="G197" s="4" t="s">
        <v>13</v>
      </c>
    </row>
    <row r="198" spans="1:7">
      <c r="A198" s="5" t="s">
        <v>340</v>
      </c>
      <c r="B198" s="6" t="s">
        <v>354</v>
      </c>
      <c r="C198" s="4" t="s">
        <v>27</v>
      </c>
      <c r="D198" s="7">
        <v>997715</v>
      </c>
      <c r="E198" s="4" t="s">
        <v>7</v>
      </c>
      <c r="F198" s="4" t="s">
        <v>12</v>
      </c>
      <c r="G198" s="4" t="s">
        <v>13</v>
      </c>
    </row>
    <row r="199" spans="1:7">
      <c r="A199" s="5" t="s">
        <v>341</v>
      </c>
      <c r="B199" s="6" t="s">
        <v>355</v>
      </c>
      <c r="C199" s="4" t="s">
        <v>29</v>
      </c>
      <c r="D199" s="7">
        <v>44703</v>
      </c>
      <c r="E199" s="4" t="s">
        <v>7</v>
      </c>
      <c r="F199" s="4" t="s">
        <v>12</v>
      </c>
      <c r="G199" s="4" t="s">
        <v>13</v>
      </c>
    </row>
    <row r="200" spans="1:7">
      <c r="A200" s="5" t="s">
        <v>342</v>
      </c>
      <c r="B200" s="6" t="s">
        <v>356</v>
      </c>
      <c r="C200" s="4" t="s">
        <v>11</v>
      </c>
      <c r="D200" s="7">
        <v>7140</v>
      </c>
      <c r="E200" s="4" t="s">
        <v>7</v>
      </c>
      <c r="F200" s="4" t="s">
        <v>12</v>
      </c>
      <c r="G200" s="4" t="s">
        <v>13</v>
      </c>
    </row>
    <row r="201" spans="1:7">
      <c r="A201" s="5" t="s">
        <v>342</v>
      </c>
      <c r="B201" s="6" t="s">
        <v>357</v>
      </c>
      <c r="C201" s="4" t="s">
        <v>11</v>
      </c>
      <c r="D201" s="7">
        <v>7140</v>
      </c>
      <c r="E201" s="4" t="s">
        <v>7</v>
      </c>
      <c r="F201" s="4" t="s">
        <v>12</v>
      </c>
      <c r="G201" s="4" t="s">
        <v>13</v>
      </c>
    </row>
    <row r="202" spans="1:7">
      <c r="A202" s="5" t="s">
        <v>360</v>
      </c>
      <c r="B202" s="6" t="s">
        <v>365</v>
      </c>
      <c r="C202" s="4" t="s">
        <v>382</v>
      </c>
      <c r="D202" s="7">
        <v>4000</v>
      </c>
      <c r="E202" s="4" t="s">
        <v>7</v>
      </c>
      <c r="F202" s="4" t="s">
        <v>12</v>
      </c>
      <c r="G202" s="4" t="s">
        <v>13</v>
      </c>
    </row>
    <row r="203" spans="1:7">
      <c r="A203" s="5" t="s">
        <v>360</v>
      </c>
      <c r="B203" s="6" t="s">
        <v>366</v>
      </c>
      <c r="C203" s="4" t="s">
        <v>382</v>
      </c>
      <c r="D203" s="7">
        <v>25000</v>
      </c>
      <c r="E203" s="4" t="s">
        <v>7</v>
      </c>
      <c r="F203" s="4" t="s">
        <v>12</v>
      </c>
      <c r="G203" s="4" t="s">
        <v>13</v>
      </c>
    </row>
    <row r="204" spans="1:7">
      <c r="A204" s="5" t="s">
        <v>360</v>
      </c>
      <c r="B204" s="6" t="s">
        <v>367</v>
      </c>
      <c r="C204" s="4" t="s">
        <v>382</v>
      </c>
      <c r="D204" s="7">
        <v>1500</v>
      </c>
      <c r="E204" s="4" t="s">
        <v>7</v>
      </c>
      <c r="F204" s="4" t="s">
        <v>12</v>
      </c>
      <c r="G204" s="4" t="s">
        <v>13</v>
      </c>
    </row>
    <row r="205" spans="1:7">
      <c r="A205" s="5" t="s">
        <v>361</v>
      </c>
      <c r="B205" s="6" t="s">
        <v>368</v>
      </c>
      <c r="C205" s="4" t="s">
        <v>312</v>
      </c>
      <c r="D205" s="7">
        <v>2000</v>
      </c>
      <c r="E205" s="4" t="s">
        <v>7</v>
      </c>
      <c r="F205" s="4" t="s">
        <v>12</v>
      </c>
      <c r="G205" s="4" t="s">
        <v>13</v>
      </c>
    </row>
    <row r="206" spans="1:7">
      <c r="A206" s="5" t="s">
        <v>335</v>
      </c>
      <c r="B206" s="6" t="s">
        <v>369</v>
      </c>
      <c r="C206" s="4" t="s">
        <v>358</v>
      </c>
      <c r="D206" s="7">
        <v>8000</v>
      </c>
      <c r="E206" s="4" t="s">
        <v>7</v>
      </c>
      <c r="F206" s="4" t="s">
        <v>359</v>
      </c>
      <c r="G206" s="4" t="s">
        <v>358</v>
      </c>
    </row>
    <row r="207" spans="1:7">
      <c r="A207" s="5" t="s">
        <v>335</v>
      </c>
      <c r="B207" s="6" t="s">
        <v>370</v>
      </c>
      <c r="C207" s="4" t="s">
        <v>358</v>
      </c>
      <c r="D207" s="7">
        <v>6000</v>
      </c>
      <c r="E207" s="4" t="s">
        <v>7</v>
      </c>
      <c r="F207" s="4" t="s">
        <v>359</v>
      </c>
      <c r="G207" s="4" t="s">
        <v>358</v>
      </c>
    </row>
    <row r="208" spans="1:7">
      <c r="A208" s="5" t="s">
        <v>335</v>
      </c>
      <c r="B208" s="6" t="s">
        <v>371</v>
      </c>
      <c r="C208" s="4" t="s">
        <v>29</v>
      </c>
      <c r="D208" s="7">
        <v>24000</v>
      </c>
      <c r="E208" s="4" t="s">
        <v>7</v>
      </c>
      <c r="F208" s="4" t="s">
        <v>12</v>
      </c>
      <c r="G208" s="4" t="s">
        <v>13</v>
      </c>
    </row>
    <row r="209" spans="1:7">
      <c r="A209" s="5" t="s">
        <v>362</v>
      </c>
      <c r="B209" s="6" t="s">
        <v>372</v>
      </c>
      <c r="C209" s="4" t="s">
        <v>235</v>
      </c>
      <c r="D209" s="7">
        <v>8500</v>
      </c>
      <c r="E209" s="4" t="s">
        <v>7</v>
      </c>
      <c r="F209" s="4" t="s">
        <v>12</v>
      </c>
      <c r="G209" s="4" t="s">
        <v>13</v>
      </c>
    </row>
    <row r="210" spans="1:7">
      <c r="A210" s="5" t="s">
        <v>362</v>
      </c>
      <c r="B210" s="6" t="s">
        <v>373</v>
      </c>
      <c r="C210" s="4" t="s">
        <v>383</v>
      </c>
      <c r="D210" s="7">
        <v>1000</v>
      </c>
      <c r="E210" s="4" t="s">
        <v>7</v>
      </c>
      <c r="F210" s="4" t="s">
        <v>12</v>
      </c>
      <c r="G210" s="4" t="s">
        <v>13</v>
      </c>
    </row>
    <row r="211" spans="1:7">
      <c r="A211" s="5" t="s">
        <v>362</v>
      </c>
      <c r="B211" s="6" t="s">
        <v>374</v>
      </c>
      <c r="C211" s="4" t="s">
        <v>312</v>
      </c>
      <c r="D211" s="7">
        <v>1500</v>
      </c>
      <c r="E211" s="4" t="s">
        <v>7</v>
      </c>
      <c r="F211" s="4" t="s">
        <v>12</v>
      </c>
      <c r="G211" s="4" t="s">
        <v>13</v>
      </c>
    </row>
    <row r="212" spans="1:7">
      <c r="A212" s="5" t="s">
        <v>363</v>
      </c>
      <c r="B212" s="6" t="s">
        <v>375</v>
      </c>
      <c r="C212" s="4" t="s">
        <v>53</v>
      </c>
      <c r="D212" s="7">
        <v>2500</v>
      </c>
      <c r="E212" s="4" t="s">
        <v>7</v>
      </c>
      <c r="F212" s="4" t="s">
        <v>12</v>
      </c>
      <c r="G212" s="4" t="s">
        <v>13</v>
      </c>
    </row>
    <row r="213" spans="1:7">
      <c r="A213" s="5" t="s">
        <v>337</v>
      </c>
      <c r="B213" s="6" t="s">
        <v>376</v>
      </c>
      <c r="C213" s="4" t="s">
        <v>29</v>
      </c>
      <c r="D213" s="7">
        <v>4650</v>
      </c>
      <c r="E213" s="4" t="s">
        <v>7</v>
      </c>
      <c r="F213" s="4" t="s">
        <v>12</v>
      </c>
      <c r="G213" s="4" t="s">
        <v>13</v>
      </c>
    </row>
    <row r="214" spans="1:7">
      <c r="A214" s="5" t="s">
        <v>339</v>
      </c>
      <c r="B214" s="6" t="s">
        <v>377</v>
      </c>
      <c r="C214" s="4" t="s">
        <v>53</v>
      </c>
      <c r="D214" s="7">
        <v>10000</v>
      </c>
      <c r="E214" s="4" t="s">
        <v>7</v>
      </c>
      <c r="F214" s="4" t="s">
        <v>12</v>
      </c>
      <c r="G214" s="4" t="s">
        <v>13</v>
      </c>
    </row>
    <row r="215" spans="1:7">
      <c r="A215" s="5" t="s">
        <v>341</v>
      </c>
      <c r="B215" s="6" t="s">
        <v>378</v>
      </c>
      <c r="C215" s="4" t="s">
        <v>383</v>
      </c>
      <c r="D215" s="7">
        <v>1000</v>
      </c>
      <c r="E215" s="4" t="s">
        <v>7</v>
      </c>
      <c r="F215" s="4" t="s">
        <v>12</v>
      </c>
      <c r="G215" s="4" t="s">
        <v>13</v>
      </c>
    </row>
    <row r="216" spans="1:7">
      <c r="A216" s="5" t="s">
        <v>341</v>
      </c>
      <c r="B216" s="6" t="s">
        <v>379</v>
      </c>
      <c r="C216" s="4" t="s">
        <v>29</v>
      </c>
      <c r="D216" s="7">
        <v>15000</v>
      </c>
      <c r="E216" s="4" t="s">
        <v>7</v>
      </c>
      <c r="F216" s="4" t="s">
        <v>12</v>
      </c>
      <c r="G216" s="4" t="s">
        <v>13</v>
      </c>
    </row>
    <row r="217" spans="1:7">
      <c r="A217" s="5" t="s">
        <v>364</v>
      </c>
      <c r="B217" s="6" t="s">
        <v>380</v>
      </c>
      <c r="C217" s="4" t="s">
        <v>235</v>
      </c>
      <c r="D217" s="7">
        <v>7313</v>
      </c>
      <c r="E217" s="4" t="s">
        <v>7</v>
      </c>
      <c r="F217" s="4" t="s">
        <v>12</v>
      </c>
      <c r="G217" s="4" t="s">
        <v>13</v>
      </c>
    </row>
    <row r="218" spans="1:7">
      <c r="A218" s="5" t="s">
        <v>364</v>
      </c>
      <c r="B218" s="6" t="s">
        <v>381</v>
      </c>
      <c r="C218" s="4" t="s">
        <v>29</v>
      </c>
      <c r="D218" s="7">
        <v>40000</v>
      </c>
      <c r="E218" s="4" t="s">
        <v>7</v>
      </c>
      <c r="F218" s="4" t="s">
        <v>12</v>
      </c>
      <c r="G218" s="4" t="s">
        <v>13</v>
      </c>
    </row>
    <row r="219" spans="1:7">
      <c r="A219" s="5" t="s">
        <v>384</v>
      </c>
      <c r="B219" s="6" t="s">
        <v>389</v>
      </c>
      <c r="C219" s="4" t="s">
        <v>235</v>
      </c>
      <c r="D219" s="7">
        <v>10000</v>
      </c>
      <c r="E219" s="4" t="s">
        <v>7</v>
      </c>
      <c r="F219" s="4" t="s">
        <v>12</v>
      </c>
      <c r="G219" s="4" t="s">
        <v>13</v>
      </c>
    </row>
    <row r="220" spans="1:7">
      <c r="A220" s="5" t="s">
        <v>384</v>
      </c>
      <c r="B220" s="6" t="s">
        <v>390</v>
      </c>
      <c r="C220" s="4" t="s">
        <v>235</v>
      </c>
      <c r="D220" s="7">
        <v>2000</v>
      </c>
      <c r="E220" s="4" t="s">
        <v>7</v>
      </c>
      <c r="F220" s="4" t="s">
        <v>12</v>
      </c>
      <c r="G220" s="4" t="s">
        <v>13</v>
      </c>
    </row>
    <row r="221" spans="1:7">
      <c r="A221" s="5" t="s">
        <v>385</v>
      </c>
      <c r="B221" s="6" t="s">
        <v>391</v>
      </c>
      <c r="C221" s="4" t="s">
        <v>383</v>
      </c>
      <c r="D221" s="7">
        <v>1000</v>
      </c>
      <c r="E221" s="4" t="s">
        <v>7</v>
      </c>
      <c r="F221" s="4" t="s">
        <v>12</v>
      </c>
      <c r="G221" s="4" t="s">
        <v>13</v>
      </c>
    </row>
    <row r="222" spans="1:7">
      <c r="A222" s="5" t="s">
        <v>386</v>
      </c>
      <c r="B222" s="10" t="s">
        <v>392</v>
      </c>
      <c r="C222" s="4" t="s">
        <v>29</v>
      </c>
      <c r="D222" s="7">
        <v>4650</v>
      </c>
      <c r="E222" s="4" t="s">
        <v>7</v>
      </c>
      <c r="F222" s="4" t="s">
        <v>12</v>
      </c>
      <c r="G222" s="4" t="s">
        <v>13</v>
      </c>
    </row>
    <row r="223" spans="1:7">
      <c r="A223" s="5" t="s">
        <v>387</v>
      </c>
      <c r="B223" s="10" t="s">
        <v>393</v>
      </c>
      <c r="C223" s="4" t="s">
        <v>27</v>
      </c>
      <c r="D223" s="7">
        <v>40000</v>
      </c>
      <c r="E223" s="4" t="s">
        <v>7</v>
      </c>
      <c r="F223" s="4" t="s">
        <v>12</v>
      </c>
      <c r="G223" s="4" t="s">
        <v>13</v>
      </c>
    </row>
    <row r="224" spans="1:7">
      <c r="A224" s="5" t="s">
        <v>388</v>
      </c>
      <c r="B224" s="10" t="s">
        <v>394</v>
      </c>
      <c r="C224" s="4" t="s">
        <v>277</v>
      </c>
      <c r="D224" s="7">
        <v>10000</v>
      </c>
      <c r="E224" s="4" t="s">
        <v>7</v>
      </c>
      <c r="F224" s="4" t="s">
        <v>12</v>
      </c>
      <c r="G224" s="4" t="s">
        <v>13</v>
      </c>
    </row>
    <row r="225" spans="1:7">
      <c r="A225" s="5" t="s">
        <v>388</v>
      </c>
      <c r="B225" s="10" t="s">
        <v>395</v>
      </c>
      <c r="C225" s="4" t="s">
        <v>259</v>
      </c>
      <c r="D225" s="7">
        <v>850000</v>
      </c>
      <c r="E225" s="4" t="s">
        <v>7</v>
      </c>
      <c r="F225" s="4" t="s">
        <v>655</v>
      </c>
      <c r="G225" s="4" t="s">
        <v>280</v>
      </c>
    </row>
    <row r="226" spans="1:7">
      <c r="A226" s="5" t="s">
        <v>388</v>
      </c>
      <c r="B226" s="10" t="s">
        <v>396</v>
      </c>
      <c r="C226" s="4" t="s">
        <v>259</v>
      </c>
      <c r="D226" s="7">
        <v>185000</v>
      </c>
      <c r="E226" s="4" t="s">
        <v>7</v>
      </c>
      <c r="F226" s="4" t="s">
        <v>655</v>
      </c>
      <c r="G226" s="4" t="s">
        <v>280</v>
      </c>
    </row>
    <row r="227" spans="1:7">
      <c r="A227" s="5" t="s">
        <v>388</v>
      </c>
      <c r="B227" s="10" t="s">
        <v>397</v>
      </c>
      <c r="C227" s="4" t="s">
        <v>49</v>
      </c>
      <c r="D227" s="7">
        <v>120000</v>
      </c>
      <c r="E227" s="4" t="s">
        <v>7</v>
      </c>
      <c r="F227" s="4" t="s">
        <v>45</v>
      </c>
      <c r="G227" s="4" t="s">
        <v>37</v>
      </c>
    </row>
    <row r="228" spans="1:7">
      <c r="A228" s="5" t="s">
        <v>388</v>
      </c>
      <c r="B228" s="10" t="s">
        <v>398</v>
      </c>
      <c r="C228" s="4" t="s">
        <v>49</v>
      </c>
      <c r="D228" s="7">
        <v>390000</v>
      </c>
      <c r="E228" s="4" t="s">
        <v>7</v>
      </c>
      <c r="F228" s="4" t="s">
        <v>45</v>
      </c>
      <c r="G228" s="4" t="s">
        <v>37</v>
      </c>
    </row>
    <row r="229" spans="1:7">
      <c r="A229" s="5" t="s">
        <v>399</v>
      </c>
      <c r="B229" s="6" t="s">
        <v>404</v>
      </c>
      <c r="C229" s="4" t="s">
        <v>29</v>
      </c>
      <c r="D229" s="7">
        <v>150507</v>
      </c>
      <c r="E229" s="4" t="s">
        <v>7</v>
      </c>
      <c r="F229" s="4" t="s">
        <v>12</v>
      </c>
      <c r="G229" s="4" t="s">
        <v>13</v>
      </c>
    </row>
    <row r="230" spans="1:7">
      <c r="A230" s="5" t="s">
        <v>399</v>
      </c>
      <c r="B230" s="6" t="s">
        <v>405</v>
      </c>
      <c r="C230" s="4" t="s">
        <v>412</v>
      </c>
      <c r="D230" s="7">
        <v>57680</v>
      </c>
      <c r="E230" s="4" t="s">
        <v>7</v>
      </c>
      <c r="F230" s="4" t="s">
        <v>12</v>
      </c>
      <c r="G230" s="4" t="s">
        <v>13</v>
      </c>
    </row>
    <row r="231" spans="1:7">
      <c r="A231" s="5" t="s">
        <v>400</v>
      </c>
      <c r="B231" s="6" t="s">
        <v>406</v>
      </c>
      <c r="C231" s="4" t="s">
        <v>29</v>
      </c>
      <c r="D231" s="7">
        <v>23508</v>
      </c>
      <c r="E231" s="4" t="s">
        <v>7</v>
      </c>
      <c r="F231" s="4" t="s">
        <v>12</v>
      </c>
      <c r="G231" s="4" t="s">
        <v>13</v>
      </c>
    </row>
    <row r="232" spans="1:7">
      <c r="A232" s="5" t="s">
        <v>400</v>
      </c>
      <c r="B232" s="6" t="s">
        <v>407</v>
      </c>
      <c r="C232" s="4" t="s">
        <v>29</v>
      </c>
      <c r="D232" s="7">
        <v>156800</v>
      </c>
      <c r="E232" s="4" t="s">
        <v>7</v>
      </c>
      <c r="F232" s="4" t="s">
        <v>12</v>
      </c>
      <c r="G232" s="4" t="s">
        <v>13</v>
      </c>
    </row>
    <row r="233" spans="1:7">
      <c r="A233" s="5" t="s">
        <v>401</v>
      </c>
      <c r="B233" s="6" t="s">
        <v>408</v>
      </c>
      <c r="C233" s="4" t="s">
        <v>27</v>
      </c>
      <c r="D233" s="7">
        <v>997715</v>
      </c>
      <c r="E233" s="4" t="s">
        <v>7</v>
      </c>
      <c r="F233" s="4" t="s">
        <v>12</v>
      </c>
      <c r="G233" s="4" t="s">
        <v>13</v>
      </c>
    </row>
    <row r="234" spans="1:7">
      <c r="A234" s="5" t="s">
        <v>402</v>
      </c>
      <c r="B234" s="6" t="s">
        <v>409</v>
      </c>
      <c r="C234" s="4" t="s">
        <v>29</v>
      </c>
      <c r="D234" s="7">
        <v>134113</v>
      </c>
      <c r="E234" s="4" t="s">
        <v>7</v>
      </c>
      <c r="F234" s="4" t="s">
        <v>12</v>
      </c>
      <c r="G234" s="4" t="s">
        <v>13</v>
      </c>
    </row>
    <row r="235" spans="1:7">
      <c r="A235" s="5" t="s">
        <v>403</v>
      </c>
      <c r="B235" s="6" t="s">
        <v>410</v>
      </c>
      <c r="C235" s="4" t="s">
        <v>11</v>
      </c>
      <c r="D235" s="7">
        <v>7140</v>
      </c>
      <c r="E235" s="4" t="s">
        <v>7</v>
      </c>
      <c r="F235" s="4" t="s">
        <v>12</v>
      </c>
      <c r="G235" s="4" t="s">
        <v>13</v>
      </c>
    </row>
    <row r="236" spans="1:7">
      <c r="A236" s="5" t="s">
        <v>403</v>
      </c>
      <c r="B236" s="6" t="s">
        <v>411</v>
      </c>
      <c r="C236" s="4" t="s">
        <v>11</v>
      </c>
      <c r="D236" s="7">
        <v>7140</v>
      </c>
      <c r="E236" s="4" t="s">
        <v>7</v>
      </c>
      <c r="F236" s="4" t="s">
        <v>12</v>
      </c>
      <c r="G236" s="4" t="s">
        <v>13</v>
      </c>
    </row>
    <row r="237" spans="1:7">
      <c r="A237" s="5" t="s">
        <v>413</v>
      </c>
      <c r="B237" s="6" t="s">
        <v>421</v>
      </c>
      <c r="C237" s="4" t="s">
        <v>49</v>
      </c>
      <c r="D237" s="7">
        <v>23300</v>
      </c>
      <c r="E237" s="4" t="s">
        <v>7</v>
      </c>
      <c r="F237" s="4" t="s">
        <v>431</v>
      </c>
      <c r="G237" s="4" t="s">
        <v>47</v>
      </c>
    </row>
    <row r="238" spans="1:7">
      <c r="A238" s="5" t="s">
        <v>414</v>
      </c>
      <c r="B238" s="6" t="s">
        <v>422</v>
      </c>
      <c r="C238" s="4" t="s">
        <v>49</v>
      </c>
      <c r="D238" s="7">
        <v>27500</v>
      </c>
      <c r="E238" s="4" t="s">
        <v>7</v>
      </c>
      <c r="F238" s="4" t="s">
        <v>51</v>
      </c>
      <c r="G238" s="4" t="s">
        <v>37</v>
      </c>
    </row>
    <row r="239" spans="1:7">
      <c r="A239" s="5" t="s">
        <v>415</v>
      </c>
      <c r="B239" s="6" t="s">
        <v>423</v>
      </c>
      <c r="C239" s="4" t="s">
        <v>312</v>
      </c>
      <c r="D239" s="7">
        <v>11900</v>
      </c>
      <c r="E239" s="4" t="s">
        <v>7</v>
      </c>
      <c r="F239" s="4" t="s">
        <v>12</v>
      </c>
      <c r="G239" s="4" t="s">
        <v>13</v>
      </c>
    </row>
    <row r="240" spans="1:7">
      <c r="A240" s="5" t="s">
        <v>399</v>
      </c>
      <c r="B240" s="6" t="s">
        <v>424</v>
      </c>
      <c r="C240" s="4" t="s">
        <v>277</v>
      </c>
      <c r="D240" s="7">
        <v>10000</v>
      </c>
      <c r="E240" s="4" t="s">
        <v>7</v>
      </c>
      <c r="F240" s="4" t="s">
        <v>12</v>
      </c>
      <c r="G240" s="4" t="s">
        <v>13</v>
      </c>
    </row>
    <row r="241" spans="1:7">
      <c r="A241" s="5" t="s">
        <v>416</v>
      </c>
      <c r="B241" s="6" t="s">
        <v>425</v>
      </c>
      <c r="C241" s="4" t="s">
        <v>29</v>
      </c>
      <c r="D241" s="7">
        <v>4650</v>
      </c>
      <c r="E241" s="4" t="s">
        <v>7</v>
      </c>
      <c r="F241" s="4" t="s">
        <v>12</v>
      </c>
      <c r="G241" s="4" t="s">
        <v>13</v>
      </c>
    </row>
    <row r="242" spans="1:7">
      <c r="A242" s="5" t="s">
        <v>417</v>
      </c>
      <c r="B242" s="6" t="s">
        <v>426</v>
      </c>
      <c r="C242" s="4" t="s">
        <v>49</v>
      </c>
      <c r="D242" s="7">
        <v>3890000</v>
      </c>
      <c r="E242" s="4" t="s">
        <v>7</v>
      </c>
      <c r="F242" s="4" t="s">
        <v>279</v>
      </c>
      <c r="G242" s="4" t="s">
        <v>38</v>
      </c>
    </row>
    <row r="243" spans="1:7">
      <c r="A243" s="5" t="s">
        <v>418</v>
      </c>
      <c r="B243" s="6" t="s">
        <v>427</v>
      </c>
      <c r="C243" s="4" t="s">
        <v>276</v>
      </c>
      <c r="D243" s="7">
        <v>13230</v>
      </c>
      <c r="E243" s="4" t="s">
        <v>7</v>
      </c>
      <c r="F243" s="4" t="s">
        <v>12</v>
      </c>
      <c r="G243" s="4" t="s">
        <v>13</v>
      </c>
    </row>
    <row r="244" spans="1:7">
      <c r="A244" s="5" t="s">
        <v>418</v>
      </c>
      <c r="B244" s="6" t="s">
        <v>428</v>
      </c>
      <c r="C244" s="4" t="s">
        <v>432</v>
      </c>
      <c r="D244" s="7">
        <v>4185</v>
      </c>
      <c r="E244" s="4" t="s">
        <v>7</v>
      </c>
      <c r="F244" s="4" t="s">
        <v>12</v>
      </c>
      <c r="G244" s="4" t="s">
        <v>13</v>
      </c>
    </row>
    <row r="245" spans="1:7">
      <c r="A245" s="5" t="s">
        <v>419</v>
      </c>
      <c r="B245" s="6" t="s">
        <v>429</v>
      </c>
      <c r="C245" s="4" t="s">
        <v>46</v>
      </c>
      <c r="D245" s="7">
        <v>30000</v>
      </c>
      <c r="E245" s="4" t="s">
        <v>7</v>
      </c>
      <c r="F245" s="4" t="s">
        <v>12</v>
      </c>
      <c r="G245" s="4" t="s">
        <v>13</v>
      </c>
    </row>
    <row r="246" spans="1:7">
      <c r="A246" s="5" t="s">
        <v>420</v>
      </c>
      <c r="B246" s="6" t="s">
        <v>430</v>
      </c>
      <c r="C246" s="4" t="s">
        <v>27</v>
      </c>
      <c r="D246" s="7">
        <v>40000</v>
      </c>
      <c r="E246" s="4" t="s">
        <v>7</v>
      </c>
      <c r="F246" s="4" t="s">
        <v>12</v>
      </c>
      <c r="G246" s="4" t="s">
        <v>13</v>
      </c>
    </row>
    <row r="247" spans="1:7">
      <c r="A247" s="5" t="s">
        <v>433</v>
      </c>
      <c r="B247" s="6" t="s">
        <v>440</v>
      </c>
      <c r="C247" s="4" t="s">
        <v>29</v>
      </c>
      <c r="D247" s="7">
        <v>156800</v>
      </c>
      <c r="E247" s="4" t="s">
        <v>7</v>
      </c>
      <c r="F247" s="4" t="s">
        <v>12</v>
      </c>
      <c r="G247" s="4" t="s">
        <v>13</v>
      </c>
    </row>
    <row r="248" spans="1:7">
      <c r="A248" s="5" t="s">
        <v>434</v>
      </c>
      <c r="B248" s="6" t="s">
        <v>441</v>
      </c>
      <c r="C248" s="4" t="s">
        <v>29</v>
      </c>
      <c r="D248" s="7">
        <v>148918</v>
      </c>
      <c r="E248" s="4" t="s">
        <v>7</v>
      </c>
      <c r="F248" s="4" t="s">
        <v>12</v>
      </c>
      <c r="G248" s="4" t="s">
        <v>13</v>
      </c>
    </row>
    <row r="249" spans="1:7">
      <c r="A249" s="5" t="s">
        <v>435</v>
      </c>
      <c r="B249" s="6" t="s">
        <v>442</v>
      </c>
      <c r="C249" s="4" t="s">
        <v>412</v>
      </c>
      <c r="D249" s="7">
        <v>57680</v>
      </c>
      <c r="E249" s="4" t="s">
        <v>7</v>
      </c>
      <c r="F249" s="4" t="s">
        <v>12</v>
      </c>
      <c r="G249" s="4" t="s">
        <v>13</v>
      </c>
    </row>
    <row r="250" spans="1:7">
      <c r="A250" s="5" t="s">
        <v>436</v>
      </c>
      <c r="B250" s="6" t="s">
        <v>443</v>
      </c>
      <c r="C250" s="4" t="s">
        <v>27</v>
      </c>
      <c r="D250" s="7">
        <v>997715</v>
      </c>
      <c r="E250" s="4" t="s">
        <v>7</v>
      </c>
      <c r="F250" s="4" t="s">
        <v>12</v>
      </c>
      <c r="G250" s="4" t="s">
        <v>13</v>
      </c>
    </row>
    <row r="251" spans="1:7">
      <c r="A251" s="5" t="s">
        <v>437</v>
      </c>
      <c r="B251" s="6" t="s">
        <v>444</v>
      </c>
      <c r="C251" s="4" t="s">
        <v>29</v>
      </c>
      <c r="D251" s="7">
        <v>30863</v>
      </c>
      <c r="E251" s="4" t="s">
        <v>7</v>
      </c>
      <c r="F251" s="4" t="s">
        <v>12</v>
      </c>
      <c r="G251" s="4" t="s">
        <v>13</v>
      </c>
    </row>
    <row r="252" spans="1:7">
      <c r="A252" s="5" t="s">
        <v>437</v>
      </c>
      <c r="B252" s="6" t="s">
        <v>445</v>
      </c>
      <c r="C252" s="4" t="s">
        <v>278</v>
      </c>
      <c r="D252" s="7">
        <v>305180</v>
      </c>
      <c r="E252" s="4" t="s">
        <v>7</v>
      </c>
      <c r="F252" s="4" t="s">
        <v>431</v>
      </c>
      <c r="G252" s="4" t="s">
        <v>47</v>
      </c>
    </row>
    <row r="253" spans="1:7">
      <c r="A253" s="5" t="s">
        <v>437</v>
      </c>
      <c r="B253" s="6" t="s">
        <v>446</v>
      </c>
      <c r="C253" s="4" t="s">
        <v>29</v>
      </c>
      <c r="D253" s="7">
        <v>275828</v>
      </c>
      <c r="E253" s="4" t="s">
        <v>7</v>
      </c>
      <c r="F253" s="4" t="s">
        <v>12</v>
      </c>
      <c r="G253" s="4" t="s">
        <v>13</v>
      </c>
    </row>
    <row r="254" spans="1:7">
      <c r="A254" s="5" t="s">
        <v>438</v>
      </c>
      <c r="B254" s="6" t="s">
        <v>447</v>
      </c>
      <c r="C254" s="4" t="s">
        <v>27</v>
      </c>
      <c r="D254" s="7">
        <v>365000</v>
      </c>
      <c r="E254" s="4" t="s">
        <v>7</v>
      </c>
      <c r="F254" s="4" t="s">
        <v>12</v>
      </c>
      <c r="G254" s="4" t="s">
        <v>13</v>
      </c>
    </row>
    <row r="255" spans="1:7">
      <c r="A255" s="5" t="s">
        <v>439</v>
      </c>
      <c r="B255" s="6" t="s">
        <v>448</v>
      </c>
      <c r="C255" s="4" t="s">
        <v>11</v>
      </c>
      <c r="D255" s="7">
        <v>7140</v>
      </c>
      <c r="E255" s="4" t="s">
        <v>7</v>
      </c>
      <c r="F255" s="4" t="s">
        <v>12</v>
      </c>
      <c r="G255" s="4" t="s">
        <v>13</v>
      </c>
    </row>
    <row r="256" spans="1:7">
      <c r="A256" s="4" t="s">
        <v>458</v>
      </c>
      <c r="B256" s="6" t="s">
        <v>449</v>
      </c>
      <c r="C256" s="4" t="s">
        <v>383</v>
      </c>
      <c r="D256" s="7">
        <v>1000</v>
      </c>
      <c r="E256" s="4" t="s">
        <v>7</v>
      </c>
      <c r="F256" s="4" t="s">
        <v>12</v>
      </c>
      <c r="G256" s="4" t="s">
        <v>13</v>
      </c>
    </row>
    <row r="257" spans="1:7">
      <c r="A257" s="5" t="s">
        <v>459</v>
      </c>
      <c r="B257" s="6" t="s">
        <v>450</v>
      </c>
      <c r="C257" s="4" t="s">
        <v>464</v>
      </c>
      <c r="D257" s="7">
        <v>930</v>
      </c>
      <c r="E257" s="4" t="s">
        <v>7</v>
      </c>
      <c r="F257" s="4" t="s">
        <v>12</v>
      </c>
      <c r="G257" s="4" t="s">
        <v>13</v>
      </c>
    </row>
    <row r="258" spans="1:7">
      <c r="A258" s="5" t="s">
        <v>460</v>
      </c>
      <c r="B258" s="6" t="s">
        <v>451</v>
      </c>
      <c r="C258" s="4" t="s">
        <v>383</v>
      </c>
      <c r="D258" s="7">
        <v>2000</v>
      </c>
      <c r="E258" s="4" t="s">
        <v>7</v>
      </c>
      <c r="F258" s="4" t="s">
        <v>12</v>
      </c>
      <c r="G258" s="4" t="s">
        <v>13</v>
      </c>
    </row>
    <row r="259" spans="1:7">
      <c r="A259" s="5" t="s">
        <v>461</v>
      </c>
      <c r="B259" s="6" t="s">
        <v>452</v>
      </c>
      <c r="C259" s="4" t="s">
        <v>49</v>
      </c>
      <c r="D259" s="7">
        <v>887500</v>
      </c>
      <c r="E259" s="4" t="s">
        <v>7</v>
      </c>
      <c r="F259" s="4" t="s">
        <v>279</v>
      </c>
      <c r="G259" s="4" t="s">
        <v>38</v>
      </c>
    </row>
    <row r="260" spans="1:7">
      <c r="A260" s="5" t="s">
        <v>462</v>
      </c>
      <c r="B260" s="6" t="s">
        <v>453</v>
      </c>
      <c r="C260" s="4" t="s">
        <v>29</v>
      </c>
      <c r="D260" s="7">
        <v>4650</v>
      </c>
      <c r="E260" s="4" t="s">
        <v>7</v>
      </c>
      <c r="F260" s="4" t="s">
        <v>12</v>
      </c>
      <c r="G260" s="4" t="s">
        <v>13</v>
      </c>
    </row>
    <row r="261" spans="1:7">
      <c r="A261" s="5" t="s">
        <v>462</v>
      </c>
      <c r="B261" s="6" t="s">
        <v>454</v>
      </c>
      <c r="C261" s="4" t="s">
        <v>465</v>
      </c>
      <c r="D261" s="7">
        <v>1500</v>
      </c>
      <c r="E261" s="4" t="s">
        <v>7</v>
      </c>
      <c r="F261" s="4" t="s">
        <v>12</v>
      </c>
      <c r="G261" s="4" t="s">
        <v>13</v>
      </c>
    </row>
    <row r="262" spans="1:7">
      <c r="A262" s="5" t="s">
        <v>437</v>
      </c>
      <c r="B262" s="6" t="s">
        <v>455</v>
      </c>
      <c r="C262" s="4" t="s">
        <v>277</v>
      </c>
      <c r="D262" s="7">
        <v>5000</v>
      </c>
      <c r="E262" s="4" t="s">
        <v>7</v>
      </c>
      <c r="F262" s="4" t="s">
        <v>12</v>
      </c>
      <c r="G262" s="4" t="s">
        <v>13</v>
      </c>
    </row>
    <row r="263" spans="1:7">
      <c r="A263" s="5" t="s">
        <v>463</v>
      </c>
      <c r="B263" s="6" t="s">
        <v>456</v>
      </c>
      <c r="C263" s="4" t="s">
        <v>27</v>
      </c>
      <c r="D263" s="7">
        <v>40000</v>
      </c>
      <c r="E263" s="4" t="s">
        <v>7</v>
      </c>
      <c r="F263" s="4" t="s">
        <v>12</v>
      </c>
      <c r="G263" s="4" t="s">
        <v>13</v>
      </c>
    </row>
    <row r="264" spans="1:7">
      <c r="A264" s="5" t="s">
        <v>438</v>
      </c>
      <c r="B264" s="6" t="s">
        <v>457</v>
      </c>
      <c r="C264" s="4" t="s">
        <v>27</v>
      </c>
      <c r="D264" s="7">
        <v>6000</v>
      </c>
      <c r="E264" s="4" t="s">
        <v>7</v>
      </c>
      <c r="F264" s="4" t="s">
        <v>12</v>
      </c>
      <c r="G264" s="4" t="s">
        <v>13</v>
      </c>
    </row>
    <row r="265" spans="1:7">
      <c r="A265" s="5" t="s">
        <v>466</v>
      </c>
      <c r="B265" s="6" t="s">
        <v>471</v>
      </c>
      <c r="C265" s="4" t="s">
        <v>29</v>
      </c>
      <c r="D265" s="7">
        <v>152791</v>
      </c>
      <c r="E265" s="4" t="s">
        <v>7</v>
      </c>
      <c r="F265" s="4" t="s">
        <v>12</v>
      </c>
      <c r="G265" s="4" t="s">
        <v>13</v>
      </c>
    </row>
    <row r="266" spans="1:7">
      <c r="A266" s="5" t="s">
        <v>466</v>
      </c>
      <c r="B266" s="6" t="s">
        <v>472</v>
      </c>
      <c r="C266" s="4" t="s">
        <v>412</v>
      </c>
      <c r="D266" s="7">
        <v>57680</v>
      </c>
      <c r="E266" s="4" t="s">
        <v>7</v>
      </c>
      <c r="F266" s="4" t="s">
        <v>12</v>
      </c>
      <c r="G266" s="4" t="s">
        <v>13</v>
      </c>
    </row>
    <row r="267" spans="1:7">
      <c r="A267" s="5" t="s">
        <v>468</v>
      </c>
      <c r="B267" s="6" t="s">
        <v>473</v>
      </c>
      <c r="C267" s="4" t="s">
        <v>259</v>
      </c>
      <c r="D267" s="7">
        <v>88200</v>
      </c>
      <c r="E267" s="4" t="s">
        <v>7</v>
      </c>
      <c r="F267" s="4" t="s">
        <v>12</v>
      </c>
      <c r="G267" s="4" t="s">
        <v>280</v>
      </c>
    </row>
    <row r="268" spans="1:7">
      <c r="A268" s="5" t="s">
        <v>468</v>
      </c>
      <c r="B268" s="6" t="s">
        <v>474</v>
      </c>
      <c r="C268" s="4" t="s">
        <v>29</v>
      </c>
      <c r="D268" s="7">
        <v>57828</v>
      </c>
      <c r="E268" s="4" t="s">
        <v>7</v>
      </c>
      <c r="F268" s="4" t="s">
        <v>12</v>
      </c>
      <c r="G268" s="4" t="s">
        <v>13</v>
      </c>
    </row>
    <row r="269" spans="1:7">
      <c r="A269" s="5" t="s">
        <v>468</v>
      </c>
      <c r="B269" s="6" t="s">
        <v>475</v>
      </c>
      <c r="C269" s="4" t="s">
        <v>49</v>
      </c>
      <c r="D269" s="7">
        <v>902000</v>
      </c>
      <c r="E269" s="4" t="s">
        <v>7</v>
      </c>
      <c r="F269" s="4" t="s">
        <v>281</v>
      </c>
      <c r="G269" s="4" t="s">
        <v>280</v>
      </c>
    </row>
    <row r="270" spans="1:7">
      <c r="A270" s="5" t="s">
        <v>468</v>
      </c>
      <c r="B270" s="6" t="s">
        <v>476</v>
      </c>
      <c r="C270" s="4" t="s">
        <v>27</v>
      </c>
      <c r="D270" s="7">
        <v>1080720</v>
      </c>
      <c r="E270" s="4" t="s">
        <v>7</v>
      </c>
      <c r="F270" s="4" t="s">
        <v>12</v>
      </c>
      <c r="G270" s="4" t="s">
        <v>13</v>
      </c>
    </row>
    <row r="271" spans="1:7">
      <c r="A271" s="5" t="s">
        <v>468</v>
      </c>
      <c r="B271" s="6" t="s">
        <v>477</v>
      </c>
      <c r="C271" s="4" t="s">
        <v>27</v>
      </c>
      <c r="D271" s="7">
        <v>2766420</v>
      </c>
      <c r="E271" s="4" t="s">
        <v>7</v>
      </c>
      <c r="F271" s="4" t="s">
        <v>12</v>
      </c>
      <c r="G271" s="4" t="s">
        <v>13</v>
      </c>
    </row>
    <row r="272" spans="1:7">
      <c r="A272" s="5" t="s">
        <v>469</v>
      </c>
      <c r="B272" s="9" t="s">
        <v>478</v>
      </c>
      <c r="C272" s="4" t="s">
        <v>27</v>
      </c>
      <c r="D272" s="7">
        <v>997715</v>
      </c>
      <c r="E272" s="4" t="s">
        <v>7</v>
      </c>
      <c r="F272" s="4" t="s">
        <v>12</v>
      </c>
      <c r="G272" s="4" t="s">
        <v>13</v>
      </c>
    </row>
    <row r="273" spans="1:7">
      <c r="A273" s="5" t="s">
        <v>470</v>
      </c>
      <c r="B273" s="9" t="s">
        <v>479</v>
      </c>
      <c r="C273" s="4" t="s">
        <v>11</v>
      </c>
      <c r="D273" s="7">
        <v>7140</v>
      </c>
      <c r="E273" s="4" t="s">
        <v>7</v>
      </c>
      <c r="F273" s="4" t="s">
        <v>12</v>
      </c>
      <c r="G273" s="4" t="s">
        <v>13</v>
      </c>
    </row>
    <row r="274" spans="1:7">
      <c r="A274" s="5" t="s">
        <v>466</v>
      </c>
      <c r="B274" s="6" t="s">
        <v>487</v>
      </c>
      <c r="C274" s="4" t="s">
        <v>50</v>
      </c>
      <c r="D274" s="7">
        <v>1000</v>
      </c>
      <c r="E274" s="4" t="s">
        <v>7</v>
      </c>
      <c r="F274" s="4" t="s">
        <v>12</v>
      </c>
      <c r="G274" s="4" t="s">
        <v>13</v>
      </c>
    </row>
    <row r="275" spans="1:7">
      <c r="A275" s="5" t="s">
        <v>481</v>
      </c>
      <c r="B275" s="6" t="s">
        <v>488</v>
      </c>
      <c r="C275" s="4" t="s">
        <v>11</v>
      </c>
      <c r="D275" s="7">
        <v>16263</v>
      </c>
      <c r="E275" s="4" t="s">
        <v>7</v>
      </c>
      <c r="F275" s="4" t="s">
        <v>12</v>
      </c>
      <c r="G275" s="4" t="s">
        <v>13</v>
      </c>
    </row>
    <row r="276" spans="1:7">
      <c r="A276" s="5" t="s">
        <v>467</v>
      </c>
      <c r="B276" s="6" t="s">
        <v>489</v>
      </c>
      <c r="C276" s="4" t="s">
        <v>49</v>
      </c>
      <c r="D276" s="7">
        <v>225000</v>
      </c>
      <c r="E276" s="4" t="s">
        <v>7</v>
      </c>
      <c r="F276" s="4" t="s">
        <v>281</v>
      </c>
      <c r="G276" s="4" t="s">
        <v>280</v>
      </c>
    </row>
    <row r="277" spans="1:7">
      <c r="A277" s="5" t="s">
        <v>467</v>
      </c>
      <c r="B277" s="6" t="s">
        <v>490</v>
      </c>
      <c r="C277" s="4" t="s">
        <v>49</v>
      </c>
      <c r="D277" s="7">
        <v>902000</v>
      </c>
      <c r="E277" s="4" t="s">
        <v>7</v>
      </c>
      <c r="F277" s="4" t="s">
        <v>281</v>
      </c>
      <c r="G277" s="4" t="s">
        <v>280</v>
      </c>
    </row>
    <row r="278" spans="1:7">
      <c r="A278" s="5" t="s">
        <v>467</v>
      </c>
      <c r="B278" s="6" t="s">
        <v>491</v>
      </c>
      <c r="C278" s="4" t="s">
        <v>259</v>
      </c>
      <c r="D278" s="7">
        <v>900000</v>
      </c>
      <c r="E278" s="4" t="s">
        <v>7</v>
      </c>
      <c r="F278" s="4" t="s">
        <v>281</v>
      </c>
      <c r="G278" s="4" t="s">
        <v>280</v>
      </c>
    </row>
    <row r="279" spans="1:7">
      <c r="A279" s="5" t="s">
        <v>482</v>
      </c>
      <c r="B279" s="6" t="s">
        <v>492</v>
      </c>
      <c r="C279" s="4" t="s">
        <v>464</v>
      </c>
      <c r="D279" s="7">
        <v>930</v>
      </c>
      <c r="E279" s="4" t="s">
        <v>7</v>
      </c>
      <c r="F279" s="4" t="s">
        <v>12</v>
      </c>
      <c r="G279" s="4" t="s">
        <v>13</v>
      </c>
    </row>
    <row r="280" spans="1:7">
      <c r="A280" s="5" t="s">
        <v>483</v>
      </c>
      <c r="B280" s="6" t="s">
        <v>493</v>
      </c>
      <c r="C280" s="4" t="s">
        <v>49</v>
      </c>
      <c r="D280" s="7">
        <v>140000</v>
      </c>
      <c r="E280" s="4" t="s">
        <v>7</v>
      </c>
      <c r="F280" s="4" t="s">
        <v>431</v>
      </c>
      <c r="G280" s="4" t="s">
        <v>47</v>
      </c>
    </row>
    <row r="281" spans="1:7">
      <c r="A281" s="5" t="s">
        <v>483</v>
      </c>
      <c r="B281" s="6" t="s">
        <v>494</v>
      </c>
      <c r="C281" s="4" t="s">
        <v>50</v>
      </c>
      <c r="D281" s="7">
        <v>1000</v>
      </c>
      <c r="E281" s="4" t="s">
        <v>7</v>
      </c>
      <c r="F281" s="4" t="s">
        <v>12</v>
      </c>
      <c r="G281" s="4" t="s">
        <v>13</v>
      </c>
    </row>
    <row r="282" spans="1:7">
      <c r="A282" s="5" t="s">
        <v>484</v>
      </c>
      <c r="B282" s="6" t="s">
        <v>495</v>
      </c>
      <c r="C282" s="4" t="s">
        <v>235</v>
      </c>
      <c r="D282" s="7">
        <v>11350</v>
      </c>
      <c r="E282" s="4" t="s">
        <v>7</v>
      </c>
      <c r="F282" s="4" t="s">
        <v>12</v>
      </c>
      <c r="G282" s="4" t="s">
        <v>13</v>
      </c>
    </row>
    <row r="283" spans="1:7">
      <c r="A283" s="5" t="s">
        <v>485</v>
      </c>
      <c r="B283" s="6" t="s">
        <v>496</v>
      </c>
      <c r="C283" s="4" t="s">
        <v>276</v>
      </c>
      <c r="D283" s="7">
        <v>1200</v>
      </c>
      <c r="E283" s="4" t="s">
        <v>7</v>
      </c>
      <c r="F283" s="4" t="s">
        <v>12</v>
      </c>
      <c r="G283" s="4" t="s">
        <v>13</v>
      </c>
    </row>
    <row r="284" spans="1:7">
      <c r="A284" s="5" t="s">
        <v>486</v>
      </c>
      <c r="B284" s="6" t="s">
        <v>497</v>
      </c>
      <c r="C284" s="4" t="s">
        <v>27</v>
      </c>
      <c r="D284" s="7">
        <v>40000</v>
      </c>
      <c r="E284" s="4" t="s">
        <v>7</v>
      </c>
      <c r="F284" s="4" t="s">
        <v>12</v>
      </c>
      <c r="G284" s="4" t="s">
        <v>13</v>
      </c>
    </row>
    <row r="285" spans="1:7">
      <c r="A285" s="5" t="s">
        <v>480</v>
      </c>
      <c r="B285" s="6" t="s">
        <v>505</v>
      </c>
      <c r="C285" s="4" t="s">
        <v>29</v>
      </c>
      <c r="D285" s="7">
        <v>73500</v>
      </c>
      <c r="E285" s="4" t="s">
        <v>7</v>
      </c>
      <c r="F285" s="4" t="s">
        <v>12</v>
      </c>
      <c r="G285" s="4" t="s">
        <v>13</v>
      </c>
    </row>
    <row r="286" spans="1:7">
      <c r="A286" s="5" t="s">
        <v>480</v>
      </c>
      <c r="B286" s="6" t="s">
        <v>506</v>
      </c>
      <c r="C286" s="4" t="s">
        <v>29</v>
      </c>
      <c r="D286" s="7">
        <v>325161</v>
      </c>
      <c r="E286" s="4" t="s">
        <v>7</v>
      </c>
      <c r="F286" s="4" t="s">
        <v>12</v>
      </c>
      <c r="G286" s="4" t="s">
        <v>13</v>
      </c>
    </row>
    <row r="287" spans="1:7">
      <c r="A287" s="5" t="s">
        <v>498</v>
      </c>
      <c r="B287" s="6" t="s">
        <v>507</v>
      </c>
      <c r="C287" s="4" t="s">
        <v>518</v>
      </c>
      <c r="D287" s="7">
        <v>1323000</v>
      </c>
      <c r="E287" s="4" t="s">
        <v>7</v>
      </c>
      <c r="F287" s="4" t="s">
        <v>655</v>
      </c>
      <c r="G287" s="4" t="s">
        <v>358</v>
      </c>
    </row>
    <row r="288" spans="1:7">
      <c r="A288" s="5" t="s">
        <v>499</v>
      </c>
      <c r="B288" s="6" t="s">
        <v>508</v>
      </c>
      <c r="C288" s="4" t="s">
        <v>29</v>
      </c>
      <c r="D288" s="7">
        <v>112671</v>
      </c>
      <c r="E288" s="4" t="s">
        <v>7</v>
      </c>
      <c r="F288" s="4" t="s">
        <v>12</v>
      </c>
      <c r="G288" s="4" t="s">
        <v>13</v>
      </c>
    </row>
    <row r="289" spans="1:7">
      <c r="A289" s="5" t="s">
        <v>499</v>
      </c>
      <c r="B289" s="6" t="s">
        <v>509</v>
      </c>
      <c r="C289" s="4" t="s">
        <v>49</v>
      </c>
      <c r="D289" s="7">
        <v>1587481</v>
      </c>
      <c r="E289" s="4" t="s">
        <v>7</v>
      </c>
      <c r="F289" s="4" t="s">
        <v>431</v>
      </c>
      <c r="G289" s="4" t="s">
        <v>34</v>
      </c>
    </row>
    <row r="290" spans="1:7">
      <c r="A290" s="5" t="s">
        <v>499</v>
      </c>
      <c r="B290" s="6" t="s">
        <v>510</v>
      </c>
      <c r="C290" s="4" t="s">
        <v>53</v>
      </c>
      <c r="D290" s="7">
        <v>111955</v>
      </c>
      <c r="E290" s="4" t="s">
        <v>7</v>
      </c>
      <c r="F290" s="4" t="s">
        <v>12</v>
      </c>
      <c r="G290" s="4" t="s">
        <v>13</v>
      </c>
    </row>
    <row r="291" spans="1:7">
      <c r="A291" s="5" t="s">
        <v>500</v>
      </c>
      <c r="B291" s="6" t="s">
        <v>511</v>
      </c>
      <c r="C291" s="4" t="s">
        <v>412</v>
      </c>
      <c r="D291" s="7">
        <v>57680</v>
      </c>
      <c r="E291" s="4" t="s">
        <v>7</v>
      </c>
      <c r="F291" s="4" t="s">
        <v>12</v>
      </c>
      <c r="G291" s="4" t="s">
        <v>13</v>
      </c>
    </row>
    <row r="292" spans="1:7">
      <c r="A292" s="5" t="s">
        <v>501</v>
      </c>
      <c r="B292" s="6" t="s">
        <v>512</v>
      </c>
      <c r="C292" s="4" t="s">
        <v>29</v>
      </c>
      <c r="D292" s="7">
        <v>48022</v>
      </c>
      <c r="E292" s="4" t="s">
        <v>7</v>
      </c>
      <c r="F292" s="4" t="s">
        <v>12</v>
      </c>
      <c r="G292" s="4" t="s">
        <v>13</v>
      </c>
    </row>
    <row r="293" spans="1:7">
      <c r="A293" s="5" t="s">
        <v>502</v>
      </c>
      <c r="B293" s="6" t="s">
        <v>513</v>
      </c>
      <c r="C293" s="4" t="s">
        <v>27</v>
      </c>
      <c r="D293" s="7">
        <v>997715</v>
      </c>
      <c r="E293" s="4" t="s">
        <v>7</v>
      </c>
      <c r="F293" s="4" t="s">
        <v>12</v>
      </c>
      <c r="G293" s="4" t="s">
        <v>13</v>
      </c>
    </row>
    <row r="294" spans="1:7">
      <c r="A294" s="5" t="s">
        <v>503</v>
      </c>
      <c r="B294" s="6" t="s">
        <v>514</v>
      </c>
      <c r="C294" s="4" t="s">
        <v>27</v>
      </c>
      <c r="D294" s="7">
        <v>90060</v>
      </c>
      <c r="E294" s="4" t="s">
        <v>7</v>
      </c>
      <c r="F294" s="4" t="s">
        <v>12</v>
      </c>
      <c r="G294" s="4" t="s">
        <v>13</v>
      </c>
    </row>
    <row r="295" spans="1:7">
      <c r="A295" s="5" t="s">
        <v>503</v>
      </c>
      <c r="B295" s="6" t="s">
        <v>515</v>
      </c>
      <c r="C295" s="4" t="s">
        <v>29</v>
      </c>
      <c r="D295" s="7">
        <v>336375</v>
      </c>
      <c r="E295" s="4" t="s">
        <v>7</v>
      </c>
      <c r="F295" s="4" t="s">
        <v>12</v>
      </c>
      <c r="G295" s="4" t="s">
        <v>13</v>
      </c>
    </row>
    <row r="296" spans="1:7">
      <c r="A296" s="5" t="s">
        <v>503</v>
      </c>
      <c r="B296" s="6" t="s">
        <v>516</v>
      </c>
      <c r="C296" s="4" t="s">
        <v>11</v>
      </c>
      <c r="D296" s="7">
        <v>44323</v>
      </c>
      <c r="E296" s="4" t="s">
        <v>7</v>
      </c>
      <c r="F296" s="4" t="s">
        <v>12</v>
      </c>
      <c r="G296" s="4" t="s">
        <v>13</v>
      </c>
    </row>
    <row r="297" spans="1:7">
      <c r="A297" s="5" t="s">
        <v>504</v>
      </c>
      <c r="B297" s="6" t="s">
        <v>517</v>
      </c>
      <c r="C297" s="4" t="s">
        <v>11</v>
      </c>
      <c r="D297" s="7">
        <v>7140</v>
      </c>
      <c r="E297" s="4" t="s">
        <v>7</v>
      </c>
      <c r="F297" s="4" t="s">
        <v>12</v>
      </c>
      <c r="G297" s="4" t="s">
        <v>13</v>
      </c>
    </row>
    <row r="298" spans="1:7">
      <c r="A298" s="5" t="s">
        <v>480</v>
      </c>
      <c r="B298" s="6" t="s">
        <v>525</v>
      </c>
      <c r="C298" s="4" t="s">
        <v>464</v>
      </c>
      <c r="D298" s="7">
        <v>2500</v>
      </c>
      <c r="E298" s="4" t="s">
        <v>7</v>
      </c>
      <c r="F298" s="4" t="s">
        <v>12</v>
      </c>
      <c r="G298" s="4" t="s">
        <v>13</v>
      </c>
    </row>
    <row r="299" spans="1:7">
      <c r="A299" s="5" t="s">
        <v>519</v>
      </c>
      <c r="B299" s="6" t="s">
        <v>526</v>
      </c>
      <c r="C299" s="4" t="s">
        <v>536</v>
      </c>
      <c r="D299" s="7">
        <v>900</v>
      </c>
      <c r="E299" s="4" t="s">
        <v>7</v>
      </c>
      <c r="F299" s="4" t="s">
        <v>12</v>
      </c>
      <c r="G299" s="4" t="s">
        <v>13</v>
      </c>
    </row>
    <row r="300" spans="1:7">
      <c r="A300" s="5" t="s">
        <v>519</v>
      </c>
      <c r="B300" s="6" t="s">
        <v>527</v>
      </c>
      <c r="C300" s="4" t="s">
        <v>50</v>
      </c>
      <c r="D300" s="7">
        <v>1000</v>
      </c>
      <c r="E300" s="4" t="s">
        <v>7</v>
      </c>
      <c r="F300" s="4" t="s">
        <v>12</v>
      </c>
      <c r="G300" s="4" t="s">
        <v>13</v>
      </c>
    </row>
    <row r="301" spans="1:7">
      <c r="A301" s="5" t="s">
        <v>500</v>
      </c>
      <c r="B301" s="6" t="s">
        <v>528</v>
      </c>
      <c r="C301" s="4" t="s">
        <v>277</v>
      </c>
      <c r="D301" s="7">
        <v>10000</v>
      </c>
      <c r="E301" s="4" t="s">
        <v>7</v>
      </c>
      <c r="F301" s="4" t="s">
        <v>12</v>
      </c>
      <c r="G301" s="4" t="s">
        <v>13</v>
      </c>
    </row>
    <row r="302" spans="1:7">
      <c r="A302" s="5" t="s">
        <v>520</v>
      </c>
      <c r="B302" s="6" t="s">
        <v>529</v>
      </c>
      <c r="C302" s="4" t="s">
        <v>49</v>
      </c>
      <c r="D302" s="7">
        <v>141000</v>
      </c>
      <c r="E302" s="4" t="s">
        <v>7</v>
      </c>
      <c r="F302" s="4" t="s">
        <v>431</v>
      </c>
      <c r="G302" s="4" t="s">
        <v>47</v>
      </c>
    </row>
    <row r="303" spans="1:7">
      <c r="A303" s="5" t="s">
        <v>521</v>
      </c>
      <c r="B303" s="6" t="s">
        <v>530</v>
      </c>
      <c r="C303" s="4" t="s">
        <v>50</v>
      </c>
      <c r="D303" s="7">
        <v>5500</v>
      </c>
      <c r="E303" s="4" t="s">
        <v>7</v>
      </c>
      <c r="F303" s="4" t="s">
        <v>12</v>
      </c>
      <c r="G303" s="4" t="s">
        <v>13</v>
      </c>
    </row>
    <row r="304" spans="1:7">
      <c r="A304" s="5" t="s">
        <v>521</v>
      </c>
      <c r="B304" s="6" t="s">
        <v>531</v>
      </c>
      <c r="C304" s="4" t="s">
        <v>276</v>
      </c>
      <c r="D304" s="7">
        <v>2790</v>
      </c>
      <c r="E304" s="4" t="s">
        <v>7</v>
      </c>
      <c r="F304" s="4" t="s">
        <v>12</v>
      </c>
      <c r="G304" s="4" t="s">
        <v>13</v>
      </c>
    </row>
    <row r="305" spans="1:7">
      <c r="A305" s="5" t="s">
        <v>522</v>
      </c>
      <c r="B305" s="6" t="s">
        <v>532</v>
      </c>
      <c r="C305" s="4" t="s">
        <v>277</v>
      </c>
      <c r="D305" s="7">
        <v>10000</v>
      </c>
      <c r="E305" s="4" t="s">
        <v>7</v>
      </c>
      <c r="F305" s="4" t="s">
        <v>12</v>
      </c>
      <c r="G305" s="4" t="s">
        <v>13</v>
      </c>
    </row>
    <row r="306" spans="1:7">
      <c r="A306" s="5" t="s">
        <v>523</v>
      </c>
      <c r="B306" s="6" t="s">
        <v>533</v>
      </c>
      <c r="C306" s="4" t="s">
        <v>464</v>
      </c>
      <c r="D306" s="7">
        <v>930</v>
      </c>
      <c r="E306" s="4" t="s">
        <v>7</v>
      </c>
      <c r="F306" s="4" t="s">
        <v>12</v>
      </c>
      <c r="G306" s="4" t="s">
        <v>13</v>
      </c>
    </row>
    <row r="307" spans="1:7">
      <c r="A307" s="5" t="s">
        <v>524</v>
      </c>
      <c r="B307" s="6" t="s">
        <v>534</v>
      </c>
      <c r="C307" s="4" t="s">
        <v>50</v>
      </c>
      <c r="D307" s="7">
        <v>12000</v>
      </c>
      <c r="E307" s="4" t="s">
        <v>7</v>
      </c>
      <c r="F307" s="4" t="s">
        <v>12</v>
      </c>
      <c r="G307" s="4" t="s">
        <v>13</v>
      </c>
    </row>
    <row r="308" spans="1:7">
      <c r="A308" s="5" t="s">
        <v>504</v>
      </c>
      <c r="B308" s="6" t="s">
        <v>535</v>
      </c>
      <c r="C308" s="4" t="s">
        <v>27</v>
      </c>
      <c r="D308" s="7">
        <v>40000</v>
      </c>
      <c r="E308" s="4" t="s">
        <v>7</v>
      </c>
      <c r="F308" s="4" t="s">
        <v>12</v>
      </c>
      <c r="G308" s="4" t="s">
        <v>13</v>
      </c>
    </row>
    <row r="309" spans="1:7">
      <c r="A309" s="5" t="s">
        <v>537</v>
      </c>
      <c r="B309" s="6" t="s">
        <v>542</v>
      </c>
      <c r="C309" s="4" t="s">
        <v>29</v>
      </c>
      <c r="D309" s="7">
        <v>87049</v>
      </c>
      <c r="E309" s="4" t="s">
        <v>7</v>
      </c>
      <c r="F309" s="4" t="s">
        <v>12</v>
      </c>
      <c r="G309" s="4" t="s">
        <v>13</v>
      </c>
    </row>
    <row r="310" spans="1:7">
      <c r="A310" s="5" t="s">
        <v>538</v>
      </c>
      <c r="B310" s="6" t="s">
        <v>543</v>
      </c>
      <c r="C310" s="4" t="s">
        <v>49</v>
      </c>
      <c r="D310" s="7">
        <v>57680</v>
      </c>
      <c r="E310" s="4" t="s">
        <v>7</v>
      </c>
      <c r="F310" s="4" t="s">
        <v>45</v>
      </c>
      <c r="G310" s="4" t="s">
        <v>37</v>
      </c>
    </row>
    <row r="311" spans="1:7">
      <c r="A311" s="5" t="s">
        <v>539</v>
      </c>
      <c r="B311" s="6" t="s">
        <v>544</v>
      </c>
      <c r="C311" s="4" t="s">
        <v>29</v>
      </c>
      <c r="D311" s="7">
        <v>56602</v>
      </c>
      <c r="E311" s="4" t="s">
        <v>7</v>
      </c>
      <c r="F311" s="4" t="s">
        <v>12</v>
      </c>
      <c r="G311" s="4" t="s">
        <v>13</v>
      </c>
    </row>
    <row r="312" spans="1:7">
      <c r="A312" s="5" t="s">
        <v>540</v>
      </c>
      <c r="B312" s="9" t="s">
        <v>547</v>
      </c>
      <c r="C312" s="4" t="s">
        <v>27</v>
      </c>
      <c r="D312" s="7">
        <v>997715</v>
      </c>
      <c r="E312" s="4" t="s">
        <v>7</v>
      </c>
      <c r="F312" s="4" t="s">
        <v>12</v>
      </c>
      <c r="G312" s="4" t="s">
        <v>13</v>
      </c>
    </row>
    <row r="313" spans="1:7">
      <c r="A313" s="5" t="s">
        <v>541</v>
      </c>
      <c r="B313" s="9" t="s">
        <v>548</v>
      </c>
      <c r="C313" s="4" t="s">
        <v>11</v>
      </c>
      <c r="D313" s="7">
        <v>7140</v>
      </c>
      <c r="E313" s="4" t="s">
        <v>7</v>
      </c>
      <c r="F313" s="4" t="s">
        <v>12</v>
      </c>
      <c r="G313" s="4" t="s">
        <v>13</v>
      </c>
    </row>
    <row r="314" spans="1:7">
      <c r="A314" s="5" t="s">
        <v>541</v>
      </c>
      <c r="B314" s="9" t="s">
        <v>549</v>
      </c>
      <c r="C314" s="4" t="s">
        <v>11</v>
      </c>
      <c r="D314" s="7">
        <v>7140</v>
      </c>
      <c r="E314" s="4" t="s">
        <v>7</v>
      </c>
      <c r="F314" s="4" t="s">
        <v>12</v>
      </c>
      <c r="G314" s="4" t="s">
        <v>13</v>
      </c>
    </row>
    <row r="315" spans="1:7">
      <c r="A315" s="5" t="s">
        <v>541</v>
      </c>
      <c r="B315" s="6" t="s">
        <v>545</v>
      </c>
      <c r="C315" s="4" t="s">
        <v>27</v>
      </c>
      <c r="D315" s="7">
        <v>90060</v>
      </c>
      <c r="E315" s="4" t="s">
        <v>7</v>
      </c>
      <c r="F315" s="4" t="s">
        <v>12</v>
      </c>
      <c r="G315" s="4" t="s">
        <v>13</v>
      </c>
    </row>
    <row r="316" spans="1:7">
      <c r="A316" s="5" t="s">
        <v>541</v>
      </c>
      <c r="B316" s="6" t="s">
        <v>546</v>
      </c>
      <c r="C316" s="4" t="s">
        <v>29</v>
      </c>
      <c r="D316" s="7">
        <v>336375</v>
      </c>
      <c r="E316" s="4" t="s">
        <v>7</v>
      </c>
      <c r="F316" s="4" t="s">
        <v>12</v>
      </c>
      <c r="G316" s="4" t="s">
        <v>13</v>
      </c>
    </row>
    <row r="317" spans="1:7">
      <c r="A317" s="5" t="s">
        <v>541</v>
      </c>
      <c r="B317" s="9" t="s">
        <v>550</v>
      </c>
      <c r="C317" s="4" t="s">
        <v>11</v>
      </c>
      <c r="D317" s="7">
        <v>7140</v>
      </c>
      <c r="E317" s="4" t="s">
        <v>7</v>
      </c>
      <c r="F317" s="4" t="s">
        <v>12</v>
      </c>
      <c r="G317" s="4" t="s">
        <v>13</v>
      </c>
    </row>
    <row r="318" spans="1:7">
      <c r="A318" s="5" t="s">
        <v>551</v>
      </c>
      <c r="B318" s="6" t="s">
        <v>554</v>
      </c>
      <c r="C318" s="4" t="s">
        <v>49</v>
      </c>
      <c r="D318" s="7">
        <v>90000</v>
      </c>
      <c r="E318" s="4" t="s">
        <v>7</v>
      </c>
      <c r="F318" s="4" t="s">
        <v>45</v>
      </c>
      <c r="G318" s="4" t="s">
        <v>37</v>
      </c>
    </row>
    <row r="319" spans="1:7">
      <c r="A319" s="5" t="s">
        <v>552</v>
      </c>
      <c r="B319" s="6" t="s">
        <v>555</v>
      </c>
      <c r="C319" s="4" t="s">
        <v>49</v>
      </c>
      <c r="D319" s="7">
        <v>5000</v>
      </c>
      <c r="E319" s="4" t="s">
        <v>7</v>
      </c>
      <c r="F319" s="4" t="s">
        <v>45</v>
      </c>
      <c r="G319" s="4" t="s">
        <v>37</v>
      </c>
    </row>
    <row r="320" spans="1:7">
      <c r="A320" s="5" t="s">
        <v>553</v>
      </c>
      <c r="B320" s="6" t="s">
        <v>556</v>
      </c>
      <c r="C320" s="4" t="s">
        <v>29</v>
      </c>
      <c r="D320" s="7">
        <v>4650</v>
      </c>
      <c r="E320" s="4" t="s">
        <v>7</v>
      </c>
      <c r="F320" s="4" t="s">
        <v>12</v>
      </c>
      <c r="G320" s="4" t="s">
        <v>13</v>
      </c>
    </row>
    <row r="321" spans="1:7">
      <c r="A321" s="5" t="s">
        <v>557</v>
      </c>
      <c r="B321" s="6" t="s">
        <v>562</v>
      </c>
      <c r="C321" s="4" t="s">
        <v>29</v>
      </c>
      <c r="D321" s="7">
        <v>102938</v>
      </c>
      <c r="E321" s="4" t="s">
        <v>7</v>
      </c>
      <c r="F321" s="4" t="s">
        <v>12</v>
      </c>
      <c r="G321" s="4" t="s">
        <v>13</v>
      </c>
    </row>
    <row r="322" spans="1:7">
      <c r="A322" s="5" t="s">
        <v>558</v>
      </c>
      <c r="B322" s="6" t="s">
        <v>563</v>
      </c>
      <c r="C322" s="4" t="s">
        <v>278</v>
      </c>
      <c r="D322" s="7">
        <v>581981</v>
      </c>
      <c r="E322" s="4" t="s">
        <v>7</v>
      </c>
      <c r="F322" s="4" t="s">
        <v>279</v>
      </c>
      <c r="G322" s="4" t="s">
        <v>38</v>
      </c>
    </row>
    <row r="323" spans="1:7">
      <c r="A323" s="5" t="s">
        <v>559</v>
      </c>
      <c r="B323" s="6" t="s">
        <v>564</v>
      </c>
      <c r="C323" s="4" t="s">
        <v>27</v>
      </c>
      <c r="D323" s="7">
        <v>997715</v>
      </c>
      <c r="E323" s="4" t="s">
        <v>7</v>
      </c>
      <c r="F323" s="4" t="s">
        <v>12</v>
      </c>
      <c r="G323" s="4" t="s">
        <v>13</v>
      </c>
    </row>
    <row r="324" spans="1:7">
      <c r="A324" s="5" t="s">
        <v>560</v>
      </c>
      <c r="B324" s="6" t="s">
        <v>565</v>
      </c>
      <c r="C324" s="4" t="s">
        <v>29</v>
      </c>
      <c r="D324" s="7">
        <v>38830</v>
      </c>
      <c r="E324" s="4" t="s">
        <v>7</v>
      </c>
      <c r="F324" s="4" t="s">
        <v>12</v>
      </c>
      <c r="G324" s="4" t="s">
        <v>13</v>
      </c>
    </row>
    <row r="325" spans="1:7">
      <c r="A325" s="5" t="s">
        <v>560</v>
      </c>
      <c r="B325" s="6" t="s">
        <v>566</v>
      </c>
      <c r="C325" s="4" t="s">
        <v>27</v>
      </c>
      <c r="D325" s="7">
        <v>691605</v>
      </c>
      <c r="E325" s="4" t="s">
        <v>7</v>
      </c>
      <c r="F325" s="4" t="s">
        <v>12</v>
      </c>
      <c r="G325" s="4" t="s">
        <v>13</v>
      </c>
    </row>
    <row r="326" spans="1:7">
      <c r="A326" s="5" t="s">
        <v>560</v>
      </c>
      <c r="B326" s="6" t="s">
        <v>567</v>
      </c>
      <c r="C326" s="4" t="s">
        <v>27</v>
      </c>
      <c r="D326" s="7">
        <v>90060</v>
      </c>
      <c r="E326" s="4" t="s">
        <v>7</v>
      </c>
      <c r="F326" s="4" t="s">
        <v>12</v>
      </c>
      <c r="G326" s="4" t="s">
        <v>13</v>
      </c>
    </row>
    <row r="327" spans="1:7">
      <c r="A327" s="5" t="s">
        <v>560</v>
      </c>
      <c r="B327" s="6" t="s">
        <v>568</v>
      </c>
      <c r="C327" s="4" t="s">
        <v>29</v>
      </c>
      <c r="D327" s="7">
        <v>57680</v>
      </c>
      <c r="E327" s="4" t="s">
        <v>7</v>
      </c>
      <c r="F327" s="4" t="s">
        <v>12</v>
      </c>
      <c r="G327" s="4" t="s">
        <v>13</v>
      </c>
    </row>
    <row r="328" spans="1:7">
      <c r="A328" s="5" t="s">
        <v>560</v>
      </c>
      <c r="B328" s="6" t="s">
        <v>569</v>
      </c>
      <c r="C328" s="4" t="s">
        <v>29</v>
      </c>
      <c r="D328" s="7">
        <v>269100</v>
      </c>
      <c r="E328" s="4" t="s">
        <v>7</v>
      </c>
      <c r="F328" s="4" t="s">
        <v>12</v>
      </c>
      <c r="G328" s="4" t="s">
        <v>13</v>
      </c>
    </row>
    <row r="329" spans="1:7">
      <c r="A329" s="5" t="s">
        <v>561</v>
      </c>
      <c r="B329" s="6" t="s">
        <v>570</v>
      </c>
      <c r="C329" s="4" t="s">
        <v>11</v>
      </c>
      <c r="D329" s="7">
        <v>7140</v>
      </c>
      <c r="E329" s="4" t="s">
        <v>7</v>
      </c>
      <c r="F329" s="4" t="s">
        <v>12</v>
      </c>
      <c r="G329" s="4" t="s">
        <v>13</v>
      </c>
    </row>
    <row r="330" spans="1:7">
      <c r="A330" s="5" t="s">
        <v>561</v>
      </c>
      <c r="B330" s="6" t="s">
        <v>571</v>
      </c>
      <c r="C330" s="4" t="s">
        <v>11</v>
      </c>
      <c r="D330" s="7">
        <v>7140</v>
      </c>
      <c r="E330" s="4" t="s">
        <v>7</v>
      </c>
      <c r="F330" s="4" t="s">
        <v>12</v>
      </c>
      <c r="G330" s="4" t="s">
        <v>13</v>
      </c>
    </row>
    <row r="331" spans="1:7">
      <c r="A331" s="5" t="s">
        <v>561</v>
      </c>
      <c r="B331" s="6" t="s">
        <v>572</v>
      </c>
      <c r="C331" s="4" t="s">
        <v>11</v>
      </c>
      <c r="D331" s="7">
        <v>8503</v>
      </c>
      <c r="E331" s="4" t="s">
        <v>7</v>
      </c>
      <c r="F331" s="4" t="s">
        <v>12</v>
      </c>
      <c r="G331" s="4" t="s">
        <v>13</v>
      </c>
    </row>
    <row r="332" spans="1:7">
      <c r="A332" s="5" t="s">
        <v>573</v>
      </c>
      <c r="B332" s="6" t="s">
        <v>582</v>
      </c>
      <c r="C332" s="4" t="s">
        <v>48</v>
      </c>
      <c r="D332" s="7">
        <v>506025</v>
      </c>
      <c r="E332" s="4" t="s">
        <v>8</v>
      </c>
      <c r="F332" s="4" t="s">
        <v>41</v>
      </c>
      <c r="G332" s="4" t="s">
        <v>47</v>
      </c>
    </row>
    <row r="333" spans="1:7">
      <c r="A333" s="5" t="s">
        <v>574</v>
      </c>
      <c r="B333" s="6" t="s">
        <v>583</v>
      </c>
      <c r="C333" s="4" t="s">
        <v>29</v>
      </c>
      <c r="D333" s="7">
        <v>140874</v>
      </c>
      <c r="E333" s="4" t="s">
        <v>8</v>
      </c>
      <c r="F333" s="4" t="s">
        <v>12</v>
      </c>
      <c r="G333" s="4" t="s">
        <v>13</v>
      </c>
    </row>
    <row r="334" spans="1:7">
      <c r="A334" s="5" t="s">
        <v>575</v>
      </c>
      <c r="B334" s="6" t="s">
        <v>584</v>
      </c>
      <c r="C334" s="4" t="s">
        <v>27</v>
      </c>
      <c r="D334" s="7">
        <v>57680</v>
      </c>
      <c r="E334" s="4" t="s">
        <v>8</v>
      </c>
      <c r="F334" s="4" t="s">
        <v>12</v>
      </c>
      <c r="G334" s="4" t="s">
        <v>13</v>
      </c>
    </row>
    <row r="335" spans="1:7">
      <c r="A335" s="5" t="s">
        <v>575</v>
      </c>
      <c r="B335" s="6" t="s">
        <v>585</v>
      </c>
      <c r="C335" s="4" t="s">
        <v>48</v>
      </c>
      <c r="D335" s="7">
        <v>289000</v>
      </c>
      <c r="E335" s="4" t="s">
        <v>8</v>
      </c>
      <c r="F335" s="4" t="s">
        <v>41</v>
      </c>
      <c r="G335" s="4" t="s">
        <v>47</v>
      </c>
    </row>
    <row r="336" spans="1:7">
      <c r="A336" s="5" t="s">
        <v>576</v>
      </c>
      <c r="B336" s="6" t="s">
        <v>586</v>
      </c>
      <c r="C336" s="4" t="s">
        <v>29</v>
      </c>
      <c r="D336" s="7">
        <v>42507</v>
      </c>
      <c r="E336" s="4" t="s">
        <v>8</v>
      </c>
      <c r="F336" s="4" t="s">
        <v>12</v>
      </c>
      <c r="G336" s="4" t="s">
        <v>13</v>
      </c>
    </row>
    <row r="337" spans="1:7">
      <c r="A337" s="5" t="s">
        <v>577</v>
      </c>
      <c r="B337" s="9" t="s">
        <v>598</v>
      </c>
      <c r="C337" s="4" t="s">
        <v>210</v>
      </c>
      <c r="D337" s="7">
        <v>600000</v>
      </c>
      <c r="E337" s="4" t="s">
        <v>8</v>
      </c>
      <c r="F337" s="4" t="s">
        <v>12</v>
      </c>
      <c r="G337" s="4" t="s">
        <v>13</v>
      </c>
    </row>
    <row r="338" spans="1:7">
      <c r="A338" s="5" t="s">
        <v>578</v>
      </c>
      <c r="B338" s="6" t="s">
        <v>587</v>
      </c>
      <c r="C338" s="4" t="s">
        <v>276</v>
      </c>
      <c r="D338" s="7">
        <v>376320</v>
      </c>
      <c r="E338" s="4" t="s">
        <v>8</v>
      </c>
      <c r="F338" s="4" t="s">
        <v>12</v>
      </c>
      <c r="G338" s="4" t="s">
        <v>13</v>
      </c>
    </row>
    <row r="339" spans="1:7">
      <c r="A339" s="5" t="s">
        <v>578</v>
      </c>
      <c r="B339" s="9" t="s">
        <v>595</v>
      </c>
      <c r="C339" s="4" t="s">
        <v>27</v>
      </c>
      <c r="D339" s="7">
        <v>997715</v>
      </c>
      <c r="E339" s="4" t="s">
        <v>8</v>
      </c>
      <c r="F339" s="4" t="s">
        <v>12</v>
      </c>
      <c r="G339" s="4" t="s">
        <v>13</v>
      </c>
    </row>
    <row r="340" spans="1:7">
      <c r="A340" s="5" t="s">
        <v>579</v>
      </c>
      <c r="B340" s="6" t="s">
        <v>588</v>
      </c>
      <c r="C340" s="4" t="s">
        <v>29</v>
      </c>
      <c r="D340" s="7">
        <v>336375</v>
      </c>
      <c r="E340" s="4" t="s">
        <v>8</v>
      </c>
      <c r="F340" s="4" t="s">
        <v>12</v>
      </c>
      <c r="G340" s="4" t="s">
        <v>13</v>
      </c>
    </row>
    <row r="341" spans="1:7">
      <c r="A341" s="5" t="s">
        <v>579</v>
      </c>
      <c r="B341" s="6" t="s">
        <v>589</v>
      </c>
      <c r="C341" s="4" t="s">
        <v>599</v>
      </c>
      <c r="D341" s="7">
        <v>4450000</v>
      </c>
      <c r="E341" s="4" t="s">
        <v>8</v>
      </c>
      <c r="F341" s="4" t="s">
        <v>37</v>
      </c>
      <c r="G341" s="4" t="s">
        <v>37</v>
      </c>
    </row>
    <row r="342" spans="1:7">
      <c r="A342" s="5" t="s">
        <v>580</v>
      </c>
      <c r="B342" s="6" t="s">
        <v>590</v>
      </c>
      <c r="C342" s="4" t="s">
        <v>29</v>
      </c>
      <c r="D342" s="7">
        <v>90060</v>
      </c>
      <c r="E342" s="4" t="s">
        <v>8</v>
      </c>
      <c r="F342" s="4" t="s">
        <v>12</v>
      </c>
      <c r="G342" s="4" t="s">
        <v>13</v>
      </c>
    </row>
    <row r="343" spans="1:7">
      <c r="A343" s="5" t="s">
        <v>580</v>
      </c>
      <c r="B343" s="6" t="s">
        <v>591</v>
      </c>
      <c r="C343" s="4" t="s">
        <v>600</v>
      </c>
      <c r="D343" s="7">
        <v>3011569</v>
      </c>
      <c r="E343" s="4" t="s">
        <v>8</v>
      </c>
      <c r="F343" s="4" t="s">
        <v>281</v>
      </c>
      <c r="G343" s="4" t="s">
        <v>34</v>
      </c>
    </row>
    <row r="344" spans="1:7">
      <c r="A344" s="5" t="s">
        <v>581</v>
      </c>
      <c r="B344" s="6" t="s">
        <v>596</v>
      </c>
      <c r="C344" s="4" t="s">
        <v>11</v>
      </c>
      <c r="D344" s="7">
        <v>7140</v>
      </c>
      <c r="E344" s="4" t="s">
        <v>8</v>
      </c>
      <c r="F344" s="4" t="s">
        <v>12</v>
      </c>
      <c r="G344" s="4" t="s">
        <v>13</v>
      </c>
    </row>
    <row r="345" spans="1:7">
      <c r="A345" s="5" t="s">
        <v>581</v>
      </c>
      <c r="B345" s="6" t="s">
        <v>597</v>
      </c>
      <c r="C345" s="4" t="s">
        <v>11</v>
      </c>
      <c r="D345" s="7">
        <v>7140</v>
      </c>
      <c r="E345" s="4" t="s">
        <v>8</v>
      </c>
      <c r="F345" s="4" t="s">
        <v>12</v>
      </c>
      <c r="G345" s="4" t="s">
        <v>13</v>
      </c>
    </row>
    <row r="346" spans="1:7">
      <c r="A346" s="5" t="s">
        <v>601</v>
      </c>
      <c r="B346" s="6" t="s">
        <v>603</v>
      </c>
      <c r="C346" s="4" t="s">
        <v>277</v>
      </c>
      <c r="D346" s="7">
        <v>5000</v>
      </c>
      <c r="E346" s="4" t="s">
        <v>8</v>
      </c>
      <c r="F346" s="4" t="s">
        <v>12</v>
      </c>
      <c r="G346" s="4" t="s">
        <v>13</v>
      </c>
    </row>
    <row r="347" spans="1:7">
      <c r="A347" s="5" t="s">
        <v>601</v>
      </c>
      <c r="B347" s="6" t="s">
        <v>604</v>
      </c>
      <c r="C347" s="4" t="s">
        <v>49</v>
      </c>
      <c r="D347" s="7">
        <v>488000</v>
      </c>
      <c r="E347" s="4" t="s">
        <v>8</v>
      </c>
      <c r="F347" s="4" t="s">
        <v>41</v>
      </c>
      <c r="G347" s="4" t="s">
        <v>47</v>
      </c>
    </row>
    <row r="348" spans="1:7">
      <c r="A348" s="5" t="s">
        <v>573</v>
      </c>
      <c r="B348" s="6" t="s">
        <v>605</v>
      </c>
      <c r="C348" s="4" t="s">
        <v>276</v>
      </c>
      <c r="D348" s="7">
        <v>600</v>
      </c>
      <c r="E348" s="4" t="s">
        <v>8</v>
      </c>
      <c r="F348" s="4" t="s">
        <v>12</v>
      </c>
      <c r="G348" s="4" t="s">
        <v>13</v>
      </c>
    </row>
    <row r="349" spans="1:7">
      <c r="A349" s="5" t="s">
        <v>575</v>
      </c>
      <c r="B349" s="6" t="s">
        <v>606</v>
      </c>
      <c r="C349" s="4" t="s">
        <v>29</v>
      </c>
      <c r="D349" s="7">
        <v>83700</v>
      </c>
      <c r="E349" s="4" t="s">
        <v>8</v>
      </c>
      <c r="F349" s="4" t="s">
        <v>12</v>
      </c>
      <c r="G349" s="4" t="s">
        <v>13</v>
      </c>
    </row>
    <row r="350" spans="1:7">
      <c r="A350" s="5" t="s">
        <v>575</v>
      </c>
      <c r="B350" s="6" t="s">
        <v>607</v>
      </c>
      <c r="C350" s="4" t="s">
        <v>192</v>
      </c>
      <c r="D350" s="7">
        <v>9300</v>
      </c>
      <c r="E350" s="4" t="s">
        <v>8</v>
      </c>
      <c r="F350" s="4" t="s">
        <v>279</v>
      </c>
      <c r="G350" s="4" t="s">
        <v>38</v>
      </c>
    </row>
    <row r="351" spans="1:7">
      <c r="A351" s="5" t="s">
        <v>575</v>
      </c>
      <c r="B351" s="6" t="s">
        <v>608</v>
      </c>
      <c r="C351" s="4" t="s">
        <v>277</v>
      </c>
      <c r="D351" s="7">
        <v>6000</v>
      </c>
      <c r="E351" s="4" t="s">
        <v>8</v>
      </c>
      <c r="F351" s="4" t="s">
        <v>12</v>
      </c>
      <c r="G351" s="4" t="s">
        <v>13</v>
      </c>
    </row>
    <row r="352" spans="1:7">
      <c r="A352" s="5" t="s">
        <v>602</v>
      </c>
      <c r="B352" s="6" t="s">
        <v>609</v>
      </c>
      <c r="C352" s="4" t="s">
        <v>48</v>
      </c>
      <c r="D352" s="7">
        <v>145495</v>
      </c>
      <c r="E352" s="4" t="s">
        <v>8</v>
      </c>
      <c r="F352" s="4" t="s">
        <v>41</v>
      </c>
      <c r="G352" s="4" t="s">
        <v>47</v>
      </c>
    </row>
    <row r="353" spans="1:7">
      <c r="A353" s="5" t="s">
        <v>576</v>
      </c>
      <c r="B353" s="6" t="s">
        <v>610</v>
      </c>
      <c r="C353" s="4" t="s">
        <v>48</v>
      </c>
      <c r="D353" s="7">
        <v>27900</v>
      </c>
      <c r="E353" s="4" t="s">
        <v>8</v>
      </c>
      <c r="F353" s="4" t="s">
        <v>41</v>
      </c>
      <c r="G353" s="4" t="s">
        <v>47</v>
      </c>
    </row>
    <row r="354" spans="1:7">
      <c r="A354" s="5" t="s">
        <v>579</v>
      </c>
      <c r="B354" s="6" t="s">
        <v>611</v>
      </c>
      <c r="C354" s="4" t="s">
        <v>613</v>
      </c>
      <c r="D354" s="7">
        <v>27440</v>
      </c>
      <c r="E354" s="4" t="s">
        <v>8</v>
      </c>
      <c r="F354" s="4" t="s">
        <v>37</v>
      </c>
      <c r="G354" s="4" t="s">
        <v>37</v>
      </c>
    </row>
    <row r="355" spans="1:7">
      <c r="A355" s="5" t="s">
        <v>580</v>
      </c>
      <c r="B355" s="6" t="s">
        <v>612</v>
      </c>
      <c r="C355" s="4" t="s">
        <v>27</v>
      </c>
      <c r="D355" s="7">
        <v>40000</v>
      </c>
      <c r="E355" s="4" t="s">
        <v>8</v>
      </c>
      <c r="F355" s="4" t="s">
        <v>12</v>
      </c>
      <c r="G355" s="4" t="s">
        <v>13</v>
      </c>
    </row>
    <row r="356" spans="1:7">
      <c r="A356" s="5" t="s">
        <v>614</v>
      </c>
      <c r="B356" s="6" t="s">
        <v>592</v>
      </c>
      <c r="C356" s="4" t="s">
        <v>48</v>
      </c>
      <c r="D356" s="7">
        <v>412987</v>
      </c>
      <c r="E356" s="4" t="s">
        <v>8</v>
      </c>
      <c r="F356" s="4" t="s">
        <v>41</v>
      </c>
      <c r="G356" s="4" t="s">
        <v>47</v>
      </c>
    </row>
    <row r="357" spans="1:7">
      <c r="A357" s="5" t="s">
        <v>615</v>
      </c>
      <c r="B357" s="6" t="s">
        <v>593</v>
      </c>
      <c r="C357" s="4" t="s">
        <v>29</v>
      </c>
      <c r="D357" s="7">
        <v>197578</v>
      </c>
      <c r="E357" s="4" t="s">
        <v>8</v>
      </c>
      <c r="F357" s="4" t="s">
        <v>12</v>
      </c>
      <c r="G357" s="4" t="s">
        <v>13</v>
      </c>
    </row>
    <row r="358" spans="1:7">
      <c r="A358" s="5" t="s">
        <v>616</v>
      </c>
      <c r="B358" s="6" t="s">
        <v>594</v>
      </c>
      <c r="C358" s="4" t="s">
        <v>48</v>
      </c>
      <c r="D358" s="7">
        <v>55800</v>
      </c>
      <c r="E358" s="4" t="s">
        <v>8</v>
      </c>
      <c r="F358" s="4" t="s">
        <v>41</v>
      </c>
      <c r="G358" s="4" t="s">
        <v>47</v>
      </c>
    </row>
    <row r="359" spans="1:7">
      <c r="A359" s="5" t="s">
        <v>616</v>
      </c>
      <c r="B359" s="6" t="s">
        <v>622</v>
      </c>
      <c r="C359" s="4" t="s">
        <v>412</v>
      </c>
      <c r="D359" s="7">
        <v>45000</v>
      </c>
      <c r="E359" s="4" t="s">
        <v>8</v>
      </c>
      <c r="F359" s="4" t="s">
        <v>12</v>
      </c>
      <c r="G359" s="4" t="s">
        <v>13</v>
      </c>
    </row>
    <row r="360" spans="1:7">
      <c r="A360" s="5" t="s">
        <v>616</v>
      </c>
      <c r="B360" s="6" t="s">
        <v>623</v>
      </c>
      <c r="C360" s="4" t="s">
        <v>46</v>
      </c>
      <c r="D360" s="7">
        <v>5000000</v>
      </c>
      <c r="E360" s="4" t="s">
        <v>8</v>
      </c>
      <c r="F360" s="4" t="s">
        <v>12</v>
      </c>
      <c r="G360" s="4" t="s">
        <v>37</v>
      </c>
    </row>
    <row r="361" spans="1:7">
      <c r="A361" s="5" t="s">
        <v>617</v>
      </c>
      <c r="B361" s="6" t="s">
        <v>624</v>
      </c>
      <c r="C361" s="4" t="s">
        <v>599</v>
      </c>
      <c r="D361" s="7">
        <v>4272000</v>
      </c>
      <c r="E361" s="4" t="s">
        <v>8</v>
      </c>
      <c r="F361" s="4" t="s">
        <v>37</v>
      </c>
      <c r="G361" s="4" t="s">
        <v>37</v>
      </c>
    </row>
    <row r="362" spans="1:7">
      <c r="A362" s="5" t="s">
        <v>617</v>
      </c>
      <c r="B362" s="6" t="s">
        <v>625</v>
      </c>
      <c r="C362" s="4" t="s">
        <v>613</v>
      </c>
      <c r="D362" s="7">
        <v>7497000</v>
      </c>
      <c r="E362" s="4" t="s">
        <v>8</v>
      </c>
      <c r="F362" s="4" t="s">
        <v>37</v>
      </c>
      <c r="G362" s="4" t="s">
        <v>37</v>
      </c>
    </row>
    <row r="363" spans="1:7">
      <c r="A363" s="5" t="s">
        <v>618</v>
      </c>
      <c r="B363" s="9" t="s">
        <v>631</v>
      </c>
      <c r="C363" s="4" t="s">
        <v>27</v>
      </c>
      <c r="D363" s="7">
        <v>997715</v>
      </c>
      <c r="E363" s="4" t="s">
        <v>8</v>
      </c>
      <c r="F363" s="4" t="s">
        <v>12</v>
      </c>
      <c r="G363" s="4" t="s">
        <v>13</v>
      </c>
    </row>
    <row r="364" spans="1:7">
      <c r="A364" s="5" t="s">
        <v>619</v>
      </c>
      <c r="B364" s="6" t="s">
        <v>626</v>
      </c>
      <c r="C364" s="4" t="s">
        <v>29</v>
      </c>
      <c r="D364" s="7">
        <v>95045</v>
      </c>
      <c r="E364" s="4" t="s">
        <v>8</v>
      </c>
      <c r="F364" s="4" t="s">
        <v>12</v>
      </c>
      <c r="G364" s="4" t="s">
        <v>13</v>
      </c>
    </row>
    <row r="365" spans="1:7">
      <c r="A365" s="5" t="s">
        <v>619</v>
      </c>
      <c r="B365" s="6" t="s">
        <v>627</v>
      </c>
      <c r="C365" s="4" t="s">
        <v>29</v>
      </c>
      <c r="D365" s="7">
        <v>336375</v>
      </c>
      <c r="E365" s="4" t="s">
        <v>8</v>
      </c>
      <c r="F365" s="4" t="s">
        <v>12</v>
      </c>
      <c r="G365" s="4" t="s">
        <v>13</v>
      </c>
    </row>
    <row r="366" spans="1:7">
      <c r="A366" s="5" t="s">
        <v>620</v>
      </c>
      <c r="B366" s="6" t="s">
        <v>628</v>
      </c>
      <c r="C366" s="4" t="s">
        <v>49</v>
      </c>
      <c r="D366" s="7">
        <v>360000</v>
      </c>
      <c r="E366" s="4" t="s">
        <v>8</v>
      </c>
      <c r="F366" s="4" t="s">
        <v>51</v>
      </c>
      <c r="G366" s="4" t="s">
        <v>37</v>
      </c>
    </row>
    <row r="367" spans="1:7">
      <c r="A367" s="5" t="s">
        <v>620</v>
      </c>
      <c r="B367" s="6" t="s">
        <v>629</v>
      </c>
      <c r="C367" s="4" t="s">
        <v>49</v>
      </c>
      <c r="D367" s="7">
        <v>2345000</v>
      </c>
      <c r="E367" s="4" t="s">
        <v>8</v>
      </c>
      <c r="F367" s="4" t="s">
        <v>51</v>
      </c>
      <c r="G367" s="4" t="s">
        <v>37</v>
      </c>
    </row>
    <row r="368" spans="1:7">
      <c r="A368" s="5" t="s">
        <v>620</v>
      </c>
      <c r="B368" s="6" t="s">
        <v>630</v>
      </c>
      <c r="C368" s="4" t="s">
        <v>49</v>
      </c>
      <c r="D368" s="7">
        <v>2195000</v>
      </c>
      <c r="E368" s="4" t="s">
        <v>8</v>
      </c>
      <c r="F368" s="4" t="s">
        <v>51</v>
      </c>
      <c r="G368" s="4" t="s">
        <v>37</v>
      </c>
    </row>
    <row r="369" spans="1:7">
      <c r="A369" s="5" t="s">
        <v>621</v>
      </c>
      <c r="B369" s="9" t="s">
        <v>632</v>
      </c>
      <c r="C369" s="4" t="s">
        <v>49</v>
      </c>
      <c r="D369" s="7">
        <v>7140</v>
      </c>
      <c r="E369" s="4" t="s">
        <v>8</v>
      </c>
      <c r="F369" s="4" t="s">
        <v>281</v>
      </c>
      <c r="G369" s="4" t="s">
        <v>280</v>
      </c>
    </row>
    <row r="370" spans="1:7">
      <c r="A370" s="5" t="s">
        <v>621</v>
      </c>
      <c r="B370" s="9" t="s">
        <v>633</v>
      </c>
      <c r="C370" s="4" t="s">
        <v>11</v>
      </c>
      <c r="D370" s="7">
        <v>7140</v>
      </c>
      <c r="E370" s="4" t="s">
        <v>8</v>
      </c>
      <c r="F370" s="4" t="s">
        <v>12</v>
      </c>
      <c r="G370" s="4" t="s">
        <v>13</v>
      </c>
    </row>
    <row r="371" spans="1:7">
      <c r="A371" s="5" t="s">
        <v>634</v>
      </c>
      <c r="B371" s="6" t="s">
        <v>641</v>
      </c>
      <c r="C371" s="4" t="s">
        <v>653</v>
      </c>
      <c r="D371" s="7">
        <v>4650</v>
      </c>
      <c r="E371" s="4" t="s">
        <v>8</v>
      </c>
      <c r="F371" s="4" t="s">
        <v>12</v>
      </c>
      <c r="G371" s="4" t="s">
        <v>13</v>
      </c>
    </row>
    <row r="372" spans="1:7">
      <c r="A372" s="5" t="s">
        <v>635</v>
      </c>
      <c r="B372" s="6" t="s">
        <v>642</v>
      </c>
      <c r="C372" s="4" t="s">
        <v>654</v>
      </c>
      <c r="D372" s="7">
        <v>45340</v>
      </c>
      <c r="E372" s="4" t="s">
        <v>8</v>
      </c>
      <c r="F372" s="4" t="s">
        <v>12</v>
      </c>
      <c r="G372" s="4" t="s">
        <v>13</v>
      </c>
    </row>
    <row r="373" spans="1:7">
      <c r="A373" s="5" t="s">
        <v>636</v>
      </c>
      <c r="B373" s="6" t="s">
        <v>643</v>
      </c>
      <c r="C373" s="4" t="s">
        <v>277</v>
      </c>
      <c r="D373" s="7">
        <v>5000</v>
      </c>
      <c r="E373" s="4" t="s">
        <v>8</v>
      </c>
      <c r="F373" s="4" t="s">
        <v>12</v>
      </c>
      <c r="G373" s="4" t="s">
        <v>13</v>
      </c>
    </row>
    <row r="374" spans="1:7">
      <c r="A374" s="5" t="s">
        <v>614</v>
      </c>
      <c r="B374" s="6" t="s">
        <v>644</v>
      </c>
      <c r="C374" s="4" t="s">
        <v>29</v>
      </c>
      <c r="D374" s="7">
        <v>4650</v>
      </c>
      <c r="E374" s="4" t="s">
        <v>8</v>
      </c>
      <c r="F374" s="4" t="s">
        <v>12</v>
      </c>
      <c r="G374" s="4" t="s">
        <v>13</v>
      </c>
    </row>
    <row r="375" spans="1:7">
      <c r="A375" s="5" t="s">
        <v>614</v>
      </c>
      <c r="B375" s="6" t="s">
        <v>645</v>
      </c>
      <c r="C375" s="4" t="s">
        <v>50</v>
      </c>
      <c r="D375" s="7">
        <v>9000</v>
      </c>
      <c r="E375" s="4" t="s">
        <v>8</v>
      </c>
      <c r="F375" s="4" t="s">
        <v>12</v>
      </c>
      <c r="G375" s="4" t="s">
        <v>13</v>
      </c>
    </row>
    <row r="376" spans="1:7">
      <c r="A376" s="5" t="s">
        <v>637</v>
      </c>
      <c r="B376" s="6" t="s">
        <v>646</v>
      </c>
      <c r="C376" s="4" t="s">
        <v>277</v>
      </c>
      <c r="D376" s="7">
        <v>5000</v>
      </c>
      <c r="E376" s="4" t="s">
        <v>8</v>
      </c>
      <c r="F376" s="4" t="s">
        <v>12</v>
      </c>
      <c r="G376" s="4" t="s">
        <v>13</v>
      </c>
    </row>
    <row r="377" spans="1:7">
      <c r="A377" s="5" t="s">
        <v>637</v>
      </c>
      <c r="B377" s="6" t="s">
        <v>647</v>
      </c>
      <c r="C377" s="4" t="s">
        <v>256</v>
      </c>
      <c r="D377" s="7">
        <v>25664</v>
      </c>
      <c r="E377" s="4" t="s">
        <v>8</v>
      </c>
      <c r="F377" s="4" t="s">
        <v>12</v>
      </c>
      <c r="G377" s="4" t="s">
        <v>13</v>
      </c>
    </row>
    <row r="378" spans="1:7">
      <c r="A378" s="5" t="s">
        <v>638</v>
      </c>
      <c r="B378" s="6" t="s">
        <v>648</v>
      </c>
      <c r="C378" s="4" t="s">
        <v>49</v>
      </c>
      <c r="D378" s="7">
        <v>1350000</v>
      </c>
      <c r="E378" s="4" t="s">
        <v>8</v>
      </c>
      <c r="F378" s="4" t="s">
        <v>41</v>
      </c>
      <c r="G378" s="4" t="s">
        <v>47</v>
      </c>
    </row>
    <row r="379" spans="1:7">
      <c r="A379" s="5" t="s">
        <v>639</v>
      </c>
      <c r="B379" s="6" t="s">
        <v>649</v>
      </c>
      <c r="C379" s="4" t="s">
        <v>49</v>
      </c>
      <c r="D379" s="7">
        <v>100000</v>
      </c>
      <c r="E379" s="4" t="s">
        <v>8</v>
      </c>
      <c r="F379" s="4" t="s">
        <v>41</v>
      </c>
      <c r="G379" s="4" t="s">
        <v>47</v>
      </c>
    </row>
    <row r="380" spans="1:7">
      <c r="A380" s="5" t="s">
        <v>639</v>
      </c>
      <c r="B380" s="6" t="s">
        <v>650</v>
      </c>
      <c r="C380" s="4" t="s">
        <v>277</v>
      </c>
      <c r="D380" s="7">
        <v>10000</v>
      </c>
      <c r="E380" s="4" t="s">
        <v>8</v>
      </c>
      <c r="F380" s="4" t="s">
        <v>12</v>
      </c>
      <c r="G380" s="4" t="s">
        <v>13</v>
      </c>
    </row>
    <row r="381" spans="1:7">
      <c r="A381" s="5" t="s">
        <v>620</v>
      </c>
      <c r="B381" s="6" t="s">
        <v>651</v>
      </c>
      <c r="C381" s="4" t="s">
        <v>53</v>
      </c>
      <c r="D381" s="7">
        <v>600</v>
      </c>
      <c r="E381" s="4" t="s">
        <v>8</v>
      </c>
      <c r="F381" s="4" t="s">
        <v>12</v>
      </c>
      <c r="G381" s="4" t="s">
        <v>13</v>
      </c>
    </row>
    <row r="382" spans="1:7">
      <c r="A382" s="5" t="s">
        <v>640</v>
      </c>
      <c r="B382" s="6" t="s">
        <v>652</v>
      </c>
      <c r="C382" s="4" t="s">
        <v>50</v>
      </c>
      <c r="D382" s="7">
        <v>7000</v>
      </c>
      <c r="E382" s="4" t="s">
        <v>8</v>
      </c>
      <c r="F382" s="4" t="s">
        <v>12</v>
      </c>
      <c r="G382" s="4" t="s">
        <v>13</v>
      </c>
    </row>
    <row r="383" spans="1:7">
      <c r="A383" s="5"/>
      <c r="D383" s="7"/>
    </row>
    <row r="387" spans="1:4">
      <c r="A387" s="5"/>
      <c r="B387" s="6"/>
      <c r="D387" s="7"/>
    </row>
    <row r="388" spans="1:4">
      <c r="A388" s="5"/>
      <c r="B388" s="6"/>
      <c r="D388" s="7"/>
    </row>
    <row r="389" spans="1:4">
      <c r="A389" s="5"/>
      <c r="B389" s="6"/>
      <c r="D389" s="7"/>
    </row>
    <row r="390" spans="1:4">
      <c r="A390" s="5"/>
      <c r="B390" s="6"/>
      <c r="D390" s="7"/>
    </row>
    <row r="391" spans="1:4">
      <c r="A391" s="5"/>
      <c r="B391" s="6"/>
      <c r="D391" s="7"/>
    </row>
    <row r="392" spans="1:4">
      <c r="A392" s="5"/>
      <c r="B392" s="6"/>
      <c r="D392" s="7"/>
    </row>
    <row r="393" spans="1:4">
      <c r="A393" s="5"/>
      <c r="B393" s="6"/>
      <c r="D393" s="7"/>
    </row>
    <row r="394" spans="1:4">
      <c r="A394" s="5"/>
      <c r="B394" s="6"/>
      <c r="D394" s="7"/>
    </row>
    <row r="395" spans="1:4">
      <c r="A395" s="5"/>
      <c r="B395" s="6"/>
      <c r="D395" s="7"/>
    </row>
    <row r="396" spans="1:4">
      <c r="A396" s="5"/>
      <c r="B396" s="6"/>
      <c r="D396" s="7"/>
    </row>
    <row r="397" spans="1:4">
      <c r="A397" s="5"/>
      <c r="B397" s="6"/>
      <c r="D397" s="7"/>
    </row>
    <row r="398" spans="1:4">
      <c r="A398" s="5"/>
      <c r="B398" s="6"/>
      <c r="D398" s="7"/>
    </row>
    <row r="399" spans="1:4">
      <c r="A399" s="5"/>
      <c r="B399" s="6"/>
      <c r="D399" s="7"/>
    </row>
    <row r="400" spans="1:4">
      <c r="A400" s="5"/>
      <c r="B400" s="6"/>
      <c r="D400" s="7"/>
    </row>
    <row r="401" spans="1:4">
      <c r="A401" s="5"/>
      <c r="B401" s="6"/>
      <c r="D401" s="7"/>
    </row>
    <row r="402" spans="1:4">
      <c r="A402" s="5"/>
      <c r="B402" s="6"/>
      <c r="D402" s="7"/>
    </row>
    <row r="403" spans="1:4">
      <c r="A403" s="5"/>
      <c r="B403" s="6"/>
      <c r="D403" s="7"/>
    </row>
    <row r="404" spans="1:4">
      <c r="A404" s="5"/>
      <c r="B404" s="6"/>
      <c r="D404" s="7"/>
    </row>
    <row r="405" spans="1:4">
      <c r="A405" s="5"/>
      <c r="B405" s="6"/>
      <c r="D405" s="7"/>
    </row>
    <row r="406" spans="1:4">
      <c r="A406" s="5"/>
      <c r="B406" s="6"/>
      <c r="D406" s="7"/>
    </row>
    <row r="407" spans="1:4">
      <c r="A407" s="5"/>
      <c r="B407" s="6"/>
      <c r="D407" s="7"/>
    </row>
    <row r="408" spans="1:4">
      <c r="A408" s="5"/>
      <c r="B408" s="6"/>
      <c r="D408" s="7"/>
    </row>
    <row r="409" spans="1:4">
      <c r="A409" s="5"/>
      <c r="B409" s="6"/>
      <c r="D409" s="7"/>
    </row>
    <row r="410" spans="1:4">
      <c r="A410" s="5"/>
      <c r="B410" s="6"/>
      <c r="D410" s="7"/>
    </row>
    <row r="411" spans="1:4">
      <c r="A411" s="5"/>
      <c r="B411" s="6"/>
      <c r="D411" s="7"/>
    </row>
    <row r="412" spans="1:4">
      <c r="A412" s="5"/>
      <c r="B412" s="6"/>
      <c r="D412" s="7"/>
    </row>
    <row r="413" spans="1:4">
      <c r="A413" s="5"/>
      <c r="B413" s="6"/>
      <c r="D413" s="7"/>
    </row>
    <row r="414" spans="1:4">
      <c r="A414" s="5"/>
      <c r="B414" s="6"/>
      <c r="D414" s="7"/>
    </row>
    <row r="415" spans="1:4">
      <c r="A415" s="5"/>
      <c r="B415" s="6"/>
      <c r="D415" s="7"/>
    </row>
    <row r="416" spans="1:4">
      <c r="A416" s="5"/>
      <c r="B416" s="6"/>
      <c r="D416" s="7"/>
    </row>
    <row r="417" spans="1:4">
      <c r="A417" s="5"/>
      <c r="B417" s="6"/>
      <c r="D417" s="7"/>
    </row>
    <row r="418" spans="1:4">
      <c r="A418" s="5"/>
      <c r="B418" s="6"/>
      <c r="D418" s="7"/>
    </row>
    <row r="419" spans="1:4">
      <c r="A419" s="5"/>
      <c r="B419" s="6"/>
      <c r="D419" s="7"/>
    </row>
    <row r="420" spans="1:4">
      <c r="A420" s="5"/>
      <c r="B420" s="6"/>
      <c r="D420" s="7"/>
    </row>
    <row r="421" spans="1:4">
      <c r="A421" s="5"/>
      <c r="B421" s="6"/>
      <c r="D421" s="7"/>
    </row>
    <row r="422" spans="1:4">
      <c r="A422" s="5"/>
      <c r="B422" s="6"/>
      <c r="D422" s="7"/>
    </row>
    <row r="423" spans="1:4">
      <c r="A423" s="5"/>
      <c r="B423" s="6"/>
      <c r="D423" s="7"/>
    </row>
    <row r="424" spans="1:4">
      <c r="A424" s="5"/>
      <c r="B424" s="6"/>
      <c r="D424" s="7"/>
    </row>
    <row r="425" spans="1:4">
      <c r="A425" s="5"/>
      <c r="B425" s="6"/>
      <c r="D425" s="7"/>
    </row>
    <row r="426" spans="1:4">
      <c r="A426" s="5"/>
      <c r="B426" s="6"/>
      <c r="D426" s="7"/>
    </row>
    <row r="427" spans="1:4">
      <c r="A427" s="5"/>
      <c r="B427" s="6"/>
      <c r="D427" s="7"/>
    </row>
    <row r="428" spans="1:4">
      <c r="A428" s="5"/>
      <c r="B428" s="6"/>
      <c r="D428" s="7"/>
    </row>
    <row r="429" spans="1:4">
      <c r="A429" s="5"/>
      <c r="B429" s="6"/>
      <c r="D429" s="7"/>
    </row>
    <row r="430" spans="1:4">
      <c r="A430" s="5"/>
      <c r="B430" s="6"/>
      <c r="D430" s="7"/>
    </row>
    <row r="431" spans="1:4">
      <c r="A431" s="5"/>
      <c r="B431" s="6"/>
      <c r="D431" s="7"/>
    </row>
    <row r="432" spans="1:4">
      <c r="A432" s="5"/>
      <c r="B432" s="6"/>
      <c r="D432" s="7"/>
    </row>
    <row r="433" spans="1:4">
      <c r="A433" s="5"/>
      <c r="B433" s="6"/>
      <c r="D433" s="7"/>
    </row>
    <row r="434" spans="1:4">
      <c r="A434" s="5"/>
      <c r="B434" s="6"/>
      <c r="D434" s="7"/>
    </row>
    <row r="435" spans="1:4">
      <c r="A435" s="5"/>
      <c r="B435" s="6"/>
      <c r="D435" s="7"/>
    </row>
    <row r="436" spans="1:4">
      <c r="A436" s="5"/>
      <c r="B436" s="6"/>
      <c r="D436" s="7"/>
    </row>
    <row r="437" spans="1:4">
      <c r="A437" s="5"/>
      <c r="B437" s="6"/>
      <c r="D437" s="7"/>
    </row>
    <row r="438" spans="1:4">
      <c r="A438" s="5"/>
      <c r="B438" s="6"/>
      <c r="D438" s="7"/>
    </row>
    <row r="439" spans="1:4">
      <c r="A439" s="5"/>
      <c r="B439" s="6"/>
      <c r="D439" s="7"/>
    </row>
    <row r="440" spans="1:4">
      <c r="A440" s="5"/>
      <c r="B440" s="6"/>
      <c r="D440" s="7"/>
    </row>
    <row r="441" spans="1:4">
      <c r="A441" s="5"/>
      <c r="B441" s="6"/>
      <c r="D441" s="7"/>
    </row>
    <row r="442" spans="1:4">
      <c r="A442" s="5"/>
      <c r="B442" s="6"/>
      <c r="D442" s="7"/>
    </row>
    <row r="443" spans="1:4">
      <c r="A443" s="5"/>
      <c r="B443" s="6"/>
      <c r="D443" s="7"/>
    </row>
    <row r="444" spans="1:4">
      <c r="A444" s="5"/>
      <c r="B444" s="6"/>
      <c r="D444" s="7"/>
    </row>
    <row r="445" spans="1:4">
      <c r="A445" s="5"/>
      <c r="B445" s="6"/>
      <c r="D445" s="7"/>
    </row>
    <row r="446" spans="1:4">
      <c r="A446" s="5"/>
      <c r="B446" s="6"/>
      <c r="D446" s="7"/>
    </row>
    <row r="447" spans="1:4">
      <c r="A447" s="5"/>
      <c r="B447" s="6"/>
      <c r="D447" s="7"/>
    </row>
    <row r="448" spans="1:4">
      <c r="A448" s="5"/>
      <c r="B448" s="6"/>
      <c r="D448" s="7"/>
    </row>
    <row r="449" spans="1:4">
      <c r="A449" s="5"/>
      <c r="B449" s="6"/>
      <c r="D449" s="7"/>
    </row>
    <row r="450" spans="1:4">
      <c r="A450" s="5"/>
      <c r="B450" s="6"/>
      <c r="D450" s="7"/>
    </row>
    <row r="451" spans="1:4">
      <c r="A451" s="5"/>
      <c r="B451" s="6"/>
      <c r="D451" s="7"/>
    </row>
    <row r="452" spans="1:4">
      <c r="A452" s="5"/>
      <c r="B452" s="6"/>
      <c r="D452" s="7"/>
    </row>
    <row r="453" spans="1:4">
      <c r="A453" s="5"/>
      <c r="B453" s="6"/>
      <c r="D453" s="7"/>
    </row>
    <row r="454" spans="1:4">
      <c r="A454" s="5"/>
      <c r="B454" s="6"/>
      <c r="D454" s="7"/>
    </row>
    <row r="455" spans="1:4">
      <c r="A455" s="5"/>
      <c r="B455" s="6"/>
      <c r="D455" s="7"/>
    </row>
    <row r="456" spans="1:4">
      <c r="A456" s="5"/>
      <c r="B456" s="6"/>
      <c r="D456" s="7"/>
    </row>
    <row r="457" spans="1:4">
      <c r="A457" s="5"/>
      <c r="B457" s="6"/>
      <c r="D457" s="7"/>
    </row>
    <row r="458" spans="1:4">
      <c r="A458" s="5"/>
      <c r="B458" s="6"/>
      <c r="D458" s="7"/>
    </row>
    <row r="459" spans="1:4">
      <c r="A459" s="5"/>
      <c r="B459" s="6"/>
      <c r="D459" s="7"/>
    </row>
    <row r="460" spans="1:4">
      <c r="A460" s="5"/>
      <c r="B460" s="6"/>
      <c r="D460" s="7"/>
    </row>
    <row r="461" spans="1:4">
      <c r="A461" s="5"/>
      <c r="B461" s="6"/>
      <c r="D461" s="7"/>
    </row>
    <row r="462" spans="1:4">
      <c r="A462" s="5"/>
      <c r="B462" s="6"/>
      <c r="D462" s="7"/>
    </row>
    <row r="463" spans="1:4">
      <c r="A463" s="5"/>
      <c r="B463" s="6"/>
      <c r="D463" s="7"/>
    </row>
    <row r="464" spans="1:4">
      <c r="A464" s="5"/>
      <c r="B464" s="6"/>
      <c r="D464" s="7"/>
    </row>
    <row r="465" spans="1:4">
      <c r="A465" s="5"/>
      <c r="B465" s="6"/>
      <c r="D465" s="7"/>
    </row>
    <row r="466" spans="1:4">
      <c r="A466" s="5"/>
      <c r="B466" s="6"/>
      <c r="D466" s="7"/>
    </row>
    <row r="467" spans="1:4">
      <c r="A467" s="5"/>
      <c r="B467" s="6"/>
      <c r="D467" s="7"/>
    </row>
    <row r="468" spans="1:4">
      <c r="A468" s="5"/>
      <c r="B468" s="6"/>
      <c r="D468" s="7"/>
    </row>
    <row r="469" spans="1:4">
      <c r="A469" s="5"/>
      <c r="B469" s="6"/>
      <c r="D469" s="7"/>
    </row>
    <row r="470" spans="1:4">
      <c r="A470" s="5"/>
      <c r="B470" s="6"/>
      <c r="D470" s="7"/>
    </row>
    <row r="471" spans="1:4">
      <c r="A471" s="5"/>
      <c r="B471" s="6"/>
      <c r="D471" s="7"/>
    </row>
    <row r="472" spans="1:4">
      <c r="A472" s="5"/>
      <c r="B472" s="6"/>
      <c r="D472" s="7"/>
    </row>
    <row r="473" spans="1:4">
      <c r="A473" s="5"/>
      <c r="B473" s="6"/>
      <c r="D473" s="7"/>
    </row>
    <row r="474" spans="1:4">
      <c r="A474" s="5"/>
      <c r="B474" s="6"/>
      <c r="D474" s="7"/>
    </row>
    <row r="475" spans="1:4">
      <c r="A475" s="5"/>
      <c r="B475" s="6"/>
      <c r="D475" s="7"/>
    </row>
    <row r="476" spans="1:4">
      <c r="A476" s="5"/>
      <c r="B476" s="6"/>
      <c r="D476" s="7"/>
    </row>
    <row r="477" spans="1:4">
      <c r="A477" s="5"/>
      <c r="B477" s="6"/>
      <c r="D477" s="7"/>
    </row>
    <row r="478" spans="1:4">
      <c r="A478" s="5"/>
      <c r="B478" s="6"/>
      <c r="D478" s="7"/>
    </row>
    <row r="479" spans="1:4">
      <c r="A479" s="5"/>
      <c r="B479" s="6"/>
      <c r="D479" s="7"/>
    </row>
    <row r="480" spans="1:4">
      <c r="A480" s="5"/>
      <c r="B480" s="6"/>
      <c r="D480" s="7"/>
    </row>
    <row r="481" spans="1:4">
      <c r="A481" s="5"/>
      <c r="B481" s="6"/>
      <c r="D481" s="7"/>
    </row>
    <row r="482" spans="1:4">
      <c r="A482" s="5"/>
      <c r="B482" s="6"/>
      <c r="D482" s="7"/>
    </row>
    <row r="483" spans="1:4">
      <c r="A483" s="5"/>
      <c r="B483" s="6"/>
      <c r="D483" s="7"/>
    </row>
    <row r="484" spans="1:4">
      <c r="A484" s="5"/>
      <c r="B484" s="6"/>
      <c r="D484" s="7"/>
    </row>
    <row r="485" spans="1:4">
      <c r="A485" s="5"/>
      <c r="B485" s="6"/>
      <c r="D485" s="7"/>
    </row>
    <row r="486" spans="1:4">
      <c r="A486" s="5"/>
      <c r="B486" s="6"/>
      <c r="D486" s="7"/>
    </row>
    <row r="487" spans="1:4">
      <c r="A487" s="5"/>
      <c r="B487" s="6"/>
      <c r="D487" s="7"/>
    </row>
    <row r="488" spans="1:4">
      <c r="A488" s="5"/>
      <c r="B488" s="6"/>
      <c r="D488" s="7"/>
    </row>
    <row r="489" spans="1:4">
      <c r="A489" s="5"/>
      <c r="B489" s="6"/>
      <c r="D489" s="7"/>
    </row>
    <row r="490" spans="1:4">
      <c r="A490" s="5"/>
      <c r="B490" s="6"/>
      <c r="D490" s="7"/>
    </row>
    <row r="491" spans="1:4">
      <c r="A491" s="5"/>
      <c r="B491" s="6"/>
      <c r="D491" s="7"/>
    </row>
    <row r="492" spans="1:4">
      <c r="A492" s="5"/>
      <c r="B492" s="6"/>
      <c r="D492" s="7"/>
    </row>
    <row r="493" spans="1:4">
      <c r="A493" s="5"/>
      <c r="B493" s="6"/>
      <c r="D493" s="7"/>
    </row>
    <row r="494" spans="1:4">
      <c r="A494" s="5"/>
      <c r="B494" s="6"/>
      <c r="D494" s="7"/>
    </row>
    <row r="495" spans="1:4">
      <c r="A495" s="5"/>
      <c r="B495" s="6"/>
      <c r="D495" s="7"/>
    </row>
    <row r="496" spans="1:4">
      <c r="A496" s="5"/>
      <c r="B496" s="6"/>
      <c r="D496" s="7"/>
    </row>
    <row r="497" spans="1:4">
      <c r="A497" s="5"/>
      <c r="B497" s="6"/>
      <c r="D497" s="7"/>
    </row>
    <row r="498" spans="1:4">
      <c r="A498" s="5"/>
      <c r="B498" s="6"/>
      <c r="D498" s="7"/>
    </row>
    <row r="499" spans="1:4">
      <c r="A499" s="5"/>
      <c r="B499" s="6"/>
      <c r="D499" s="7"/>
    </row>
    <row r="500" spans="1:4">
      <c r="A500" s="5"/>
      <c r="B500" s="6"/>
      <c r="D500" s="7"/>
    </row>
    <row r="501" spans="1:4">
      <c r="A501" s="5"/>
      <c r="B501" s="6"/>
      <c r="D501" s="7"/>
    </row>
    <row r="502" spans="1:4">
      <c r="A502" s="5"/>
      <c r="B502" s="6"/>
      <c r="D502" s="7"/>
    </row>
    <row r="503" spans="1:4">
      <c r="A503" s="5"/>
      <c r="B503" s="6"/>
      <c r="D503" s="7"/>
    </row>
    <row r="504" spans="1:4">
      <c r="A504" s="5"/>
      <c r="B504" s="6"/>
      <c r="D504" s="7"/>
    </row>
    <row r="505" spans="1:4">
      <c r="A505" s="5"/>
      <c r="B505" s="6"/>
      <c r="D505" s="7"/>
    </row>
    <row r="506" spans="1:4">
      <c r="A506" s="5"/>
      <c r="B506" s="6"/>
      <c r="D506" s="7"/>
    </row>
    <row r="507" spans="1:4">
      <c r="A507" s="5"/>
      <c r="B507" s="6"/>
      <c r="D507" s="7"/>
    </row>
    <row r="508" spans="1:4">
      <c r="A508" s="5"/>
      <c r="B508" s="6"/>
      <c r="D508" s="7"/>
    </row>
    <row r="509" spans="1:4">
      <c r="A509" s="5"/>
      <c r="B509" s="6"/>
      <c r="D509" s="7"/>
    </row>
    <row r="510" spans="1:4">
      <c r="A510" s="5"/>
      <c r="B510" s="6"/>
      <c r="D510" s="7"/>
    </row>
    <row r="511" spans="1:4">
      <c r="A511" s="5"/>
      <c r="B511" s="6"/>
      <c r="D511" s="7"/>
    </row>
    <row r="512" spans="1:4">
      <c r="A512" s="5"/>
      <c r="B512" s="6"/>
      <c r="D512" s="7"/>
    </row>
    <row r="513" spans="1:4">
      <c r="A513" s="5"/>
      <c r="B513" s="6"/>
      <c r="D513" s="7"/>
    </row>
    <row r="514" spans="1:4">
      <c r="A514" s="5"/>
      <c r="B514" s="6"/>
      <c r="D514" s="7"/>
    </row>
    <row r="515" spans="1:4">
      <c r="A515" s="5"/>
      <c r="B515" s="6"/>
      <c r="D515" s="7"/>
    </row>
    <row r="516" spans="1:4">
      <c r="A516" s="5"/>
      <c r="B516" s="6"/>
      <c r="D516" s="7"/>
    </row>
    <row r="517" spans="1:4">
      <c r="A517" s="5"/>
      <c r="B517" s="6"/>
      <c r="D517" s="7"/>
    </row>
    <row r="518" spans="1:4">
      <c r="A518" s="5"/>
      <c r="B518" s="6"/>
      <c r="D518" s="7"/>
    </row>
    <row r="519" spans="1:4">
      <c r="A519" s="5"/>
      <c r="B519" s="6"/>
      <c r="D519" s="7"/>
    </row>
    <row r="520" spans="1:4">
      <c r="A520" s="5"/>
      <c r="B520" s="6"/>
      <c r="D520" s="7"/>
    </row>
    <row r="521" spans="1:4">
      <c r="A521" s="5"/>
      <c r="B521" s="6"/>
      <c r="D521" s="7"/>
    </row>
    <row r="522" spans="1:4">
      <c r="A522" s="5"/>
      <c r="B522" s="6"/>
      <c r="D522" s="7"/>
    </row>
    <row r="523" spans="1:4">
      <c r="A523" s="5"/>
      <c r="B523" s="6"/>
      <c r="D523" s="7"/>
    </row>
    <row r="524" spans="1:4">
      <c r="A524" s="5"/>
      <c r="B524" s="6"/>
      <c r="D524" s="7"/>
    </row>
    <row r="525" spans="1:4">
      <c r="A525" s="5"/>
      <c r="B525" s="6"/>
      <c r="D525" s="7"/>
    </row>
    <row r="526" spans="1:4">
      <c r="A526" s="5"/>
      <c r="B526" s="6"/>
      <c r="D526" s="7"/>
    </row>
    <row r="527" spans="1:4">
      <c r="A527" s="5"/>
      <c r="B527" s="6"/>
      <c r="D527" s="7"/>
    </row>
    <row r="528" spans="1:4">
      <c r="A528" s="5"/>
      <c r="B528" s="6"/>
      <c r="D528" s="7"/>
    </row>
    <row r="529" spans="1:4">
      <c r="A529" s="5"/>
      <c r="B529" s="6"/>
      <c r="D529" s="7"/>
    </row>
    <row r="530" spans="1:4">
      <c r="A530" s="5"/>
      <c r="B530" s="6"/>
      <c r="D530" s="7"/>
    </row>
    <row r="531" spans="1:4">
      <c r="A531" s="5"/>
      <c r="B531" s="6"/>
      <c r="D531" s="7"/>
    </row>
    <row r="532" spans="1:4">
      <c r="A532" s="5"/>
      <c r="B532" s="6"/>
      <c r="D532" s="7"/>
    </row>
    <row r="533" spans="1:4">
      <c r="A533" s="5"/>
      <c r="B533" s="6"/>
      <c r="D533" s="7"/>
    </row>
    <row r="534" spans="1:4">
      <c r="A534" s="5"/>
      <c r="B534" s="6"/>
      <c r="D534" s="7"/>
    </row>
    <row r="535" spans="1:4">
      <c r="A535" s="5"/>
      <c r="B535" s="6"/>
      <c r="D535" s="7"/>
    </row>
    <row r="536" spans="1:4">
      <c r="A536" s="5"/>
      <c r="B536" s="6"/>
      <c r="D536" s="7"/>
    </row>
    <row r="537" spans="1:4">
      <c r="A537" s="5"/>
      <c r="B537" s="6"/>
      <c r="D537" s="7"/>
    </row>
    <row r="538" spans="1:4">
      <c r="A538" s="5"/>
      <c r="B538" s="6"/>
      <c r="D538" s="7"/>
    </row>
    <row r="539" spans="1:4">
      <c r="A539" s="5"/>
      <c r="B539" s="6"/>
      <c r="D539" s="7"/>
    </row>
    <row r="540" spans="1:4">
      <c r="A540" s="5"/>
      <c r="B540" s="6"/>
      <c r="D540" s="7"/>
    </row>
    <row r="541" spans="1:4">
      <c r="A541" s="5"/>
      <c r="B541" s="6"/>
      <c r="D541" s="7"/>
    </row>
    <row r="542" spans="1:4">
      <c r="A542" s="5"/>
      <c r="B542" s="6"/>
      <c r="D542" s="7"/>
    </row>
    <row r="543" spans="1:4">
      <c r="A543" s="5"/>
      <c r="B543" s="6"/>
      <c r="D543" s="7"/>
    </row>
    <row r="544" spans="1:4">
      <c r="A544" s="5"/>
      <c r="B544" s="6"/>
      <c r="D544" s="7"/>
    </row>
    <row r="545" spans="1:4">
      <c r="A545" s="5"/>
      <c r="B545" s="6"/>
      <c r="D545" s="7"/>
    </row>
    <row r="546" spans="1:4">
      <c r="A546" s="5"/>
      <c r="B546" s="6"/>
      <c r="D546" s="7"/>
    </row>
    <row r="547" spans="1:4">
      <c r="A547" s="5"/>
      <c r="B547" s="6"/>
      <c r="D547" s="7"/>
    </row>
    <row r="548" spans="1:4">
      <c r="A548" s="5"/>
      <c r="B548" s="6"/>
      <c r="D548" s="7"/>
    </row>
    <row r="549" spans="1:4">
      <c r="A549" s="5"/>
      <c r="B549" s="6"/>
      <c r="D549" s="7"/>
    </row>
    <row r="550" spans="1:4">
      <c r="A550" s="5"/>
      <c r="B550" s="6"/>
      <c r="D550" s="7"/>
    </row>
    <row r="551" spans="1:4">
      <c r="A551" s="5"/>
      <c r="B551" s="6"/>
      <c r="D551" s="7"/>
    </row>
    <row r="552" spans="1:4">
      <c r="A552" s="5"/>
      <c r="B552" s="6"/>
      <c r="D552" s="7"/>
    </row>
    <row r="553" spans="1:4">
      <c r="A553" s="5"/>
      <c r="B553" s="6"/>
      <c r="D553" s="7"/>
    </row>
    <row r="554" spans="1:4">
      <c r="A554" s="5"/>
      <c r="B554" s="6"/>
      <c r="D554" s="7"/>
    </row>
    <row r="555" spans="1:4">
      <c r="A555" s="5"/>
      <c r="B555" s="6"/>
      <c r="D555" s="7"/>
    </row>
    <row r="556" spans="1:4">
      <c r="A556" s="5"/>
      <c r="B556" s="6"/>
      <c r="D556" s="7"/>
    </row>
    <row r="557" spans="1:4">
      <c r="A557" s="5"/>
      <c r="B557" s="6"/>
      <c r="D557" s="7"/>
    </row>
    <row r="558" spans="1:4">
      <c r="A558" s="5"/>
      <c r="B558" s="6"/>
      <c r="D558" s="7"/>
    </row>
    <row r="559" spans="1:4">
      <c r="A559" s="5"/>
      <c r="B559" s="6"/>
      <c r="D559" s="7"/>
    </row>
    <row r="560" spans="1:4">
      <c r="A560" s="5"/>
      <c r="B560" s="6"/>
      <c r="D560" s="7"/>
    </row>
    <row r="561" spans="1:4">
      <c r="A561" s="5"/>
      <c r="B561" s="6"/>
      <c r="D561" s="7"/>
    </row>
    <row r="562" spans="1:4">
      <c r="A562" s="5"/>
      <c r="B562" s="6"/>
      <c r="D562" s="7"/>
    </row>
    <row r="563" spans="1:4">
      <c r="A563" s="5"/>
      <c r="B563" s="6"/>
      <c r="D563" s="7"/>
    </row>
    <row r="564" spans="1:4">
      <c r="A564" s="5"/>
      <c r="B564" s="6"/>
      <c r="D564" s="7"/>
    </row>
    <row r="565" spans="1:4">
      <c r="A565" s="5"/>
      <c r="B565" s="6"/>
      <c r="D565" s="7"/>
    </row>
    <row r="566" spans="1:4">
      <c r="A566" s="5"/>
      <c r="B566" s="6"/>
      <c r="D566" s="7"/>
    </row>
    <row r="567" spans="1:4">
      <c r="A567" s="5"/>
      <c r="B567" s="6"/>
      <c r="D567" s="7"/>
    </row>
    <row r="568" spans="1:4">
      <c r="A568" s="5"/>
      <c r="B568" s="6"/>
      <c r="D568" s="7"/>
    </row>
    <row r="569" spans="1:4">
      <c r="A569" s="5"/>
      <c r="B569" s="6"/>
      <c r="D569" s="7"/>
    </row>
    <row r="570" spans="1:4">
      <c r="A570" s="5"/>
      <c r="B570" s="6"/>
      <c r="D570" s="7"/>
    </row>
    <row r="571" spans="1:4">
      <c r="A571" s="5"/>
      <c r="B571" s="6"/>
      <c r="D571" s="7"/>
    </row>
    <row r="572" spans="1:4">
      <c r="A572" s="5"/>
      <c r="B572" s="6"/>
      <c r="D572" s="7"/>
    </row>
    <row r="573" spans="1:4">
      <c r="A573" s="5"/>
      <c r="B573" s="6"/>
      <c r="D573" s="7"/>
    </row>
    <row r="574" spans="1:4">
      <c r="A574" s="5"/>
      <c r="B574" s="6"/>
      <c r="D574" s="7"/>
    </row>
    <row r="575" spans="1:4">
      <c r="A575" s="5"/>
      <c r="B575" s="6"/>
      <c r="D575" s="7"/>
    </row>
    <row r="576" spans="1:4">
      <c r="A576" s="5"/>
      <c r="B576" s="6"/>
      <c r="D576" s="7"/>
    </row>
    <row r="577" spans="1:4">
      <c r="A577" s="5"/>
      <c r="B577" s="6"/>
      <c r="D577" s="7"/>
    </row>
    <row r="578" spans="1:4">
      <c r="A578" s="5"/>
      <c r="B578" s="6"/>
      <c r="D578" s="7"/>
    </row>
    <row r="579" spans="1:4">
      <c r="A579" s="5"/>
      <c r="B579" s="6"/>
      <c r="D579" s="7"/>
    </row>
    <row r="580" spans="1:4">
      <c r="A580" s="5"/>
      <c r="B580" s="6"/>
      <c r="D580" s="7"/>
    </row>
    <row r="581" spans="1:4">
      <c r="A581" s="5"/>
      <c r="B581" s="6"/>
      <c r="D581" s="7"/>
    </row>
    <row r="582" spans="1:4">
      <c r="A582" s="5"/>
      <c r="B582" s="6"/>
      <c r="D582" s="7"/>
    </row>
    <row r="583" spans="1:4">
      <c r="A583" s="5"/>
      <c r="B583" s="6"/>
      <c r="D583" s="7"/>
    </row>
    <row r="584" spans="1:4">
      <c r="A584" s="5"/>
      <c r="B584" s="6"/>
      <c r="D584" s="7"/>
    </row>
    <row r="585" spans="1:4">
      <c r="A585" s="5"/>
      <c r="B585" s="6"/>
      <c r="D585" s="7"/>
    </row>
    <row r="586" spans="1:4">
      <c r="A586" s="5"/>
      <c r="B586" s="6"/>
      <c r="D586" s="7"/>
    </row>
    <row r="587" spans="1:4">
      <c r="A587" s="5"/>
      <c r="B587" s="6"/>
      <c r="D587" s="7"/>
    </row>
    <row r="588" spans="1:4">
      <c r="A588" s="5"/>
      <c r="B588" s="6"/>
      <c r="D588" s="7"/>
    </row>
    <row r="589" spans="1:4">
      <c r="A589" s="5"/>
      <c r="B589" s="6"/>
      <c r="D589" s="7"/>
    </row>
    <row r="590" spans="1:4">
      <c r="A590" s="5"/>
      <c r="B590" s="6"/>
      <c r="D590" s="7"/>
    </row>
    <row r="591" spans="1:4">
      <c r="A591" s="5"/>
      <c r="B591" s="6"/>
      <c r="D591" s="7"/>
    </row>
    <row r="592" spans="1:4">
      <c r="A592" s="5"/>
      <c r="B592" s="6"/>
      <c r="D592" s="7"/>
    </row>
    <row r="593" spans="1:4">
      <c r="A593" s="5"/>
      <c r="B593" s="6"/>
      <c r="D593" s="7"/>
    </row>
    <row r="594" spans="1:4">
      <c r="A594" s="5"/>
      <c r="B594" s="6"/>
      <c r="D594" s="7"/>
    </row>
    <row r="595" spans="1:4">
      <c r="A595" s="5"/>
      <c r="B595" s="6"/>
      <c r="D595" s="7"/>
    </row>
    <row r="596" spans="1:4">
      <c r="A596" s="5"/>
      <c r="B596" s="6"/>
      <c r="D596" s="7"/>
    </row>
    <row r="597" spans="1:4">
      <c r="A597" s="5"/>
      <c r="B597" s="6"/>
      <c r="D597" s="7"/>
    </row>
    <row r="598" spans="1:4">
      <c r="A598" s="5"/>
      <c r="B598" s="6"/>
      <c r="D598" s="7"/>
    </row>
    <row r="599" spans="1:4">
      <c r="A599" s="5"/>
      <c r="B599" s="6"/>
      <c r="D599" s="7"/>
    </row>
    <row r="600" spans="1:4">
      <c r="A600" s="5"/>
      <c r="B600" s="6"/>
      <c r="D600" s="7"/>
    </row>
    <row r="601" spans="1:4">
      <c r="A601" s="5"/>
      <c r="B601" s="6"/>
      <c r="D601" s="7"/>
    </row>
    <row r="602" spans="1:4">
      <c r="A602" s="5"/>
      <c r="B602" s="6"/>
      <c r="D602" s="7"/>
    </row>
    <row r="603" spans="1:4">
      <c r="A603" s="5"/>
      <c r="B603" s="6"/>
      <c r="D603" s="7"/>
    </row>
    <row r="604" spans="1:4">
      <c r="A604" s="5"/>
      <c r="B604" s="6"/>
      <c r="D604" s="7"/>
    </row>
    <row r="605" spans="1:4">
      <c r="A605" s="5"/>
      <c r="B605" s="6"/>
      <c r="D605" s="7"/>
    </row>
    <row r="606" spans="1:4">
      <c r="A606" s="5"/>
      <c r="B606" s="6"/>
      <c r="D606" s="7"/>
    </row>
    <row r="607" spans="1:4">
      <c r="A607" s="5"/>
      <c r="B607" s="6"/>
      <c r="D607" s="7"/>
    </row>
    <row r="608" spans="1:4">
      <c r="A608" s="5"/>
      <c r="B608" s="6"/>
      <c r="D608" s="7"/>
    </row>
    <row r="609" spans="1:4">
      <c r="A609" s="5"/>
      <c r="B609" s="6"/>
      <c r="D609" s="7"/>
    </row>
    <row r="610" spans="1:4">
      <c r="A610" s="5"/>
      <c r="B610" s="6"/>
      <c r="D610" s="7"/>
    </row>
    <row r="611" spans="1:4">
      <c r="A611" s="5"/>
      <c r="B611" s="6"/>
      <c r="D611" s="7"/>
    </row>
    <row r="612" spans="1:4">
      <c r="A612" s="5"/>
      <c r="B612" s="6"/>
      <c r="D612" s="7"/>
    </row>
    <row r="613" spans="1:4">
      <c r="A613" s="5"/>
      <c r="B613" s="6"/>
      <c r="D613" s="7"/>
    </row>
    <row r="614" spans="1:4">
      <c r="A614" s="5"/>
      <c r="B614" s="6"/>
      <c r="D614" s="7"/>
    </row>
    <row r="615" spans="1:4">
      <c r="A615" s="5"/>
      <c r="B615" s="6"/>
      <c r="D615" s="7"/>
    </row>
    <row r="616" spans="1:4">
      <c r="A616" s="5"/>
      <c r="B616" s="6"/>
      <c r="D616" s="7"/>
    </row>
    <row r="617" spans="1:4">
      <c r="A617" s="5"/>
      <c r="B617" s="6"/>
      <c r="D617" s="7"/>
    </row>
    <row r="618" spans="1:4">
      <c r="A618" s="5"/>
      <c r="B618" s="6"/>
      <c r="D618" s="7"/>
    </row>
    <row r="619" spans="1:4">
      <c r="A619" s="5"/>
      <c r="B619" s="6"/>
      <c r="D619" s="7"/>
    </row>
    <row r="620" spans="1:4">
      <c r="A620" s="5"/>
      <c r="B620" s="6"/>
      <c r="D620" s="7"/>
    </row>
    <row r="621" spans="1:4">
      <c r="A621" s="5"/>
      <c r="B621" s="6"/>
      <c r="D621" s="7"/>
    </row>
    <row r="622" spans="1:4">
      <c r="A622" s="5"/>
      <c r="B622" s="6"/>
      <c r="D622" s="7"/>
    </row>
    <row r="623" spans="1:4">
      <c r="A623" s="5"/>
      <c r="B623" s="6"/>
      <c r="D623" s="7"/>
    </row>
    <row r="624" spans="1:4">
      <c r="A624" s="5"/>
      <c r="B624" s="6"/>
      <c r="D624" s="7"/>
    </row>
    <row r="625" spans="1:4">
      <c r="A625" s="5"/>
      <c r="B625" s="6"/>
      <c r="D625" s="7"/>
    </row>
    <row r="626" spans="1:4">
      <c r="A626" s="5"/>
      <c r="B626" s="6"/>
      <c r="D626" s="7"/>
    </row>
    <row r="627" spans="1:4">
      <c r="A627" s="5"/>
      <c r="B627" s="6"/>
      <c r="D627" s="7"/>
    </row>
    <row r="628" spans="1:4">
      <c r="A628" s="5"/>
      <c r="B628" s="6"/>
      <c r="D628" s="7"/>
    </row>
    <row r="629" spans="1:4">
      <c r="A629" s="5"/>
      <c r="B629" s="6"/>
      <c r="D629" s="7"/>
    </row>
    <row r="630" spans="1:4">
      <c r="A630" s="5"/>
      <c r="B630" s="6"/>
      <c r="D630" s="7"/>
    </row>
    <row r="631" spans="1:4">
      <c r="A631" s="5"/>
      <c r="B631" s="6"/>
      <c r="D631" s="7"/>
    </row>
    <row r="632" spans="1:4">
      <c r="A632" s="5"/>
      <c r="B632" s="6"/>
      <c r="D632" s="7"/>
    </row>
    <row r="633" spans="1:4">
      <c r="A633" s="5"/>
      <c r="B633" s="6"/>
      <c r="D633" s="7"/>
    </row>
    <row r="634" spans="1:4">
      <c r="A634" s="5"/>
      <c r="B634" s="6"/>
      <c r="D634" s="7"/>
    </row>
    <row r="635" spans="1:4">
      <c r="A635" s="5"/>
      <c r="B635" s="6"/>
      <c r="D635" s="7"/>
    </row>
    <row r="636" spans="1:4">
      <c r="A636" s="5"/>
      <c r="B636" s="6"/>
      <c r="D636" s="7"/>
    </row>
    <row r="637" spans="1:4">
      <c r="A637" s="5"/>
      <c r="B637" s="6"/>
      <c r="D637" s="7"/>
    </row>
    <row r="638" spans="1:4">
      <c r="A638" s="5"/>
      <c r="B638" s="6"/>
      <c r="D638" s="7"/>
    </row>
    <row r="639" spans="1:4">
      <c r="A639" s="5"/>
      <c r="B639" s="6"/>
      <c r="D639" s="7"/>
    </row>
    <row r="640" spans="1:4">
      <c r="A640" s="5"/>
      <c r="B640" s="6"/>
      <c r="D640" s="7"/>
    </row>
    <row r="641" spans="1:4">
      <c r="A641" s="5"/>
      <c r="B641" s="6"/>
      <c r="D641" s="7"/>
    </row>
    <row r="642" spans="1:4">
      <c r="A642" s="5"/>
      <c r="B642" s="6"/>
      <c r="D642" s="7"/>
    </row>
    <row r="643" spans="1:4">
      <c r="A643" s="5"/>
      <c r="B643" s="6"/>
      <c r="D643" s="7"/>
    </row>
    <row r="644" spans="1:4">
      <c r="A644" s="5"/>
      <c r="B644" s="6"/>
      <c r="D644" s="7"/>
    </row>
    <row r="645" spans="1:4">
      <c r="A645" s="5"/>
      <c r="B645" s="6"/>
      <c r="D645" s="7"/>
    </row>
    <row r="646" spans="1:4">
      <c r="A646" s="5"/>
      <c r="B646" s="6"/>
      <c r="D646" s="7"/>
    </row>
    <row r="647" spans="1:4">
      <c r="A647" s="5"/>
      <c r="B647" s="6"/>
      <c r="D647" s="7"/>
    </row>
    <row r="648" spans="1:4">
      <c r="A648" s="5"/>
      <c r="B648" s="6"/>
      <c r="D648" s="7"/>
    </row>
    <row r="649" spans="1:4">
      <c r="A649" s="5"/>
      <c r="B649" s="6"/>
      <c r="D649" s="7"/>
    </row>
    <row r="650" spans="1:4">
      <c r="A650" s="5"/>
      <c r="B650" s="6"/>
      <c r="D650" s="7"/>
    </row>
    <row r="651" spans="1:4">
      <c r="A651" s="5"/>
      <c r="B651" s="6"/>
      <c r="D651" s="7"/>
    </row>
    <row r="652" spans="1:4">
      <c r="A652" s="5"/>
      <c r="B652" s="6"/>
      <c r="D652" s="7"/>
    </row>
    <row r="653" spans="1:4">
      <c r="A653" s="5"/>
      <c r="B653" s="6"/>
      <c r="D653" s="7"/>
    </row>
    <row r="654" spans="1:4">
      <c r="A654" s="5"/>
      <c r="B654" s="6"/>
      <c r="D654" s="7"/>
    </row>
    <row r="655" spans="1:4">
      <c r="A655" s="5"/>
      <c r="B655" s="6"/>
      <c r="D655" s="7"/>
    </row>
    <row r="656" spans="1:4">
      <c r="A656" s="5"/>
      <c r="B656" s="6"/>
      <c r="D656" s="7"/>
    </row>
    <row r="657" spans="1:4">
      <c r="A657" s="5"/>
      <c r="B657" s="6"/>
      <c r="D657" s="7"/>
    </row>
    <row r="658" spans="1:4">
      <c r="A658" s="5"/>
      <c r="B658" s="6"/>
      <c r="D658" s="7"/>
    </row>
    <row r="659" spans="1:4">
      <c r="A659" s="5"/>
      <c r="B659" s="6"/>
      <c r="D659" s="7"/>
    </row>
    <row r="660" spans="1:4">
      <c r="A660" s="5"/>
      <c r="B660" s="6"/>
      <c r="D660" s="7"/>
    </row>
    <row r="661" spans="1:4">
      <c r="A661" s="5"/>
      <c r="B661" s="6"/>
      <c r="D661" s="7"/>
    </row>
    <row r="662" spans="1:4">
      <c r="A662" s="5"/>
      <c r="B662" s="6"/>
      <c r="D662" s="7"/>
    </row>
    <row r="663" spans="1:4">
      <c r="A663" s="5"/>
      <c r="B663" s="6"/>
      <c r="D663" s="7"/>
    </row>
    <row r="664" spans="1:4">
      <c r="A664" s="5"/>
      <c r="B664" s="6"/>
      <c r="D664" s="7"/>
    </row>
    <row r="665" spans="1:4">
      <c r="A665" s="5"/>
      <c r="B665" s="6"/>
      <c r="D665" s="7"/>
    </row>
    <row r="666" spans="1:4">
      <c r="A666" s="5"/>
      <c r="B666" s="6"/>
      <c r="D666" s="7"/>
    </row>
    <row r="667" spans="1:4">
      <c r="A667" s="5"/>
      <c r="B667" s="6"/>
      <c r="D667" s="7"/>
    </row>
    <row r="668" spans="1:4">
      <c r="A668" s="5"/>
      <c r="B668" s="6"/>
      <c r="D668" s="7"/>
    </row>
    <row r="669" spans="1:4">
      <c r="A669" s="5"/>
      <c r="B669" s="6"/>
      <c r="D669" s="7"/>
    </row>
    <row r="670" spans="1:4">
      <c r="A670" s="5"/>
      <c r="B670" s="6"/>
      <c r="D670" s="7"/>
    </row>
    <row r="671" spans="1:4">
      <c r="A671" s="5"/>
      <c r="B671" s="6"/>
      <c r="D671" s="7"/>
    </row>
    <row r="672" spans="1:4">
      <c r="A672" s="5"/>
      <c r="B672" s="6"/>
      <c r="D672" s="7"/>
    </row>
    <row r="673" spans="1:4">
      <c r="A673" s="5"/>
      <c r="B673" s="6"/>
      <c r="D673" s="7"/>
    </row>
    <row r="674" spans="1:4">
      <c r="A674" s="5"/>
      <c r="B674" s="6"/>
      <c r="D674" s="7"/>
    </row>
    <row r="675" spans="1:4">
      <c r="A675" s="5"/>
      <c r="B675" s="6"/>
      <c r="D675" s="7"/>
    </row>
    <row r="676" spans="1:4">
      <c r="A676" s="5"/>
      <c r="B676" s="6"/>
      <c r="D676" s="7"/>
    </row>
    <row r="677" spans="1:4">
      <c r="A677" s="5"/>
      <c r="B677" s="6"/>
      <c r="D677" s="7"/>
    </row>
    <row r="678" spans="1:4">
      <c r="A678" s="5"/>
      <c r="B678" s="6"/>
      <c r="D678" s="7"/>
    </row>
    <row r="679" spans="1:4">
      <c r="A679" s="5"/>
      <c r="B679" s="6"/>
      <c r="D679" s="7"/>
    </row>
    <row r="680" spans="1:4">
      <c r="A680" s="5"/>
      <c r="B680" s="6"/>
      <c r="D680" s="7"/>
    </row>
    <row r="681" spans="1:4">
      <c r="A681" s="5"/>
      <c r="B681" s="6"/>
      <c r="D681" s="7"/>
    </row>
    <row r="682" spans="1:4">
      <c r="A682" s="5"/>
      <c r="B682" s="6"/>
      <c r="D682" s="7"/>
    </row>
    <row r="683" spans="1:4">
      <c r="A683" s="5"/>
      <c r="B683" s="6"/>
      <c r="D683" s="7"/>
    </row>
    <row r="684" spans="1:4">
      <c r="A684" s="5"/>
      <c r="B684" s="6"/>
      <c r="D684" s="7"/>
    </row>
    <row r="685" spans="1:4">
      <c r="A685" s="5"/>
      <c r="B685" s="6"/>
      <c r="D685" s="7"/>
    </row>
    <row r="686" spans="1:4">
      <c r="A686" s="5"/>
      <c r="B686" s="6"/>
      <c r="D686" s="7"/>
    </row>
    <row r="687" spans="1:4">
      <c r="A687" s="5"/>
      <c r="B687" s="6"/>
      <c r="D687" s="7"/>
    </row>
    <row r="688" spans="1:4">
      <c r="A688" s="5"/>
      <c r="B688" s="6"/>
      <c r="D688" s="7"/>
    </row>
    <row r="689" spans="1:4">
      <c r="A689" s="5"/>
      <c r="B689" s="6"/>
      <c r="D689" s="7"/>
    </row>
    <row r="690" spans="1:4">
      <c r="A690" s="5"/>
      <c r="B690" s="6"/>
      <c r="D690" s="7"/>
    </row>
    <row r="691" spans="1:4">
      <c r="A691" s="5"/>
      <c r="B691" s="6"/>
      <c r="D691" s="7"/>
    </row>
    <row r="692" spans="1:4">
      <c r="A692" s="5"/>
      <c r="B692" s="6"/>
      <c r="D692" s="7"/>
    </row>
    <row r="693" spans="1:4">
      <c r="A693" s="5"/>
      <c r="B693" s="6"/>
      <c r="D693" s="7"/>
    </row>
    <row r="694" spans="1:4">
      <c r="A694" s="5"/>
      <c r="B694" s="6"/>
      <c r="D694" s="7"/>
    </row>
    <row r="695" spans="1:4">
      <c r="A695" s="5"/>
      <c r="B695" s="6"/>
      <c r="D695" s="7"/>
    </row>
    <row r="696" spans="1:4">
      <c r="A696" s="5"/>
      <c r="B696" s="6"/>
      <c r="D696" s="7"/>
    </row>
    <row r="697" spans="1:4">
      <c r="A697" s="5"/>
      <c r="B697" s="6"/>
      <c r="D697" s="7"/>
    </row>
    <row r="698" spans="1:4">
      <c r="A698" s="5"/>
      <c r="B698" s="6"/>
      <c r="D698" s="7"/>
    </row>
    <row r="699" spans="1:4">
      <c r="A699" s="5"/>
      <c r="B699" s="6"/>
      <c r="D699" s="7"/>
    </row>
    <row r="700" spans="1:4">
      <c r="A700" s="5"/>
      <c r="B700" s="6"/>
      <c r="D700" s="7"/>
    </row>
    <row r="701" spans="1:4">
      <c r="A701" s="5"/>
      <c r="B701" s="6"/>
      <c r="D701" s="7"/>
    </row>
    <row r="702" spans="1:4">
      <c r="A702" s="5"/>
      <c r="B702" s="6"/>
      <c r="D702" s="7"/>
    </row>
    <row r="703" spans="1:4">
      <c r="A703" s="5"/>
      <c r="B703" s="6"/>
      <c r="D703" s="7"/>
    </row>
    <row r="704" spans="1:4">
      <c r="A704" s="5"/>
      <c r="B704" s="6"/>
      <c r="D704" s="7"/>
    </row>
    <row r="705" spans="1:4">
      <c r="A705" s="5"/>
      <c r="B705" s="6"/>
      <c r="D705" s="7"/>
    </row>
    <row r="706" spans="1:4">
      <c r="A706" s="5"/>
      <c r="B706" s="6"/>
      <c r="D706" s="7"/>
    </row>
    <row r="707" spans="1:4">
      <c r="A707" s="5"/>
      <c r="B707" s="6"/>
      <c r="D707" s="7"/>
    </row>
    <row r="708" spans="1:4">
      <c r="A708" s="5"/>
      <c r="B708" s="6"/>
      <c r="D708" s="7"/>
    </row>
    <row r="709" spans="1:4">
      <c r="A709" s="5"/>
      <c r="B709" s="6"/>
      <c r="D709" s="7"/>
    </row>
    <row r="710" spans="1:4">
      <c r="A710" s="5"/>
      <c r="B710" s="6"/>
      <c r="D710" s="7"/>
    </row>
    <row r="711" spans="1:4">
      <c r="A711" s="5"/>
      <c r="B711" s="6"/>
      <c r="D711" s="7"/>
    </row>
    <row r="712" spans="1:4">
      <c r="A712" s="5"/>
      <c r="B712" s="6"/>
      <c r="D712" s="7"/>
    </row>
    <row r="713" spans="1:4">
      <c r="A713" s="5"/>
      <c r="B713" s="6"/>
      <c r="D713" s="7"/>
    </row>
    <row r="714" spans="1:4">
      <c r="A714" s="5"/>
      <c r="D714" s="7"/>
    </row>
    <row r="715" spans="1:4">
      <c r="A715" s="5"/>
      <c r="D715" s="7"/>
    </row>
    <row r="716" spans="1:4">
      <c r="A716" s="5"/>
      <c r="D716" s="7"/>
    </row>
    <row r="717" spans="1:4">
      <c r="A717" s="5"/>
      <c r="D717" s="7"/>
    </row>
    <row r="718" spans="1:4">
      <c r="A718" s="5"/>
      <c r="D718" s="7"/>
    </row>
    <row r="719" spans="1:4">
      <c r="A719" s="5"/>
      <c r="D719" s="7"/>
    </row>
    <row r="720" spans="1:4">
      <c r="A720" s="5"/>
      <c r="D720" s="7"/>
    </row>
    <row r="721" spans="1:4">
      <c r="A721" s="5"/>
      <c r="D721" s="7"/>
    </row>
    <row r="722" spans="1:4">
      <c r="A722" s="5"/>
      <c r="D722" s="7"/>
    </row>
    <row r="723" spans="1:4">
      <c r="A723" s="5"/>
      <c r="D723" s="7"/>
    </row>
    <row r="724" spans="1:4">
      <c r="A724" s="5"/>
      <c r="D724" s="7"/>
    </row>
    <row r="725" spans="1:4">
      <c r="A725" s="5"/>
      <c r="D725" s="7"/>
    </row>
    <row r="726" spans="1:4">
      <c r="A726" s="5"/>
      <c r="D726" s="7"/>
    </row>
    <row r="727" spans="1:4">
      <c r="A727" s="5"/>
      <c r="D727" s="7"/>
    </row>
    <row r="728" spans="1:4">
      <c r="A728" s="5"/>
      <c r="D728" s="7"/>
    </row>
    <row r="729" spans="1:4">
      <c r="A729" s="5"/>
      <c r="D729" s="7"/>
    </row>
    <row r="730" spans="1:4">
      <c r="A730" s="5"/>
      <c r="D730" s="7"/>
    </row>
    <row r="731" spans="1:4">
      <c r="A731" s="5"/>
      <c r="D731" s="7"/>
    </row>
    <row r="732" spans="1:4">
      <c r="A732" s="5"/>
      <c r="D732" s="7"/>
    </row>
    <row r="733" spans="1:4">
      <c r="A733" s="5"/>
      <c r="D733" s="7"/>
    </row>
    <row r="734" spans="1:4">
      <c r="A734" s="5"/>
      <c r="D734" s="7"/>
    </row>
    <row r="735" spans="1:4">
      <c r="A735" s="5"/>
      <c r="D735" s="7"/>
    </row>
    <row r="736" spans="1:4">
      <c r="A736" s="5"/>
      <c r="D736" s="7"/>
    </row>
    <row r="737" spans="1:4">
      <c r="A737" s="5"/>
      <c r="D737" s="7"/>
    </row>
    <row r="738" spans="1:4">
      <c r="A738" s="5"/>
      <c r="D738" s="7"/>
    </row>
    <row r="739" spans="1:4">
      <c r="A739" s="5"/>
      <c r="D739" s="7"/>
    </row>
    <row r="740" spans="1:4">
      <c r="A740" s="5"/>
      <c r="D740" s="7"/>
    </row>
    <row r="741" spans="1:4">
      <c r="A741" s="5"/>
      <c r="D741" s="7"/>
    </row>
    <row r="742" spans="1:4">
      <c r="A742" s="5"/>
      <c r="D742" s="7"/>
    </row>
    <row r="743" spans="1:4">
      <c r="A743" s="5"/>
      <c r="D743" s="7"/>
    </row>
    <row r="744" spans="1:4">
      <c r="A744" s="5"/>
      <c r="D744" s="7"/>
    </row>
    <row r="745" spans="1:4">
      <c r="A745" s="5"/>
      <c r="D745" s="7"/>
    </row>
    <row r="746" spans="1:4">
      <c r="A746" s="5"/>
      <c r="D746" s="7"/>
    </row>
    <row r="747" spans="1:4">
      <c r="A747" s="5"/>
      <c r="D747" s="7"/>
    </row>
    <row r="748" spans="1:4">
      <c r="A748" s="5"/>
      <c r="D748" s="7"/>
    </row>
    <row r="749" spans="1:4">
      <c r="A749" s="5"/>
      <c r="D749" s="7"/>
    </row>
    <row r="750" spans="1:4">
      <c r="A750" s="5"/>
      <c r="D750" s="7"/>
    </row>
    <row r="751" spans="1:4">
      <c r="A751" s="5"/>
      <c r="D751" s="7"/>
    </row>
    <row r="752" spans="1:4">
      <c r="A752" s="5"/>
      <c r="D752" s="7"/>
    </row>
    <row r="753" spans="1:4">
      <c r="A753" s="5"/>
      <c r="D753" s="7"/>
    </row>
    <row r="754" spans="1:4">
      <c r="A754" s="5"/>
      <c r="D754" s="7"/>
    </row>
    <row r="755" spans="1:4">
      <c r="A755" s="5"/>
      <c r="D755" s="7"/>
    </row>
    <row r="756" spans="1:4">
      <c r="A756" s="5"/>
      <c r="D756" s="7"/>
    </row>
    <row r="757" spans="1:4">
      <c r="A757" s="5"/>
      <c r="D757" s="7"/>
    </row>
    <row r="758" spans="1:4">
      <c r="A758" s="5"/>
      <c r="D758" s="7"/>
    </row>
    <row r="759" spans="1:4">
      <c r="A759" s="5"/>
      <c r="D759" s="7"/>
    </row>
    <row r="760" spans="1:4">
      <c r="A760" s="5"/>
      <c r="D760" s="7"/>
    </row>
    <row r="761" spans="1:4">
      <c r="A761" s="5"/>
      <c r="D761" s="7"/>
    </row>
    <row r="762" spans="1:4">
      <c r="A762" s="5"/>
      <c r="D762" s="7"/>
    </row>
    <row r="763" spans="1:4">
      <c r="A763" s="5"/>
      <c r="D763" s="7"/>
    </row>
    <row r="764" spans="1:4">
      <c r="A764" s="5"/>
      <c r="D764" s="7"/>
    </row>
    <row r="765" spans="1:4">
      <c r="A765" s="5"/>
      <c r="D765" s="7"/>
    </row>
    <row r="766" spans="1:4">
      <c r="A766" s="5"/>
      <c r="D766" s="7"/>
    </row>
    <row r="767" spans="1:4">
      <c r="A767" s="5"/>
      <c r="D767" s="7"/>
    </row>
    <row r="768" spans="1:4">
      <c r="A768" s="5"/>
      <c r="D768" s="7"/>
    </row>
    <row r="769" spans="1:4">
      <c r="A769" s="5"/>
      <c r="D769" s="7"/>
    </row>
    <row r="770" spans="1:4">
      <c r="A770" s="5"/>
      <c r="D770" s="7"/>
    </row>
    <row r="771" spans="1:4">
      <c r="A771" s="5"/>
      <c r="D771" s="7"/>
    </row>
    <row r="772" spans="1:4">
      <c r="A772" s="5"/>
      <c r="D772" s="7"/>
    </row>
    <row r="773" spans="1:4">
      <c r="A773" s="5"/>
      <c r="D773" s="7"/>
    </row>
    <row r="774" spans="1:4">
      <c r="A774" s="5"/>
      <c r="D774" s="7"/>
    </row>
    <row r="775" spans="1:4">
      <c r="A775" s="5"/>
      <c r="D775" s="7"/>
    </row>
    <row r="776" spans="1:4">
      <c r="A776" s="5"/>
      <c r="D776" s="7"/>
    </row>
    <row r="777" spans="1:4">
      <c r="A777" s="5"/>
      <c r="D777" s="7"/>
    </row>
    <row r="778" spans="1:4">
      <c r="A778" s="5"/>
      <c r="D778" s="7"/>
    </row>
    <row r="779" spans="1:4">
      <c r="A779" s="5"/>
      <c r="D779" s="7"/>
    </row>
    <row r="780" spans="1:4">
      <c r="A780" s="5"/>
      <c r="D780" s="7"/>
    </row>
    <row r="781" spans="1:4">
      <c r="A781" s="5"/>
      <c r="D781" s="7"/>
    </row>
    <row r="782" spans="1:4">
      <c r="A782" s="5"/>
      <c r="D782" s="7"/>
    </row>
    <row r="783" spans="1:4">
      <c r="A783" s="5"/>
      <c r="D783" s="7"/>
    </row>
    <row r="784" spans="1:4">
      <c r="A784" s="5"/>
      <c r="D784" s="7"/>
    </row>
    <row r="785" spans="1:4">
      <c r="A785" s="5"/>
      <c r="D785" s="7"/>
    </row>
    <row r="786" spans="1:4">
      <c r="A786" s="5"/>
      <c r="D786" s="7"/>
    </row>
    <row r="787" spans="1:4">
      <c r="A787" s="5"/>
      <c r="D787" s="7"/>
    </row>
    <row r="788" spans="1:4">
      <c r="A788" s="5"/>
      <c r="D788" s="7"/>
    </row>
    <row r="789" spans="1:4">
      <c r="A789" s="5"/>
      <c r="D789" s="7"/>
    </row>
    <row r="790" spans="1:4">
      <c r="A790" s="5"/>
      <c r="D790" s="7"/>
    </row>
    <row r="791" spans="1:4">
      <c r="A791" s="5"/>
      <c r="D791" s="7"/>
    </row>
    <row r="792" spans="1:4">
      <c r="A792" s="5"/>
      <c r="D792" s="7"/>
    </row>
    <row r="793" spans="1:4">
      <c r="A793" s="5"/>
      <c r="D793" s="7"/>
    </row>
    <row r="794" spans="1:4">
      <c r="A794" s="5"/>
      <c r="D794" s="7"/>
    </row>
    <row r="795" spans="1:4">
      <c r="A795" s="5"/>
      <c r="D795" s="7"/>
    </row>
    <row r="796" spans="1:4">
      <c r="A796" s="5"/>
      <c r="D796" s="7"/>
    </row>
    <row r="797" spans="1:4">
      <c r="A797" s="5"/>
      <c r="D797" s="7"/>
    </row>
    <row r="798" spans="1:4">
      <c r="A798" s="5"/>
      <c r="D798" s="7"/>
    </row>
    <row r="799" spans="1:4">
      <c r="A799" s="5"/>
      <c r="D799" s="7"/>
    </row>
    <row r="800" spans="1:4">
      <c r="A800" s="5"/>
      <c r="D800" s="7"/>
    </row>
    <row r="801" spans="1:4">
      <c r="A801" s="5"/>
      <c r="D801" s="7"/>
    </row>
    <row r="802" spans="1:4">
      <c r="A802" s="5"/>
      <c r="D802" s="7"/>
    </row>
    <row r="803" spans="1:4">
      <c r="A803" s="5"/>
      <c r="D803" s="7"/>
    </row>
    <row r="804" spans="1:4">
      <c r="A804" s="5"/>
      <c r="D804" s="7"/>
    </row>
    <row r="805" spans="1:4">
      <c r="A805" s="5"/>
      <c r="D805" s="7"/>
    </row>
    <row r="806" spans="1:4">
      <c r="A806" s="5"/>
      <c r="D806" s="7"/>
    </row>
    <row r="807" spans="1:4">
      <c r="A807" s="5"/>
      <c r="D807" s="7"/>
    </row>
    <row r="808" spans="1:4">
      <c r="A808" s="5"/>
      <c r="D808" s="7"/>
    </row>
    <row r="809" spans="1:4">
      <c r="A809" s="5"/>
      <c r="D809" s="7"/>
    </row>
    <row r="810" spans="1:4">
      <c r="A810" s="5"/>
      <c r="D810" s="7"/>
    </row>
    <row r="811" spans="1:4">
      <c r="A811" s="5"/>
      <c r="D811" s="7"/>
    </row>
    <row r="812" spans="1:4">
      <c r="A812" s="5"/>
      <c r="D812" s="7"/>
    </row>
    <row r="813" spans="1:4">
      <c r="A813" s="5"/>
      <c r="D813" s="7"/>
    </row>
    <row r="814" spans="1:4">
      <c r="A814" s="5"/>
      <c r="D814" s="7"/>
    </row>
    <row r="815" spans="1:4">
      <c r="A815" s="5"/>
      <c r="D815" s="7"/>
    </row>
    <row r="816" spans="1:4">
      <c r="A816" s="5"/>
      <c r="D816" s="7"/>
    </row>
    <row r="817" spans="1:4">
      <c r="A817" s="5"/>
      <c r="D817" s="7"/>
    </row>
    <row r="818" spans="1:4">
      <c r="A818" s="5"/>
      <c r="D818" s="7"/>
    </row>
    <row r="819" spans="1:4">
      <c r="A819" s="5"/>
      <c r="D819" s="7"/>
    </row>
    <row r="820" spans="1:4">
      <c r="A820" s="5"/>
      <c r="D820" s="7"/>
    </row>
    <row r="821" spans="1:4">
      <c r="A821" s="5"/>
      <c r="D821" s="7"/>
    </row>
    <row r="822" spans="1:4">
      <c r="A822" s="5"/>
      <c r="D822" s="7"/>
    </row>
    <row r="823" spans="1:4">
      <c r="A823" s="5"/>
      <c r="D823" s="7"/>
    </row>
    <row r="824" spans="1:4">
      <c r="A824" s="5"/>
      <c r="D824" s="7"/>
    </row>
    <row r="825" spans="1:4">
      <c r="A825" s="5"/>
      <c r="D825" s="7"/>
    </row>
    <row r="826" spans="1:4">
      <c r="A826" s="5"/>
      <c r="D826" s="7"/>
    </row>
    <row r="827" spans="1:4">
      <c r="A827" s="5"/>
      <c r="D827" s="7"/>
    </row>
    <row r="828" spans="1:4">
      <c r="A828" s="5"/>
      <c r="D828" s="7"/>
    </row>
    <row r="829" spans="1:4">
      <c r="A829" s="5"/>
      <c r="D829" s="7"/>
    </row>
    <row r="830" spans="1:4">
      <c r="A830" s="5"/>
      <c r="D830" s="7"/>
    </row>
    <row r="831" spans="1:4">
      <c r="A831" s="5"/>
      <c r="D831" s="7"/>
    </row>
    <row r="832" spans="1:4">
      <c r="A832" s="5"/>
      <c r="D832" s="7"/>
    </row>
    <row r="833" spans="1:4">
      <c r="A833" s="5"/>
      <c r="D833" s="7"/>
    </row>
    <row r="834" spans="1:4">
      <c r="A834" s="5"/>
      <c r="D834" s="7"/>
    </row>
    <row r="835" spans="1:4">
      <c r="A835" s="5"/>
      <c r="D835" s="7"/>
    </row>
    <row r="836" spans="1:4">
      <c r="A836" s="5"/>
      <c r="D836" s="7"/>
    </row>
    <row r="837" spans="1:4">
      <c r="A837" s="5"/>
      <c r="D837" s="7"/>
    </row>
    <row r="838" spans="1:4">
      <c r="A838" s="5"/>
      <c r="D838" s="7"/>
    </row>
    <row r="839" spans="1:4">
      <c r="A839" s="5"/>
      <c r="D839" s="7"/>
    </row>
    <row r="840" spans="1:4">
      <c r="A840" s="5"/>
      <c r="D840" s="7"/>
    </row>
    <row r="841" spans="1:4">
      <c r="A841" s="5"/>
      <c r="D841" s="7"/>
    </row>
    <row r="842" spans="1:4">
      <c r="A842" s="5"/>
      <c r="D842" s="7"/>
    </row>
    <row r="843" spans="1:4">
      <c r="A843" s="5"/>
      <c r="D843" s="7"/>
    </row>
    <row r="844" spans="1:4">
      <c r="A844" s="5"/>
      <c r="D844" s="7"/>
    </row>
    <row r="845" spans="1:4">
      <c r="A845" s="5"/>
      <c r="D845" s="7"/>
    </row>
    <row r="846" spans="1:4">
      <c r="A846" s="5"/>
      <c r="D846" s="7"/>
    </row>
    <row r="847" spans="1:4">
      <c r="A847" s="5"/>
      <c r="D847" s="7"/>
    </row>
    <row r="848" spans="1:4">
      <c r="A848" s="5"/>
      <c r="D848" s="7"/>
    </row>
    <row r="849" spans="1:4">
      <c r="A849" s="5"/>
      <c r="D849" s="7"/>
    </row>
    <row r="850" spans="1:4">
      <c r="A850" s="5"/>
      <c r="D850" s="7"/>
    </row>
    <row r="851" spans="1:4">
      <c r="A851" s="5"/>
      <c r="D851" s="7"/>
    </row>
    <row r="852" spans="1:4">
      <c r="A852" s="5"/>
      <c r="D852" s="7"/>
    </row>
    <row r="853" spans="1:4">
      <c r="A853" s="5"/>
      <c r="D853" s="7"/>
    </row>
    <row r="854" spans="1:4">
      <c r="A854" s="5"/>
      <c r="D854" s="7"/>
    </row>
    <row r="855" spans="1:4">
      <c r="A855" s="5"/>
      <c r="D855" s="7"/>
    </row>
    <row r="856" spans="1:4">
      <c r="A856" s="5"/>
      <c r="D856" s="7"/>
    </row>
    <row r="857" spans="1:4">
      <c r="A857" s="5"/>
      <c r="D857" s="7"/>
    </row>
    <row r="858" spans="1:4">
      <c r="A858" s="5"/>
      <c r="D858" s="7"/>
    </row>
    <row r="859" spans="1:4">
      <c r="A859" s="5"/>
      <c r="D859" s="7"/>
    </row>
    <row r="860" spans="1:4">
      <c r="A860" s="5"/>
      <c r="D860" s="7"/>
    </row>
    <row r="861" spans="1:4">
      <c r="A861" s="5"/>
      <c r="D861" s="7"/>
    </row>
    <row r="862" spans="1:4">
      <c r="A862" s="5"/>
      <c r="D862" s="7"/>
    </row>
    <row r="863" spans="1:4">
      <c r="A863" s="5"/>
      <c r="D863" s="7"/>
    </row>
    <row r="864" spans="1:4">
      <c r="A864" s="5"/>
      <c r="D864" s="7"/>
    </row>
    <row r="865" spans="1:4">
      <c r="A865" s="5"/>
      <c r="D865" s="7"/>
    </row>
    <row r="866" spans="1:4">
      <c r="A866" s="5"/>
      <c r="D866" s="7"/>
    </row>
    <row r="867" spans="1:4">
      <c r="A867" s="5"/>
      <c r="D867" s="7"/>
    </row>
    <row r="868" spans="1:4">
      <c r="A868" s="5"/>
      <c r="D868" s="7"/>
    </row>
    <row r="869" spans="1:4">
      <c r="A869" s="5"/>
      <c r="D869" s="7"/>
    </row>
    <row r="870" spans="1:4">
      <c r="A870" s="5"/>
      <c r="D870" s="7"/>
    </row>
    <row r="871" spans="1:4">
      <c r="A871" s="5"/>
      <c r="D871" s="7"/>
    </row>
    <row r="872" spans="1:4">
      <c r="A872" s="5"/>
      <c r="D872" s="7"/>
    </row>
    <row r="873" spans="1:4">
      <c r="A873" s="5"/>
      <c r="D873" s="7"/>
    </row>
    <row r="874" spans="1:4">
      <c r="A874" s="5"/>
      <c r="D874" s="7"/>
    </row>
    <row r="875" spans="1:4">
      <c r="A875" s="5"/>
      <c r="D875" s="7"/>
    </row>
    <row r="876" spans="1:4">
      <c r="A876" s="5"/>
      <c r="D876" s="7"/>
    </row>
    <row r="877" spans="1:4">
      <c r="A877" s="5"/>
      <c r="D877" s="7"/>
    </row>
    <row r="878" spans="1:4">
      <c r="A878" s="5"/>
      <c r="D878" s="7"/>
    </row>
    <row r="879" spans="1:4">
      <c r="A879" s="5"/>
      <c r="D879" s="7"/>
    </row>
    <row r="880" spans="1:4">
      <c r="A880" s="5"/>
      <c r="D880" s="7"/>
    </row>
    <row r="881" spans="1:4">
      <c r="A881" s="5"/>
      <c r="D881" s="7"/>
    </row>
    <row r="882" spans="1:4">
      <c r="A882" s="5"/>
      <c r="D882" s="7"/>
    </row>
    <row r="883" spans="1:4">
      <c r="A883" s="5"/>
      <c r="D883" s="7"/>
    </row>
    <row r="884" spans="1:4">
      <c r="A884" s="5"/>
      <c r="D884" s="7"/>
    </row>
    <row r="885" spans="1:4">
      <c r="A885" s="5"/>
      <c r="D885" s="7"/>
    </row>
    <row r="886" spans="1:4">
      <c r="A886" s="5"/>
      <c r="D886" s="7"/>
    </row>
    <row r="887" spans="1:4">
      <c r="A887" s="5"/>
      <c r="D887" s="7"/>
    </row>
    <row r="888" spans="1:4">
      <c r="A888" s="5"/>
      <c r="D888" s="7"/>
    </row>
    <row r="889" spans="1:4">
      <c r="A889" s="5"/>
      <c r="D889" s="7"/>
    </row>
    <row r="890" spans="1:4">
      <c r="A890" s="5"/>
      <c r="D890" s="7"/>
    </row>
    <row r="891" spans="1:4">
      <c r="A891" s="5"/>
      <c r="D891" s="7"/>
    </row>
    <row r="892" spans="1:4">
      <c r="A892" s="5"/>
      <c r="D892" s="7"/>
    </row>
    <row r="893" spans="1:4">
      <c r="A893" s="5"/>
      <c r="D893" s="7"/>
    </row>
    <row r="894" spans="1:4">
      <c r="A894" s="5"/>
      <c r="D894" s="7"/>
    </row>
    <row r="895" spans="1:4">
      <c r="A895" s="5"/>
      <c r="D895" s="7"/>
    </row>
    <row r="896" spans="1:4">
      <c r="A896" s="5"/>
      <c r="D896" s="7"/>
    </row>
    <row r="897" spans="1:4">
      <c r="A897" s="5"/>
      <c r="D897" s="7"/>
    </row>
    <row r="898" spans="1:4">
      <c r="A898" s="5"/>
      <c r="D898" s="7"/>
    </row>
    <row r="899" spans="1:4">
      <c r="A899" s="5"/>
      <c r="D899" s="7"/>
    </row>
    <row r="900" spans="1:4">
      <c r="A900" s="5"/>
      <c r="D900" s="7"/>
    </row>
    <row r="901" spans="1:4">
      <c r="A901" s="5"/>
      <c r="D901" s="7"/>
    </row>
    <row r="902" spans="1:4">
      <c r="A902" s="5"/>
      <c r="D902" s="7"/>
    </row>
    <row r="903" spans="1:4">
      <c r="A903" s="5"/>
      <c r="D903" s="7"/>
    </row>
    <row r="904" spans="1:4">
      <c r="A904" s="5"/>
      <c r="D904" s="7"/>
    </row>
    <row r="905" spans="1:4">
      <c r="A905" s="5"/>
      <c r="D905" s="7"/>
    </row>
    <row r="906" spans="1:4">
      <c r="A906" s="5"/>
      <c r="D906" s="7"/>
    </row>
    <row r="907" spans="1:4">
      <c r="A907" s="5"/>
      <c r="D907" s="7"/>
    </row>
    <row r="908" spans="1:4">
      <c r="A908" s="5"/>
      <c r="D908" s="7"/>
    </row>
    <row r="909" spans="1:4">
      <c r="A909" s="5"/>
      <c r="D909" s="7"/>
    </row>
    <row r="910" spans="1:4">
      <c r="A910" s="5"/>
      <c r="D910" s="7"/>
    </row>
    <row r="911" spans="1:4">
      <c r="A911" s="5"/>
      <c r="D911" s="7"/>
    </row>
    <row r="912" spans="1:4">
      <c r="A912" s="5"/>
      <c r="D912" s="7"/>
    </row>
    <row r="913" spans="1:4">
      <c r="A913" s="5"/>
      <c r="D913" s="7"/>
    </row>
    <row r="914" spans="1:4">
      <c r="A914" s="5"/>
      <c r="D914" s="7"/>
    </row>
    <row r="915" spans="1:4">
      <c r="A915" s="5"/>
      <c r="D915" s="7"/>
    </row>
    <row r="916" spans="1:4">
      <c r="A916" s="5"/>
      <c r="D916" s="7"/>
    </row>
    <row r="917" spans="1:4">
      <c r="A917" s="5"/>
      <c r="D917" s="7"/>
    </row>
    <row r="918" spans="1:4">
      <c r="A918" s="5"/>
      <c r="D918" s="7"/>
    </row>
    <row r="919" spans="1:4">
      <c r="A919" s="5"/>
      <c r="D919" s="7"/>
    </row>
    <row r="920" spans="1:4">
      <c r="A920" s="5"/>
      <c r="D920" s="7"/>
    </row>
    <row r="921" spans="1:4">
      <c r="A921" s="5"/>
      <c r="D921" s="7"/>
    </row>
    <row r="922" spans="1:4">
      <c r="A922" s="5"/>
      <c r="D922" s="7"/>
    </row>
    <row r="923" spans="1:4">
      <c r="A923" s="5"/>
      <c r="D923" s="7"/>
    </row>
    <row r="924" spans="1:4">
      <c r="A924" s="5"/>
      <c r="D924" s="7"/>
    </row>
    <row r="925" spans="1:4">
      <c r="A925" s="5"/>
      <c r="D925" s="7"/>
    </row>
    <row r="926" spans="1:4">
      <c r="A926" s="5"/>
      <c r="D926" s="7"/>
    </row>
    <row r="927" spans="1:4">
      <c r="A927" s="5"/>
      <c r="D927" s="7"/>
    </row>
    <row r="928" spans="1:4">
      <c r="A928" s="5"/>
      <c r="D928" s="7"/>
    </row>
    <row r="929" spans="1:4">
      <c r="A929" s="5"/>
      <c r="D929" s="7"/>
    </row>
    <row r="930" spans="1:4">
      <c r="A930" s="5"/>
      <c r="D930" s="7"/>
    </row>
    <row r="931" spans="1:4">
      <c r="A931" s="5"/>
      <c r="D931" s="7"/>
    </row>
    <row r="932" spans="1:4">
      <c r="A932" s="5"/>
      <c r="D932" s="7"/>
    </row>
    <row r="933" spans="1:4">
      <c r="A933" s="5"/>
      <c r="D933" s="7"/>
    </row>
    <row r="934" spans="1:4">
      <c r="A934" s="5"/>
      <c r="D934" s="7"/>
    </row>
    <row r="935" spans="1:4">
      <c r="A935" s="5"/>
      <c r="D935" s="7"/>
    </row>
    <row r="936" spans="1:4">
      <c r="A936" s="5"/>
      <c r="D936" s="7"/>
    </row>
    <row r="937" spans="1:4">
      <c r="A937" s="5"/>
      <c r="D937" s="7"/>
    </row>
    <row r="938" spans="1:4">
      <c r="A938" s="5"/>
      <c r="D938" s="7"/>
    </row>
    <row r="939" spans="1:4">
      <c r="A939" s="5"/>
      <c r="D939" s="7"/>
    </row>
    <row r="940" spans="1:4">
      <c r="A940" s="5"/>
      <c r="D940" s="7"/>
    </row>
    <row r="941" spans="1:4">
      <c r="A941" s="5"/>
      <c r="D941" s="7"/>
    </row>
    <row r="942" spans="1:4">
      <c r="A942" s="5"/>
      <c r="D942" s="7"/>
    </row>
    <row r="943" spans="1:4">
      <c r="A943" s="5"/>
      <c r="D943" s="7"/>
    </row>
    <row r="944" spans="1:4">
      <c r="A944" s="5"/>
      <c r="D944" s="7"/>
    </row>
    <row r="945" spans="1:4">
      <c r="A945" s="5"/>
      <c r="D945" s="7"/>
    </row>
    <row r="946" spans="1:4">
      <c r="A946" s="5"/>
      <c r="D946" s="7"/>
    </row>
    <row r="947" spans="1:4">
      <c r="A947" s="5"/>
      <c r="D947" s="7"/>
    </row>
    <row r="948" spans="1:4">
      <c r="A948" s="5"/>
      <c r="D948" s="7"/>
    </row>
    <row r="949" spans="1:4">
      <c r="A949" s="5"/>
      <c r="D949" s="7"/>
    </row>
    <row r="950" spans="1:4">
      <c r="A950" s="5"/>
      <c r="D950" s="7"/>
    </row>
    <row r="951" spans="1:4">
      <c r="A951" s="5"/>
      <c r="D951" s="7"/>
    </row>
    <row r="952" spans="1:4">
      <c r="A952" s="5"/>
      <c r="D952" s="7"/>
    </row>
    <row r="953" spans="1:4">
      <c r="A953" s="5"/>
      <c r="D953" s="7"/>
    </row>
    <row r="954" spans="1:4">
      <c r="A954" s="5"/>
      <c r="D954" s="7"/>
    </row>
    <row r="955" spans="1:4">
      <c r="A955" s="5"/>
      <c r="D955" s="7"/>
    </row>
    <row r="956" spans="1:4">
      <c r="A956" s="5"/>
      <c r="D956" s="7"/>
    </row>
    <row r="957" spans="1:4">
      <c r="A957" s="5"/>
      <c r="D957" s="7"/>
    </row>
    <row r="958" spans="1:4">
      <c r="A958" s="5"/>
      <c r="D958" s="7"/>
    </row>
    <row r="959" spans="1:4">
      <c r="A959" s="5"/>
      <c r="D959" s="7"/>
    </row>
    <row r="960" spans="1:4">
      <c r="A960" s="5"/>
      <c r="D960" s="7"/>
    </row>
    <row r="961" spans="1:4">
      <c r="A961" s="5"/>
      <c r="D961" s="7"/>
    </row>
    <row r="962" spans="1:4">
      <c r="A962" s="5"/>
      <c r="D962" s="7"/>
    </row>
    <row r="963" spans="1:4">
      <c r="A963" s="5"/>
      <c r="D963" s="7"/>
    </row>
    <row r="964" spans="1:4">
      <c r="A964" s="5"/>
      <c r="D964" s="7"/>
    </row>
    <row r="965" spans="1:4">
      <c r="A965" s="5"/>
      <c r="D965" s="7"/>
    </row>
    <row r="966" spans="1:4">
      <c r="A966" s="5"/>
      <c r="D966" s="7"/>
    </row>
    <row r="967" spans="1:4">
      <c r="A967" s="5"/>
      <c r="D967" s="7"/>
    </row>
    <row r="968" spans="1:4">
      <c r="A968" s="5"/>
      <c r="D968" s="7"/>
    </row>
    <row r="969" spans="1:4">
      <c r="A969" s="5"/>
      <c r="D969" s="7"/>
    </row>
    <row r="970" spans="1:4">
      <c r="A970" s="5"/>
      <c r="D970" s="7"/>
    </row>
    <row r="971" spans="1:4">
      <c r="A971" s="5"/>
      <c r="D971" s="7"/>
    </row>
    <row r="972" spans="1:4">
      <c r="A972" s="5"/>
      <c r="D972" s="7"/>
    </row>
    <row r="973" spans="1:4">
      <c r="A973" s="5"/>
      <c r="D973" s="7"/>
    </row>
    <row r="974" spans="1:4">
      <c r="A974" s="5"/>
      <c r="D974" s="7"/>
    </row>
    <row r="975" spans="1:4">
      <c r="A975" s="5"/>
      <c r="D975" s="7"/>
    </row>
    <row r="976" spans="1:4">
      <c r="A976" s="5"/>
      <c r="D976" s="7"/>
    </row>
    <row r="977" spans="1:4">
      <c r="A977" s="5"/>
      <c r="D977" s="7"/>
    </row>
    <row r="978" spans="1:4">
      <c r="A978" s="5"/>
      <c r="D978" s="7"/>
    </row>
    <row r="979" spans="1:4">
      <c r="A979" s="5"/>
      <c r="D979" s="7"/>
    </row>
    <row r="980" spans="1:4">
      <c r="A980" s="5"/>
      <c r="D980" s="7"/>
    </row>
    <row r="981" spans="1:4">
      <c r="A981" s="5"/>
      <c r="D981" s="7"/>
    </row>
    <row r="982" spans="1:4">
      <c r="A982" s="5"/>
      <c r="D982" s="7"/>
    </row>
    <row r="983" spans="1:4">
      <c r="A983" s="5"/>
      <c r="D983" s="7"/>
    </row>
    <row r="984" spans="1:4">
      <c r="A984" s="5"/>
      <c r="D984" s="7"/>
    </row>
    <row r="985" spans="1:4">
      <c r="A985" s="5"/>
      <c r="D985" s="7"/>
    </row>
    <row r="986" spans="1:4">
      <c r="A986" s="5"/>
      <c r="D986" s="7"/>
    </row>
    <row r="987" spans="1:4">
      <c r="A987" s="5"/>
      <c r="D987" s="7"/>
    </row>
    <row r="988" spans="1:4">
      <c r="A988" s="5"/>
      <c r="D988" s="7"/>
    </row>
    <row r="989" spans="1:4">
      <c r="A989" s="5"/>
      <c r="D989" s="7"/>
    </row>
    <row r="990" spans="1:4">
      <c r="A990" s="5"/>
      <c r="D990" s="7"/>
    </row>
    <row r="991" spans="1:4">
      <c r="A991" s="5"/>
      <c r="D991" s="7"/>
    </row>
    <row r="992" spans="1:4">
      <c r="A992" s="5"/>
      <c r="D992" s="7"/>
    </row>
    <row r="993" spans="1:4">
      <c r="A993" s="5"/>
      <c r="D993" s="7"/>
    </row>
    <row r="994" spans="1:4">
      <c r="A994" s="5"/>
      <c r="D994" s="7"/>
    </row>
    <row r="995" spans="1:4">
      <c r="A995" s="5"/>
      <c r="D995" s="7"/>
    </row>
    <row r="996" spans="1:4">
      <c r="A996" s="5"/>
      <c r="D996" s="7"/>
    </row>
    <row r="997" spans="1:4">
      <c r="A997" s="5"/>
      <c r="D997" s="7"/>
    </row>
    <row r="998" spans="1:4">
      <c r="A998" s="5"/>
      <c r="D998" s="7"/>
    </row>
    <row r="999" spans="1:4">
      <c r="A999" s="5"/>
      <c r="D999" s="7"/>
    </row>
    <row r="1000" spans="1:4">
      <c r="A1000" s="5"/>
      <c r="D1000" s="7"/>
    </row>
    <row r="1001" spans="1:4">
      <c r="A1001" s="5"/>
      <c r="D1001" s="7"/>
    </row>
    <row r="1002" spans="1:4">
      <c r="A1002" s="5"/>
      <c r="D1002" s="7"/>
    </row>
    <row r="1003" spans="1:4">
      <c r="A1003" s="5"/>
      <c r="D1003" s="7"/>
    </row>
    <row r="1004" spans="1:4">
      <c r="A1004" s="5"/>
      <c r="D1004" s="7"/>
    </row>
    <row r="1005" spans="1:4">
      <c r="A1005" s="5"/>
      <c r="D1005" s="7"/>
    </row>
    <row r="1006" spans="1:4">
      <c r="A1006" s="5"/>
      <c r="D1006" s="7"/>
    </row>
    <row r="1007" spans="1:4">
      <c r="A1007" s="5"/>
      <c r="D1007" s="7"/>
    </row>
    <row r="1008" spans="1:4">
      <c r="A1008" s="5"/>
      <c r="D1008" s="7"/>
    </row>
    <row r="1009" spans="1:4">
      <c r="A1009" s="5"/>
      <c r="D1009" s="7"/>
    </row>
    <row r="1010" spans="1:4">
      <c r="A1010" s="5"/>
      <c r="D1010" s="7"/>
    </row>
    <row r="1011" spans="1:4">
      <c r="A1011" s="5"/>
      <c r="D1011" s="7"/>
    </row>
    <row r="1012" spans="1:4">
      <c r="A1012" s="5"/>
      <c r="D1012" s="7"/>
    </row>
    <row r="1013" spans="1:4">
      <c r="A1013" s="5"/>
      <c r="D1013" s="7"/>
    </row>
    <row r="1014" spans="1:4">
      <c r="A1014" s="5"/>
      <c r="D1014" s="7"/>
    </row>
    <row r="1015" spans="1:4">
      <c r="A1015" s="5"/>
      <c r="D1015" s="7"/>
    </row>
    <row r="1016" spans="1:4">
      <c r="A1016" s="5"/>
      <c r="D1016" s="7"/>
    </row>
    <row r="1017" spans="1:4">
      <c r="A1017" s="5"/>
      <c r="D1017" s="7"/>
    </row>
    <row r="1018" spans="1:4">
      <c r="A1018" s="5"/>
      <c r="D1018" s="7"/>
    </row>
    <row r="1019" spans="1:4">
      <c r="A1019" s="5"/>
      <c r="D1019" s="7"/>
    </row>
    <row r="1020" spans="1:4">
      <c r="A1020" s="5"/>
      <c r="D1020" s="7"/>
    </row>
    <row r="1021" spans="1:4">
      <c r="A1021" s="5"/>
      <c r="D1021" s="7"/>
    </row>
    <row r="1022" spans="1:4">
      <c r="A1022" s="5"/>
      <c r="D1022" s="7"/>
    </row>
    <row r="1023" spans="1:4">
      <c r="A1023" s="5"/>
      <c r="D1023" s="7"/>
    </row>
    <row r="1024" spans="1:4">
      <c r="A1024" s="5"/>
      <c r="D1024" s="7"/>
    </row>
    <row r="1025" spans="1:4">
      <c r="A1025" s="5"/>
      <c r="D1025" s="7"/>
    </row>
    <row r="1026" spans="1:4">
      <c r="A1026" s="5"/>
      <c r="D1026" s="7"/>
    </row>
    <row r="1027" spans="1:4">
      <c r="A1027" s="5"/>
      <c r="D1027" s="7"/>
    </row>
    <row r="1028" spans="1:4">
      <c r="A1028" s="5"/>
      <c r="D1028" s="7"/>
    </row>
    <row r="1029" spans="1:4">
      <c r="A1029" s="5"/>
      <c r="D1029" s="7"/>
    </row>
    <row r="1030" spans="1:4">
      <c r="A1030" s="5"/>
      <c r="D1030" s="7"/>
    </row>
    <row r="1031" spans="1:4">
      <c r="A1031" s="5"/>
      <c r="D1031" s="7"/>
    </row>
    <row r="1032" spans="1:4">
      <c r="A1032" s="5"/>
      <c r="D1032" s="7"/>
    </row>
    <row r="1033" spans="1:4">
      <c r="A1033" s="5"/>
      <c r="D1033" s="7"/>
    </row>
    <row r="1034" spans="1:4">
      <c r="A1034" s="5"/>
      <c r="D1034" s="7"/>
    </row>
    <row r="1035" spans="1:4">
      <c r="A1035" s="5"/>
      <c r="D1035" s="7"/>
    </row>
    <row r="1036" spans="1:4">
      <c r="A1036" s="5"/>
      <c r="D1036" s="7"/>
    </row>
    <row r="1037" spans="1:4">
      <c r="A1037" s="5"/>
      <c r="D1037" s="7"/>
    </row>
    <row r="1038" spans="1:4">
      <c r="A1038" s="5"/>
      <c r="D1038" s="7"/>
    </row>
    <row r="1039" spans="1:4">
      <c r="A1039" s="5"/>
      <c r="D1039" s="7"/>
    </row>
    <row r="1040" spans="1:4">
      <c r="A1040" s="5"/>
      <c r="D1040" s="7"/>
    </row>
    <row r="1041" spans="1:4">
      <c r="A1041" s="5"/>
      <c r="D1041" s="7"/>
    </row>
    <row r="1042" spans="1:4">
      <c r="A1042" s="5"/>
      <c r="D1042" s="7"/>
    </row>
    <row r="1043" spans="1:4">
      <c r="A1043" s="5"/>
      <c r="D1043" s="7"/>
    </row>
    <row r="1044" spans="1:4">
      <c r="A1044" s="5"/>
      <c r="D1044" s="7"/>
    </row>
    <row r="1045" spans="1:4">
      <c r="A1045" s="5"/>
      <c r="D1045" s="7"/>
    </row>
    <row r="1046" spans="1:4">
      <c r="A1046" s="5"/>
      <c r="D1046" s="7"/>
    </row>
    <row r="1047" spans="1:4">
      <c r="A1047" s="5"/>
      <c r="D1047" s="7"/>
    </row>
    <row r="1048" spans="1:4">
      <c r="A1048" s="5"/>
      <c r="D1048" s="7"/>
    </row>
    <row r="1049" spans="1:4">
      <c r="A1049" s="5"/>
      <c r="D1049" s="7"/>
    </row>
    <row r="1050" spans="1:4">
      <c r="A1050" s="5"/>
      <c r="D1050" s="7"/>
    </row>
    <row r="1051" spans="1:4">
      <c r="A1051" s="5"/>
      <c r="D1051" s="7"/>
    </row>
    <row r="1052" spans="1:4">
      <c r="A1052" s="5"/>
      <c r="D1052" s="7"/>
    </row>
    <row r="1053" spans="1:4">
      <c r="A1053" s="5"/>
      <c r="D1053" s="7"/>
    </row>
    <row r="1054" spans="1:4">
      <c r="A1054" s="5"/>
      <c r="D1054" s="7"/>
    </row>
    <row r="1055" spans="1:4">
      <c r="A1055" s="5"/>
      <c r="D1055" s="7"/>
    </row>
    <row r="1056" spans="1:4">
      <c r="A1056" s="5"/>
      <c r="D1056" s="7"/>
    </row>
    <row r="1057" spans="1:4">
      <c r="A1057" s="5"/>
      <c r="D1057" s="7"/>
    </row>
    <row r="1058" spans="1:4">
      <c r="A1058" s="5"/>
      <c r="D1058" s="7"/>
    </row>
    <row r="1059" spans="1:4">
      <c r="A1059" s="5"/>
      <c r="D1059" s="7"/>
    </row>
    <row r="1060" spans="1:4">
      <c r="A1060" s="5"/>
      <c r="D1060" s="7"/>
    </row>
    <row r="1061" spans="1:4">
      <c r="A1061" s="5"/>
      <c r="D1061" s="7"/>
    </row>
    <row r="1062" spans="1:4">
      <c r="A1062" s="5"/>
      <c r="D1062" s="7"/>
    </row>
    <row r="1063" spans="1:4">
      <c r="A1063" s="5"/>
      <c r="D1063" s="7"/>
    </row>
    <row r="1064" spans="1:4">
      <c r="A1064" s="5"/>
      <c r="D1064" s="7"/>
    </row>
    <row r="1065" spans="1:4">
      <c r="A1065" s="5"/>
      <c r="D1065" s="7"/>
    </row>
    <row r="1066" spans="1:4">
      <c r="A1066" s="5"/>
      <c r="D1066" s="7"/>
    </row>
    <row r="1067" spans="1:4">
      <c r="A1067" s="5"/>
      <c r="D1067" s="7"/>
    </row>
    <row r="1068" spans="1:4">
      <c r="A1068" s="5"/>
      <c r="D1068" s="7"/>
    </row>
    <row r="1069" spans="1:4">
      <c r="A1069" s="5"/>
      <c r="D1069" s="7"/>
    </row>
    <row r="1070" spans="1:4">
      <c r="A1070" s="5"/>
      <c r="D1070" s="7"/>
    </row>
    <row r="1071" spans="1:4">
      <c r="A1071" s="5"/>
      <c r="D1071" s="7"/>
    </row>
    <row r="1072" spans="1:4">
      <c r="A1072" s="5"/>
      <c r="D1072" s="7"/>
    </row>
    <row r="1073" spans="1:4">
      <c r="A1073" s="5"/>
      <c r="D1073" s="7"/>
    </row>
    <row r="1074" spans="1:4">
      <c r="A1074" s="5"/>
      <c r="D1074" s="7"/>
    </row>
    <row r="1075" spans="1:4">
      <c r="A1075" s="5"/>
      <c r="D1075" s="7"/>
    </row>
    <row r="1076" spans="1:4">
      <c r="A1076" s="5"/>
      <c r="D1076" s="7"/>
    </row>
    <row r="1077" spans="1:4">
      <c r="A1077" s="5"/>
      <c r="D1077" s="7"/>
    </row>
    <row r="1078" spans="1:4">
      <c r="A1078" s="5"/>
      <c r="D1078" s="7"/>
    </row>
    <row r="1079" spans="1:4">
      <c r="A1079" s="5"/>
      <c r="D1079" s="7"/>
    </row>
    <row r="1080" spans="1:4">
      <c r="A1080" s="5"/>
      <c r="D1080" s="7"/>
    </row>
    <row r="1081" spans="1:4">
      <c r="A1081" s="5"/>
      <c r="D1081" s="7"/>
    </row>
    <row r="1082" spans="1:4">
      <c r="A1082" s="5"/>
      <c r="D1082" s="7"/>
    </row>
    <row r="1083" spans="1:4">
      <c r="A1083" s="5"/>
      <c r="D1083" s="7"/>
    </row>
    <row r="1084" spans="1:4">
      <c r="A1084" s="5"/>
      <c r="D1084" s="7"/>
    </row>
    <row r="1085" spans="1:4">
      <c r="A1085" s="5"/>
      <c r="D1085" s="7"/>
    </row>
    <row r="1086" spans="1:4">
      <c r="A1086" s="5"/>
      <c r="D1086" s="7"/>
    </row>
    <row r="1087" spans="1:4">
      <c r="A1087" s="5"/>
      <c r="D1087" s="7"/>
    </row>
    <row r="1088" spans="1:4">
      <c r="A1088" s="5"/>
      <c r="D1088" s="7"/>
    </row>
    <row r="1089" spans="1:4">
      <c r="A1089" s="5"/>
      <c r="D1089" s="7"/>
    </row>
    <row r="1090" spans="1:4">
      <c r="A1090" s="5"/>
      <c r="D1090" s="7"/>
    </row>
    <row r="1091" spans="1:4">
      <c r="A1091" s="5"/>
      <c r="D1091" s="7"/>
    </row>
    <row r="1092" spans="1:4">
      <c r="A1092" s="5"/>
      <c r="D1092" s="7"/>
    </row>
    <row r="1093" spans="1:4">
      <c r="A1093" s="5"/>
      <c r="D1093" s="7"/>
    </row>
    <row r="1094" spans="1:4">
      <c r="A1094" s="5"/>
      <c r="D1094" s="7"/>
    </row>
    <row r="1095" spans="1:4">
      <c r="A1095" s="5"/>
      <c r="D1095" s="7"/>
    </row>
    <row r="1096" spans="1:4">
      <c r="A1096" s="5"/>
      <c r="D1096" s="7"/>
    </row>
    <row r="1097" spans="1:4">
      <c r="A1097" s="5"/>
      <c r="D1097" s="7"/>
    </row>
    <row r="1098" spans="1:4">
      <c r="A1098" s="5"/>
      <c r="D1098" s="7"/>
    </row>
    <row r="1099" spans="1:4">
      <c r="A1099" s="5"/>
      <c r="D1099" s="7"/>
    </row>
    <row r="1100" spans="1:4">
      <c r="A1100" s="5"/>
      <c r="D1100" s="7"/>
    </row>
    <row r="1101" spans="1:4">
      <c r="A1101" s="5"/>
      <c r="D1101" s="7"/>
    </row>
    <row r="1102" spans="1:4">
      <c r="A1102" s="5"/>
      <c r="D1102" s="7"/>
    </row>
    <row r="1103" spans="1:4">
      <c r="A1103" s="5"/>
      <c r="D1103" s="7"/>
    </row>
    <row r="1104" spans="1:4">
      <c r="A1104" s="5"/>
      <c r="D1104" s="7"/>
    </row>
    <row r="1105" spans="1:4">
      <c r="A1105" s="5"/>
      <c r="D1105" s="7"/>
    </row>
    <row r="1106" spans="1:4">
      <c r="A1106" s="5"/>
      <c r="D1106" s="7"/>
    </row>
    <row r="1107" spans="1:4">
      <c r="A1107" s="5"/>
      <c r="D1107" s="7"/>
    </row>
    <row r="1108" spans="1:4">
      <c r="A1108" s="5"/>
      <c r="D1108" s="7"/>
    </row>
    <row r="1109" spans="1:4">
      <c r="A1109" s="5"/>
      <c r="D1109" s="7"/>
    </row>
    <row r="1110" spans="1:4">
      <c r="A1110" s="5"/>
      <c r="D1110" s="7"/>
    </row>
    <row r="1111" spans="1:4">
      <c r="A1111" s="5"/>
      <c r="D1111" s="7"/>
    </row>
    <row r="1112" spans="1:4">
      <c r="A1112" s="5"/>
      <c r="D1112" s="7"/>
    </row>
    <row r="1113" spans="1:4">
      <c r="A1113" s="5"/>
      <c r="D1113" s="7"/>
    </row>
    <row r="1114" spans="1:4">
      <c r="A1114" s="5"/>
      <c r="D1114" s="7"/>
    </row>
    <row r="1115" spans="1:4">
      <c r="A1115" s="5"/>
      <c r="D1115" s="7"/>
    </row>
    <row r="1116" spans="1:4">
      <c r="A1116" s="5"/>
      <c r="D1116" s="7"/>
    </row>
    <row r="1117" spans="1:4">
      <c r="A1117" s="5"/>
      <c r="D1117" s="7"/>
    </row>
    <row r="1118" spans="1:4">
      <c r="A1118" s="5"/>
      <c r="D1118" s="7"/>
    </row>
    <row r="1119" spans="1:4">
      <c r="A1119" s="5"/>
      <c r="D1119" s="7"/>
    </row>
    <row r="1120" spans="1:4">
      <c r="A1120" s="5"/>
      <c r="D1120" s="7"/>
    </row>
    <row r="1121" spans="1:4">
      <c r="A1121" s="5"/>
      <c r="D1121" s="7"/>
    </row>
    <row r="1122" spans="1:4">
      <c r="A1122" s="5"/>
      <c r="D1122" s="7"/>
    </row>
    <row r="1123" spans="1:4">
      <c r="A1123" s="5"/>
      <c r="D1123" s="7"/>
    </row>
    <row r="1124" spans="1:4">
      <c r="A1124" s="5"/>
      <c r="D1124" s="7"/>
    </row>
    <row r="1125" spans="1:4">
      <c r="A1125" s="5"/>
      <c r="D1125" s="7"/>
    </row>
    <row r="1126" spans="1:4">
      <c r="A1126" s="5"/>
      <c r="D1126" s="7"/>
    </row>
    <row r="1127" spans="1:4">
      <c r="A1127" s="5"/>
      <c r="D1127" s="7"/>
    </row>
    <row r="1128" spans="1:4">
      <c r="A1128" s="5"/>
      <c r="D1128" s="7"/>
    </row>
    <row r="1129" spans="1:4">
      <c r="A1129" s="5"/>
      <c r="D1129" s="7"/>
    </row>
    <row r="1130" spans="1:4">
      <c r="A1130" s="5"/>
      <c r="D1130" s="7"/>
    </row>
    <row r="1131" spans="1:4">
      <c r="A1131" s="5"/>
      <c r="D1131" s="7"/>
    </row>
    <row r="1132" spans="1:4">
      <c r="A1132" s="5"/>
      <c r="D1132" s="7"/>
    </row>
    <row r="1133" spans="1:4">
      <c r="A1133" s="5"/>
      <c r="D1133" s="7"/>
    </row>
    <row r="1134" spans="1:4">
      <c r="A1134" s="5"/>
      <c r="D1134" s="7"/>
    </row>
    <row r="1135" spans="1:4">
      <c r="A1135" s="5"/>
      <c r="D1135" s="7"/>
    </row>
    <row r="1136" spans="1:4">
      <c r="A1136" s="5"/>
      <c r="D1136" s="7"/>
    </row>
    <row r="1137" spans="1:4">
      <c r="A1137" s="5"/>
      <c r="D1137" s="7"/>
    </row>
    <row r="1138" spans="1:4">
      <c r="A1138" s="5"/>
      <c r="D1138" s="7"/>
    </row>
    <row r="1139" spans="1:4">
      <c r="A1139" s="5"/>
      <c r="D1139" s="7"/>
    </row>
    <row r="1140" spans="1:4">
      <c r="A1140" s="5"/>
      <c r="D1140" s="7"/>
    </row>
    <row r="1141" spans="1:4">
      <c r="A1141" s="5"/>
      <c r="D1141" s="7"/>
    </row>
    <row r="1142" spans="1:4">
      <c r="A1142" s="5"/>
      <c r="D1142" s="7"/>
    </row>
    <row r="1143" spans="1:4">
      <c r="A1143" s="5"/>
      <c r="D1143" s="7"/>
    </row>
    <row r="1144" spans="1:4">
      <c r="A1144" s="5"/>
      <c r="D1144" s="7"/>
    </row>
    <row r="1145" spans="1:4">
      <c r="A1145" s="5"/>
      <c r="D1145" s="7"/>
    </row>
    <row r="1146" spans="1:4">
      <c r="A1146" s="5"/>
      <c r="D1146" s="7"/>
    </row>
    <row r="1147" spans="1:4">
      <c r="A1147" s="5"/>
      <c r="D1147" s="7"/>
    </row>
    <row r="1148" spans="1:4">
      <c r="A1148" s="5"/>
      <c r="D1148" s="7"/>
    </row>
    <row r="1149" spans="1:4">
      <c r="A1149" s="5"/>
      <c r="D1149" s="7"/>
    </row>
    <row r="1150" spans="1:4">
      <c r="A1150" s="5"/>
      <c r="D1150" s="7"/>
    </row>
    <row r="1151" spans="1:4">
      <c r="A1151" s="5"/>
      <c r="D1151" s="7"/>
    </row>
    <row r="1152" spans="1:4">
      <c r="A1152" s="5"/>
      <c r="D1152" s="7"/>
    </row>
    <row r="1153" spans="1:4">
      <c r="A1153" s="5"/>
      <c r="D1153" s="7"/>
    </row>
    <row r="1154" spans="1:4">
      <c r="A1154" s="5"/>
      <c r="D1154" s="7"/>
    </row>
    <row r="1155" spans="1:4">
      <c r="A1155" s="5"/>
      <c r="D1155" s="7"/>
    </row>
    <row r="1156" spans="1:4">
      <c r="A1156" s="5"/>
      <c r="D1156" s="7"/>
    </row>
    <row r="1157" spans="1:4">
      <c r="A1157" s="5"/>
      <c r="D1157" s="7"/>
    </row>
    <row r="1158" spans="1:4">
      <c r="A1158" s="5"/>
      <c r="D1158" s="7"/>
    </row>
    <row r="1159" spans="1:4">
      <c r="A1159" s="5"/>
      <c r="D1159" s="7"/>
    </row>
    <row r="1160" spans="1:4">
      <c r="A1160" s="5"/>
      <c r="D1160" s="7"/>
    </row>
    <row r="1161" spans="1:4">
      <c r="A1161" s="5"/>
      <c r="D1161" s="7"/>
    </row>
    <row r="1162" spans="1:4">
      <c r="A1162" s="5"/>
      <c r="D1162" s="7"/>
    </row>
    <row r="1163" spans="1:4">
      <c r="A1163" s="5"/>
      <c r="D1163" s="7"/>
    </row>
    <row r="1164" spans="1:4">
      <c r="A1164" s="5"/>
      <c r="D1164" s="7"/>
    </row>
    <row r="1165" spans="1:4">
      <c r="A1165" s="5"/>
      <c r="D1165" s="7"/>
    </row>
    <row r="1166" spans="1:4">
      <c r="A1166" s="5"/>
      <c r="D1166" s="7"/>
    </row>
    <row r="1167" spans="1:4">
      <c r="A1167" s="5"/>
      <c r="D1167" s="7"/>
    </row>
    <row r="1168" spans="1:4">
      <c r="A1168" s="5"/>
      <c r="D1168" s="7"/>
    </row>
    <row r="1169" spans="1:4">
      <c r="A1169" s="5"/>
      <c r="D1169" s="7"/>
    </row>
    <row r="1170" spans="1:4">
      <c r="A1170" s="5"/>
      <c r="D1170" s="7"/>
    </row>
    <row r="1171" spans="1:4">
      <c r="A1171" s="5"/>
      <c r="D1171" s="7"/>
    </row>
    <row r="1172" spans="1:4">
      <c r="A1172" s="5"/>
      <c r="D1172" s="7"/>
    </row>
    <row r="1173" spans="1:4">
      <c r="A1173" s="5"/>
      <c r="D1173" s="7"/>
    </row>
    <row r="1174" spans="1:4">
      <c r="A1174" s="5"/>
      <c r="D1174" s="7"/>
    </row>
    <row r="1175" spans="1:4">
      <c r="A1175" s="5"/>
      <c r="D1175" s="7"/>
    </row>
    <row r="1176" spans="1:4">
      <c r="A1176" s="5"/>
      <c r="D1176" s="7"/>
    </row>
    <row r="1177" spans="1:4">
      <c r="A1177" s="5"/>
      <c r="D1177" s="7"/>
    </row>
    <row r="1178" spans="1:4">
      <c r="A1178" s="5"/>
      <c r="D1178" s="7"/>
    </row>
    <row r="1179" spans="1:4">
      <c r="A1179" s="5"/>
      <c r="D1179" s="7"/>
    </row>
    <row r="1180" spans="1:4">
      <c r="A1180" s="5"/>
      <c r="D1180" s="7"/>
    </row>
    <row r="1181" spans="1:4">
      <c r="A1181" s="5"/>
      <c r="D1181" s="7"/>
    </row>
    <row r="1182" spans="1:4">
      <c r="A1182" s="5"/>
      <c r="D1182" s="7"/>
    </row>
    <row r="1183" spans="1:4">
      <c r="A1183" s="5"/>
      <c r="D1183" s="7"/>
    </row>
    <row r="1184" spans="1:4">
      <c r="A1184" s="5"/>
      <c r="D1184" s="7"/>
    </row>
    <row r="1185" spans="1:4">
      <c r="A1185" s="5"/>
      <c r="D1185" s="7"/>
    </row>
    <row r="1186" spans="1:4">
      <c r="A1186" s="5"/>
      <c r="D1186" s="7"/>
    </row>
    <row r="1187" spans="1:4">
      <c r="A1187" s="5"/>
      <c r="D1187" s="7"/>
    </row>
    <row r="1188" spans="1:4">
      <c r="A1188" s="5"/>
      <c r="D1188" s="7"/>
    </row>
    <row r="1189" spans="1:4">
      <c r="A1189" s="5"/>
      <c r="D1189" s="7"/>
    </row>
    <row r="1190" spans="1:4">
      <c r="A1190" s="5"/>
      <c r="D1190" s="7"/>
    </row>
    <row r="1191" spans="1:4">
      <c r="A1191" s="5"/>
      <c r="D1191" s="7"/>
    </row>
    <row r="1192" spans="1:4">
      <c r="A1192" s="5"/>
      <c r="D1192" s="7"/>
    </row>
    <row r="1193" spans="1:4">
      <c r="A1193" s="5"/>
      <c r="D1193" s="7"/>
    </row>
    <row r="1194" spans="1:4">
      <c r="A1194" s="5"/>
      <c r="D1194" s="7"/>
    </row>
    <row r="1195" spans="1:4">
      <c r="A1195" s="5"/>
      <c r="D1195" s="7"/>
    </row>
    <row r="1196" spans="1:4">
      <c r="A1196" s="5"/>
      <c r="D1196" s="7"/>
    </row>
    <row r="1197" spans="1:4">
      <c r="A1197" s="5"/>
      <c r="D1197" s="7"/>
    </row>
    <row r="1198" spans="1:4">
      <c r="A1198" s="5"/>
      <c r="D1198" s="7"/>
    </row>
    <row r="1199" spans="1:4">
      <c r="A1199" s="5"/>
      <c r="D1199" s="7"/>
    </row>
    <row r="1200" spans="1:4">
      <c r="A1200" s="5"/>
      <c r="D1200" s="7"/>
    </row>
    <row r="1201" spans="1:4">
      <c r="A1201" s="5"/>
      <c r="D1201" s="7"/>
    </row>
    <row r="1202" spans="1:4">
      <c r="A1202" s="5"/>
      <c r="D1202" s="7"/>
    </row>
    <row r="1203" spans="1:4">
      <c r="A1203" s="5"/>
      <c r="D1203" s="7"/>
    </row>
    <row r="1204" spans="1:4">
      <c r="A1204" s="5"/>
      <c r="D1204" s="7"/>
    </row>
    <row r="1205" spans="1:4">
      <c r="A1205" s="5"/>
      <c r="D1205" s="7"/>
    </row>
    <row r="1206" spans="1:4">
      <c r="A1206" s="5"/>
      <c r="D1206" s="7"/>
    </row>
    <row r="1207" spans="1:4">
      <c r="A1207" s="5"/>
      <c r="D1207" s="7"/>
    </row>
    <row r="1208" spans="1:4">
      <c r="A1208" s="5"/>
      <c r="D1208" s="7"/>
    </row>
    <row r="1209" spans="1:4">
      <c r="A1209" s="5"/>
      <c r="D1209" s="7"/>
    </row>
    <row r="1210" spans="1:4">
      <c r="A1210" s="5"/>
      <c r="D1210" s="7"/>
    </row>
    <row r="1211" spans="1:4">
      <c r="A1211" s="5"/>
      <c r="D1211" s="7"/>
    </row>
    <row r="1212" spans="1:4">
      <c r="A1212" s="5"/>
      <c r="D1212" s="7"/>
    </row>
    <row r="1213" spans="1:4">
      <c r="A1213" s="5"/>
      <c r="D1213" s="7"/>
    </row>
    <row r="1214" spans="1:4">
      <c r="A1214" s="5"/>
      <c r="D1214" s="7"/>
    </row>
    <row r="1215" spans="1:4">
      <c r="A1215" s="5"/>
      <c r="D1215" s="7"/>
    </row>
    <row r="1216" spans="1:4">
      <c r="A1216" s="5"/>
      <c r="D1216" s="7"/>
    </row>
    <row r="1217" spans="1:4">
      <c r="A1217" s="5"/>
      <c r="D1217" s="7"/>
    </row>
    <row r="1218" spans="1:4">
      <c r="A1218" s="5"/>
      <c r="D1218" s="7"/>
    </row>
    <row r="1219" spans="1:4">
      <c r="A1219" s="5"/>
      <c r="D1219" s="7"/>
    </row>
    <row r="1220" spans="1:4">
      <c r="A1220" s="5"/>
      <c r="D1220" s="7"/>
    </row>
    <row r="1221" spans="1:4">
      <c r="A1221" s="5"/>
      <c r="D1221" s="7"/>
    </row>
    <row r="1222" spans="1:4">
      <c r="A1222" s="5"/>
      <c r="D1222" s="7"/>
    </row>
    <row r="1223" spans="1:4">
      <c r="A1223" s="5"/>
      <c r="D1223" s="7"/>
    </row>
    <row r="1224" spans="1:4">
      <c r="A1224" s="5"/>
      <c r="D1224" s="7"/>
    </row>
    <row r="1225" spans="1:4">
      <c r="A1225" s="5"/>
      <c r="D1225" s="7"/>
    </row>
    <row r="1226" spans="1:4">
      <c r="A1226" s="5"/>
      <c r="D1226" s="7"/>
    </row>
    <row r="1227" spans="1:4">
      <c r="A1227" s="5"/>
      <c r="D1227" s="7"/>
    </row>
    <row r="1228" spans="1:4">
      <c r="A1228" s="5"/>
      <c r="D1228" s="7"/>
    </row>
    <row r="1229" spans="1:4">
      <c r="A1229" s="5"/>
      <c r="D1229" s="7"/>
    </row>
    <row r="1230" spans="1:4">
      <c r="A1230" s="5"/>
      <c r="D1230" s="7"/>
    </row>
    <row r="1231" spans="1:4">
      <c r="A1231" s="5"/>
      <c r="D1231" s="7"/>
    </row>
    <row r="1232" spans="1:4">
      <c r="A1232" s="5"/>
      <c r="D1232" s="7"/>
    </row>
    <row r="1233" spans="1:4">
      <c r="A1233" s="5"/>
      <c r="D1233" s="7"/>
    </row>
    <row r="1234" spans="1:4">
      <c r="A1234" s="5"/>
      <c r="D1234" s="7"/>
    </row>
    <row r="1235" spans="1:4">
      <c r="A1235" s="5"/>
      <c r="D1235" s="7"/>
    </row>
    <row r="1236" spans="1:4">
      <c r="A1236" s="5"/>
      <c r="D1236" s="7"/>
    </row>
    <row r="1237" spans="1:4">
      <c r="A1237" s="5"/>
      <c r="D1237" s="7"/>
    </row>
    <row r="1238" spans="1:4">
      <c r="A1238" s="5"/>
      <c r="D1238" s="7"/>
    </row>
    <row r="1239" spans="1:4">
      <c r="A1239" s="5"/>
      <c r="D1239" s="7"/>
    </row>
    <row r="1240" spans="1:4">
      <c r="A1240" s="5"/>
      <c r="D1240" s="7"/>
    </row>
    <row r="1241" spans="1:4">
      <c r="A1241" s="5"/>
      <c r="D1241" s="7"/>
    </row>
    <row r="1242" spans="1:4">
      <c r="A1242" s="5"/>
      <c r="D1242" s="7"/>
    </row>
    <row r="1243" spans="1:4">
      <c r="A1243" s="5"/>
      <c r="D1243" s="7"/>
    </row>
    <row r="1244" spans="1:4">
      <c r="A1244" s="5"/>
      <c r="D1244" s="7"/>
    </row>
    <row r="1245" spans="1:4">
      <c r="A1245" s="5"/>
      <c r="D1245" s="7"/>
    </row>
    <row r="1246" spans="1:4">
      <c r="A1246" s="5"/>
      <c r="D1246" s="7"/>
    </row>
    <row r="1247" spans="1:4">
      <c r="A1247" s="5"/>
      <c r="D1247" s="7"/>
    </row>
    <row r="1248" spans="1:4">
      <c r="A1248" s="5"/>
      <c r="D1248" s="7"/>
    </row>
    <row r="1249" spans="1:4">
      <c r="A1249" s="5"/>
      <c r="D1249" s="7"/>
    </row>
    <row r="1250" spans="1:4">
      <c r="A1250" s="5"/>
      <c r="D1250" s="7"/>
    </row>
    <row r="1251" spans="1:4">
      <c r="A1251" s="5"/>
      <c r="D1251" s="7"/>
    </row>
    <row r="1252" spans="1:4">
      <c r="A1252" s="5"/>
      <c r="D1252" s="7"/>
    </row>
    <row r="1253" spans="1:4">
      <c r="A1253" s="5"/>
      <c r="D1253" s="7"/>
    </row>
    <row r="1254" spans="1:4">
      <c r="A1254" s="5"/>
      <c r="D1254" s="7"/>
    </row>
    <row r="1255" spans="1:4">
      <c r="A1255" s="5"/>
      <c r="D1255" s="7"/>
    </row>
    <row r="1256" spans="1:4">
      <c r="A1256" s="5"/>
      <c r="D1256" s="7"/>
    </row>
    <row r="1257" spans="1:4">
      <c r="A1257" s="5"/>
      <c r="D1257" s="7"/>
    </row>
    <row r="1258" spans="1:4">
      <c r="A1258" s="5"/>
      <c r="D1258" s="7"/>
    </row>
    <row r="1259" spans="1:4">
      <c r="A1259" s="5"/>
      <c r="D1259" s="7"/>
    </row>
    <row r="1260" spans="1:4">
      <c r="A1260" s="5"/>
      <c r="D1260" s="7"/>
    </row>
    <row r="1261" spans="1:4">
      <c r="A1261" s="5"/>
      <c r="D1261" s="7"/>
    </row>
    <row r="1262" spans="1:4">
      <c r="A1262" s="5"/>
      <c r="D1262" s="7"/>
    </row>
    <row r="1263" spans="1:4">
      <c r="A1263" s="5"/>
      <c r="D1263" s="7"/>
    </row>
    <row r="1264" spans="1:4">
      <c r="A1264" s="5"/>
      <c r="D1264" s="7"/>
    </row>
    <row r="1265" spans="1:4">
      <c r="A1265" s="5"/>
      <c r="D1265" s="7"/>
    </row>
    <row r="1266" spans="1:4">
      <c r="A1266" s="5"/>
      <c r="D1266" s="7"/>
    </row>
    <row r="1267" spans="1:4">
      <c r="A1267" s="5"/>
      <c r="D1267" s="7"/>
    </row>
    <row r="1268" spans="1:4">
      <c r="A1268" s="5"/>
      <c r="D1268" s="7"/>
    </row>
    <row r="1269" spans="1:4">
      <c r="A1269" s="5"/>
      <c r="D1269" s="7"/>
    </row>
    <row r="1270" spans="1:4">
      <c r="A1270" s="5"/>
      <c r="D1270" s="7"/>
    </row>
    <row r="1271" spans="1:4">
      <c r="A1271" s="5"/>
      <c r="D1271" s="7"/>
    </row>
    <row r="1272" spans="1:4">
      <c r="A1272" s="5"/>
      <c r="D1272" s="7"/>
    </row>
    <row r="1273" spans="1:4">
      <c r="A1273" s="5"/>
      <c r="D1273" s="7"/>
    </row>
    <row r="1274" spans="1:4">
      <c r="A1274" s="5"/>
      <c r="D1274" s="7"/>
    </row>
    <row r="1275" spans="1:4">
      <c r="A1275" s="5"/>
      <c r="D1275" s="7"/>
    </row>
    <row r="1276" spans="1:4">
      <c r="A1276" s="5"/>
      <c r="D1276" s="7"/>
    </row>
    <row r="1277" spans="1:4">
      <c r="A1277" s="5"/>
      <c r="D1277" s="7"/>
    </row>
    <row r="1278" spans="1:4">
      <c r="A1278" s="5"/>
      <c r="D1278" s="7"/>
    </row>
    <row r="1279" spans="1:4">
      <c r="A1279" s="5"/>
      <c r="D1279" s="7"/>
    </row>
    <row r="1280" spans="1:4">
      <c r="A1280" s="5"/>
      <c r="D1280" s="7"/>
    </row>
    <row r="1281" spans="1:4">
      <c r="A1281" s="5"/>
      <c r="D1281" s="7"/>
    </row>
    <row r="1282" spans="1:4">
      <c r="A1282" s="5"/>
      <c r="D1282" s="7"/>
    </row>
    <row r="1283" spans="1:4">
      <c r="A1283" s="5"/>
      <c r="D1283" s="7"/>
    </row>
    <row r="1284" spans="1:4">
      <c r="A1284" s="5"/>
      <c r="D1284" s="7"/>
    </row>
    <row r="1285" spans="1:4">
      <c r="A1285" s="5"/>
      <c r="D1285" s="7"/>
    </row>
    <row r="1286" spans="1:4">
      <c r="A1286" s="5"/>
      <c r="D1286" s="7"/>
    </row>
    <row r="1287" spans="1:4">
      <c r="A1287" s="5"/>
      <c r="D1287" s="7"/>
    </row>
    <row r="1288" spans="1:4">
      <c r="A1288" s="5"/>
      <c r="D1288" s="7"/>
    </row>
    <row r="1289" spans="1:4">
      <c r="A1289" s="5"/>
      <c r="D1289" s="7"/>
    </row>
    <row r="1290" spans="1:4">
      <c r="A1290" s="5"/>
      <c r="D1290" s="7"/>
    </row>
    <row r="1291" spans="1:4">
      <c r="A1291" s="5"/>
      <c r="D1291" s="7"/>
    </row>
    <row r="1292" spans="1:4">
      <c r="A1292" s="5"/>
      <c r="D1292" s="7"/>
    </row>
    <row r="1293" spans="1:4">
      <c r="A1293" s="5"/>
      <c r="D1293" s="7"/>
    </row>
    <row r="1294" spans="1:4">
      <c r="A1294" s="5"/>
      <c r="D1294" s="7"/>
    </row>
    <row r="1295" spans="1:4">
      <c r="A1295" s="5"/>
      <c r="D1295" s="7"/>
    </row>
    <row r="1296" spans="1:4">
      <c r="A1296" s="5"/>
      <c r="D1296" s="7"/>
    </row>
    <row r="1297" spans="1:4">
      <c r="A1297" s="5"/>
      <c r="D1297" s="7"/>
    </row>
    <row r="1298" spans="1:4">
      <c r="A1298" s="5"/>
      <c r="D1298" s="7"/>
    </row>
    <row r="1299" spans="1:4">
      <c r="A1299" s="5"/>
      <c r="D1299" s="7"/>
    </row>
    <row r="1300" spans="1:4">
      <c r="A1300" s="5"/>
      <c r="D1300" s="7"/>
    </row>
    <row r="1301" spans="1:4">
      <c r="A1301" s="5"/>
      <c r="D1301" s="7"/>
    </row>
    <row r="1302" spans="1:4">
      <c r="A1302" s="5"/>
      <c r="D1302" s="7"/>
    </row>
    <row r="1303" spans="1:4">
      <c r="A1303" s="5"/>
      <c r="D1303" s="7"/>
    </row>
    <row r="1304" spans="1:4">
      <c r="A1304" s="5"/>
      <c r="D1304" s="7"/>
    </row>
    <row r="1305" spans="1:4">
      <c r="A1305" s="5"/>
      <c r="D1305" s="7"/>
    </row>
    <row r="1306" spans="1:4">
      <c r="A1306" s="5"/>
      <c r="D1306" s="7"/>
    </row>
    <row r="1307" spans="1:4">
      <c r="A1307" s="5"/>
      <c r="D1307" s="7"/>
    </row>
    <row r="1308" spans="1:4">
      <c r="A1308" s="5"/>
      <c r="D1308" s="7"/>
    </row>
    <row r="1309" spans="1:4">
      <c r="A1309" s="5"/>
      <c r="D1309" s="7"/>
    </row>
    <row r="1310" spans="1:4">
      <c r="A1310" s="5"/>
      <c r="D1310" s="7"/>
    </row>
    <row r="1311" spans="1:4">
      <c r="A1311" s="5"/>
      <c r="D1311" s="7"/>
    </row>
    <row r="1312" spans="1:4">
      <c r="A1312" s="5"/>
      <c r="D1312" s="7"/>
    </row>
    <row r="1313" spans="1:4">
      <c r="A1313" s="5"/>
      <c r="D1313" s="7"/>
    </row>
    <row r="1314" spans="1:4">
      <c r="A1314" s="5"/>
      <c r="D1314" s="7"/>
    </row>
    <row r="1315" spans="1:4">
      <c r="A1315" s="5"/>
      <c r="D1315" s="7"/>
    </row>
    <row r="1316" spans="1:4">
      <c r="A1316" s="5"/>
      <c r="D1316" s="7"/>
    </row>
    <row r="1317" spans="1:4">
      <c r="A1317" s="5"/>
      <c r="D1317" s="7"/>
    </row>
    <row r="1318" spans="1:4">
      <c r="A1318" s="5"/>
      <c r="D1318" s="7"/>
    </row>
    <row r="1319" spans="1:4">
      <c r="A1319" s="5"/>
      <c r="D1319" s="7"/>
    </row>
    <row r="1320" spans="1:4">
      <c r="A1320" s="5"/>
      <c r="D1320" s="7"/>
    </row>
    <row r="1321" spans="1:4">
      <c r="A1321" s="5"/>
      <c r="D1321" s="7"/>
    </row>
    <row r="1322" spans="1:4">
      <c r="A1322" s="5"/>
      <c r="D1322" s="7"/>
    </row>
    <row r="1323" spans="1:4">
      <c r="A1323" s="5"/>
      <c r="D1323" s="7"/>
    </row>
    <row r="1324" spans="1:4">
      <c r="A1324" s="5"/>
      <c r="D1324" s="7"/>
    </row>
    <row r="1325" spans="1:4">
      <c r="A1325" s="5"/>
      <c r="D1325" s="7"/>
    </row>
    <row r="1326" spans="1:4">
      <c r="A1326" s="5"/>
      <c r="D1326" s="7"/>
    </row>
    <row r="1327" spans="1:4">
      <c r="A1327" s="5"/>
      <c r="D1327" s="7"/>
    </row>
    <row r="1328" spans="1:4">
      <c r="A1328" s="5"/>
      <c r="D1328" s="7"/>
    </row>
    <row r="1329" spans="1:4">
      <c r="A1329" s="5"/>
      <c r="D1329" s="7"/>
    </row>
    <row r="1330" spans="1:4">
      <c r="A1330" s="5"/>
      <c r="D1330" s="7"/>
    </row>
    <row r="1331" spans="1:4">
      <c r="A1331" s="5"/>
      <c r="D1331" s="7"/>
    </row>
    <row r="1332" spans="1:4">
      <c r="A1332" s="5"/>
      <c r="D1332" s="7"/>
    </row>
    <row r="1333" spans="1:4">
      <c r="A1333" s="5"/>
      <c r="D1333" s="7"/>
    </row>
    <row r="1334" spans="1:4">
      <c r="A1334" s="5"/>
      <c r="D1334" s="7"/>
    </row>
    <row r="1335" spans="1:4">
      <c r="A1335" s="5"/>
      <c r="D1335" s="7"/>
    </row>
    <row r="1336" spans="1:4">
      <c r="A1336" s="5"/>
      <c r="D1336" s="7"/>
    </row>
    <row r="1337" spans="1:4">
      <c r="A1337" s="5"/>
      <c r="D1337" s="7"/>
    </row>
    <row r="1338" spans="1:4">
      <c r="A1338" s="5"/>
      <c r="D1338" s="7"/>
    </row>
    <row r="1339" spans="1:4">
      <c r="A1339" s="5"/>
      <c r="D1339" s="7"/>
    </row>
    <row r="1340" spans="1:4">
      <c r="A1340" s="5"/>
      <c r="D1340" s="7"/>
    </row>
    <row r="1341" spans="1:4">
      <c r="A1341" s="5"/>
      <c r="D1341" s="7"/>
    </row>
    <row r="1342" spans="1:4">
      <c r="A1342" s="5"/>
      <c r="D1342" s="7"/>
    </row>
    <row r="1343" spans="1:4">
      <c r="A1343" s="5"/>
      <c r="D1343" s="7"/>
    </row>
    <row r="1344" spans="1:4">
      <c r="A1344" s="5"/>
      <c r="D1344" s="7"/>
    </row>
    <row r="1345" spans="1:4">
      <c r="A1345" s="5"/>
      <c r="D1345" s="7"/>
    </row>
    <row r="1346" spans="1:4">
      <c r="A1346" s="5"/>
      <c r="D1346" s="7"/>
    </row>
    <row r="1347" spans="1:4">
      <c r="A1347" s="5"/>
      <c r="D1347" s="7"/>
    </row>
    <row r="1348" spans="1:4">
      <c r="A1348" s="5"/>
      <c r="D1348" s="7"/>
    </row>
    <row r="1349" spans="1:4">
      <c r="A1349" s="5"/>
      <c r="D1349" s="7"/>
    </row>
    <row r="1350" spans="1:4">
      <c r="A1350" s="5"/>
      <c r="D1350" s="7"/>
    </row>
    <row r="1351" spans="1:4">
      <c r="A1351" s="5"/>
      <c r="D1351" s="7"/>
    </row>
    <row r="1352" spans="1:4">
      <c r="A1352" s="5"/>
      <c r="D1352" s="7"/>
    </row>
    <row r="1353" spans="1:4">
      <c r="A1353" s="5"/>
      <c r="D1353" s="7"/>
    </row>
    <row r="1354" spans="1:4">
      <c r="A1354" s="5"/>
      <c r="D1354" s="7"/>
    </row>
    <row r="1355" spans="1:4">
      <c r="A1355" s="5"/>
      <c r="D1355" s="7"/>
    </row>
    <row r="1356" spans="1:4">
      <c r="A1356" s="5"/>
      <c r="D1356" s="7"/>
    </row>
    <row r="1357" spans="1:4">
      <c r="A1357" s="5"/>
      <c r="D1357" s="7"/>
    </row>
    <row r="1358" spans="1:4">
      <c r="A1358" s="5"/>
      <c r="D1358" s="7"/>
    </row>
    <row r="1359" spans="1:4">
      <c r="A1359" s="5"/>
      <c r="D1359" s="7"/>
    </row>
    <row r="1360" spans="1:4">
      <c r="A1360" s="5"/>
      <c r="D1360" s="7"/>
    </row>
    <row r="1361" spans="1:4">
      <c r="A1361" s="5"/>
      <c r="D1361" s="7"/>
    </row>
    <row r="1362" spans="1:4">
      <c r="A1362" s="5"/>
      <c r="D1362" s="7"/>
    </row>
    <row r="1363" spans="1:4">
      <c r="A1363" s="5"/>
      <c r="D1363" s="7"/>
    </row>
    <row r="1364" spans="1:4">
      <c r="A1364" s="5"/>
      <c r="D1364" s="7"/>
    </row>
    <row r="1365" spans="1:4">
      <c r="A1365" s="5"/>
      <c r="D1365" s="7"/>
    </row>
    <row r="1366" spans="1:4">
      <c r="A1366" s="5"/>
      <c r="D1366" s="7"/>
    </row>
    <row r="1367" spans="1:4">
      <c r="A1367" s="5"/>
      <c r="D1367" s="7"/>
    </row>
    <row r="1368" spans="1:4">
      <c r="A1368" s="5"/>
      <c r="D1368" s="7"/>
    </row>
    <row r="1369" spans="1:4">
      <c r="A1369" s="5"/>
      <c r="D1369" s="7"/>
    </row>
    <row r="1370" spans="1:4">
      <c r="A1370" s="5"/>
      <c r="D1370" s="7"/>
    </row>
    <row r="1371" spans="1:4">
      <c r="A1371" s="5"/>
      <c r="D1371" s="7"/>
    </row>
    <row r="1372" spans="1:4">
      <c r="A1372" s="5"/>
      <c r="D1372" s="7"/>
    </row>
    <row r="1373" spans="1:4">
      <c r="A1373" s="5"/>
      <c r="D1373" s="7"/>
    </row>
    <row r="1374" spans="1:4">
      <c r="A1374" s="5"/>
      <c r="D1374" s="7"/>
    </row>
    <row r="1375" spans="1:4">
      <c r="A1375" s="5"/>
      <c r="D1375" s="7"/>
    </row>
    <row r="1376" spans="1:4">
      <c r="A1376" s="5"/>
    </row>
    <row r="1377" spans="1:1">
      <c r="A1377" s="5"/>
    </row>
    <row r="1378" spans="1:1">
      <c r="A1378" s="5"/>
    </row>
    <row r="1379" spans="1:1">
      <c r="A1379" s="5"/>
    </row>
    <row r="1380" spans="1:1">
      <c r="A1380" s="5"/>
    </row>
    <row r="1381" spans="1:1">
      <c r="A1381" s="5"/>
    </row>
    <row r="1382" spans="1:1">
      <c r="A1382" s="5"/>
    </row>
    <row r="1383" spans="1:1">
      <c r="A1383" s="5"/>
    </row>
    <row r="1384" spans="1:1">
      <c r="A1384" s="5"/>
    </row>
    <row r="1385" spans="1:1">
      <c r="A1385" s="5"/>
    </row>
    <row r="1386" spans="1:1">
      <c r="A1386" s="5"/>
    </row>
    <row r="1387" spans="1:1">
      <c r="A1387" s="5"/>
    </row>
    <row r="1388" spans="1:1">
      <c r="A1388" s="5"/>
    </row>
    <row r="1389" spans="1:1">
      <c r="A1389" s="5"/>
    </row>
    <row r="1390" spans="1:1">
      <c r="A1390" s="5"/>
    </row>
    <row r="1391" spans="1:1">
      <c r="A1391" s="5"/>
    </row>
    <row r="1392" spans="1:1">
      <c r="A1392" s="5"/>
    </row>
    <row r="1393" spans="1:1">
      <c r="A1393" s="5"/>
    </row>
    <row r="1394" spans="1:1">
      <c r="A1394" s="5"/>
    </row>
    <row r="1395" spans="1:1">
      <c r="A1395" s="5"/>
    </row>
    <row r="1396" spans="1:1">
      <c r="A1396" s="5"/>
    </row>
    <row r="1397" spans="1:1">
      <c r="A1397" s="5"/>
    </row>
    <row r="1398" spans="1:1">
      <c r="A1398" s="5"/>
    </row>
    <row r="1399" spans="1:1">
      <c r="A1399" s="5"/>
    </row>
    <row r="1400" spans="1:1">
      <c r="A1400" s="5"/>
    </row>
    <row r="1401" spans="1:1">
      <c r="A1401" s="5"/>
    </row>
    <row r="1402" spans="1:1">
      <c r="A1402" s="5"/>
    </row>
    <row r="1403" spans="1:1">
      <c r="A1403" s="5"/>
    </row>
    <row r="1404" spans="1:1">
      <c r="A1404" s="5"/>
    </row>
    <row r="1405" spans="1:1">
      <c r="A1405" s="5"/>
    </row>
    <row r="1406" spans="1:1">
      <c r="A1406" s="5"/>
    </row>
    <row r="1407" spans="1:1">
      <c r="A1407" s="5"/>
    </row>
    <row r="1408" spans="1:1">
      <c r="A1408" s="5"/>
    </row>
    <row r="1409" spans="1:1">
      <c r="A1409" s="5"/>
    </row>
    <row r="1410" spans="1:1">
      <c r="A1410" s="5"/>
    </row>
    <row r="1411" spans="1:1">
      <c r="A1411" s="5"/>
    </row>
    <row r="1412" spans="1:1">
      <c r="A1412" s="5"/>
    </row>
    <row r="1413" spans="1:1">
      <c r="A1413" s="5"/>
    </row>
    <row r="1414" spans="1:1">
      <c r="A1414" s="5"/>
    </row>
    <row r="1415" spans="1:1">
      <c r="A1415" s="5"/>
    </row>
    <row r="1416" spans="1:1">
      <c r="A1416" s="5"/>
    </row>
    <row r="1417" spans="1:1">
      <c r="A1417" s="5"/>
    </row>
    <row r="1418" spans="1:1">
      <c r="A1418" s="5"/>
    </row>
    <row r="1419" spans="1:1">
      <c r="A1419" s="5"/>
    </row>
    <row r="1420" spans="1:1">
      <c r="A1420" s="5"/>
    </row>
    <row r="1421" spans="1:1">
      <c r="A1421" s="5"/>
    </row>
    <row r="1422" spans="1:1">
      <c r="A1422" s="5"/>
    </row>
    <row r="1423" spans="1:1">
      <c r="A1423" s="5"/>
    </row>
    <row r="1424" spans="1:1">
      <c r="A1424" s="5"/>
    </row>
    <row r="1425" spans="1:1">
      <c r="A1425" s="5"/>
    </row>
    <row r="1426" spans="1:1">
      <c r="A1426" s="5"/>
    </row>
    <row r="1427" spans="1:1">
      <c r="A1427" s="5"/>
    </row>
    <row r="1428" spans="1:1">
      <c r="A1428" s="5"/>
    </row>
    <row r="1429" spans="1:1">
      <c r="A1429" s="5"/>
    </row>
    <row r="1430" spans="1:1">
      <c r="A1430" s="5"/>
    </row>
    <row r="1431" spans="1:1">
      <c r="A1431" s="5"/>
    </row>
    <row r="1432" spans="1:1">
      <c r="A1432" s="5"/>
    </row>
    <row r="1433" spans="1:1">
      <c r="A1433" s="5"/>
    </row>
    <row r="1434" spans="1:1">
      <c r="A1434" s="5"/>
    </row>
    <row r="1435" spans="1:1">
      <c r="A1435" s="5"/>
    </row>
    <row r="1436" spans="1:1">
      <c r="A1436" s="5"/>
    </row>
    <row r="1437" spans="1:1">
      <c r="A1437" s="5"/>
    </row>
    <row r="1438" spans="1:1">
      <c r="A1438" s="5"/>
    </row>
    <row r="1439" spans="1:1">
      <c r="A1439" s="5"/>
    </row>
    <row r="1440" spans="1:1">
      <c r="A1440" s="5"/>
    </row>
    <row r="1441" spans="1:1">
      <c r="A1441" s="5"/>
    </row>
    <row r="1442" spans="1:1">
      <c r="A1442" s="5"/>
    </row>
    <row r="1443" spans="1:1">
      <c r="A1443" s="5"/>
    </row>
    <row r="1444" spans="1:1">
      <c r="A1444" s="5"/>
    </row>
    <row r="1445" spans="1:1">
      <c r="A1445" s="5"/>
    </row>
    <row r="1446" spans="1:1">
      <c r="A1446" s="5"/>
    </row>
    <row r="1447" spans="1:1">
      <c r="A1447" s="5"/>
    </row>
    <row r="1448" spans="1:1">
      <c r="A1448" s="5"/>
    </row>
    <row r="1449" spans="1:1">
      <c r="A1449" s="5"/>
    </row>
    <row r="1450" spans="1:1">
      <c r="A1450" s="5"/>
    </row>
    <row r="1451" spans="1:1">
      <c r="A1451" s="5"/>
    </row>
    <row r="1452" spans="1:1">
      <c r="A1452" s="5"/>
    </row>
    <row r="1453" spans="1:1">
      <c r="A1453" s="5"/>
    </row>
    <row r="1454" spans="1:1">
      <c r="A1454" s="5"/>
    </row>
    <row r="1455" spans="1:1">
      <c r="A1455" s="5"/>
    </row>
    <row r="1456" spans="1:1">
      <c r="A1456" s="5"/>
    </row>
    <row r="1457" spans="1:1">
      <c r="A1457" s="5"/>
    </row>
    <row r="1458" spans="1:1">
      <c r="A1458" s="5"/>
    </row>
    <row r="1459" spans="1:1">
      <c r="A1459" s="5"/>
    </row>
    <row r="1460" spans="1:1">
      <c r="A1460" s="5"/>
    </row>
    <row r="1461" spans="1:1">
      <c r="A1461" s="5"/>
    </row>
    <row r="1462" spans="1:1">
      <c r="A1462" s="5"/>
    </row>
    <row r="1463" spans="1:1">
      <c r="A1463" s="5"/>
    </row>
    <row r="1464" spans="1:1">
      <c r="A1464" s="5"/>
    </row>
    <row r="1465" spans="1:1">
      <c r="A1465" s="5"/>
    </row>
    <row r="1466" spans="1:1">
      <c r="A1466" s="5"/>
    </row>
    <row r="1467" spans="1:1">
      <c r="A1467" s="5"/>
    </row>
    <row r="1468" spans="1:1">
      <c r="A1468" s="5"/>
    </row>
    <row r="1469" spans="1:1">
      <c r="A1469" s="5"/>
    </row>
    <row r="1470" spans="1:1">
      <c r="A1470" s="5"/>
    </row>
    <row r="1471" spans="1:1">
      <c r="A1471" s="5"/>
    </row>
    <row r="1472" spans="1:1">
      <c r="A1472" s="5"/>
    </row>
    <row r="1473" spans="1:1">
      <c r="A1473" s="5"/>
    </row>
    <row r="1474" spans="1:1">
      <c r="A1474" s="5"/>
    </row>
    <row r="1475" spans="1:1">
      <c r="A1475" s="5"/>
    </row>
    <row r="1476" spans="1:1">
      <c r="A1476" s="5"/>
    </row>
    <row r="1477" spans="1:1">
      <c r="A1477" s="5"/>
    </row>
    <row r="1478" spans="1:1">
      <c r="A1478" s="5"/>
    </row>
    <row r="1479" spans="1:1">
      <c r="A1479" s="5"/>
    </row>
    <row r="1480" spans="1:1">
      <c r="A1480" s="5"/>
    </row>
    <row r="1481" spans="1:1">
      <c r="A1481" s="5"/>
    </row>
    <row r="1482" spans="1:1">
      <c r="A1482" s="5"/>
    </row>
    <row r="1483" spans="1:1">
      <c r="A1483" s="5"/>
    </row>
    <row r="1484" spans="1:1">
      <c r="A1484" s="5"/>
    </row>
    <row r="1485" spans="1:1">
      <c r="A1485" s="5"/>
    </row>
    <row r="1486" spans="1:1">
      <c r="A1486" s="5"/>
    </row>
    <row r="1487" spans="1:1">
      <c r="A1487" s="5"/>
    </row>
    <row r="1488" spans="1:1">
      <c r="A1488" s="5"/>
    </row>
    <row r="1489" spans="1:1">
      <c r="A1489" s="5"/>
    </row>
    <row r="1490" spans="1:1">
      <c r="A1490" s="5"/>
    </row>
    <row r="1491" spans="1:1">
      <c r="A1491" s="5"/>
    </row>
    <row r="1492" spans="1:1">
      <c r="A1492" s="5"/>
    </row>
    <row r="1493" spans="1:1">
      <c r="A1493" s="5"/>
    </row>
    <row r="1494" spans="1:1">
      <c r="A1494" s="5"/>
    </row>
    <row r="1495" spans="1:1">
      <c r="A1495" s="5"/>
    </row>
    <row r="1496" spans="1:1">
      <c r="A1496" s="5"/>
    </row>
    <row r="1497" spans="1:1">
      <c r="A1497" s="5"/>
    </row>
    <row r="1498" spans="1:1">
      <c r="A1498" s="5"/>
    </row>
    <row r="1499" spans="1:1">
      <c r="A1499" s="5"/>
    </row>
    <row r="1500" spans="1:1">
      <c r="A1500" s="5"/>
    </row>
    <row r="1501" spans="1:1">
      <c r="A1501" s="5"/>
    </row>
    <row r="1502" spans="1:1">
      <c r="A1502" s="5"/>
    </row>
    <row r="1503" spans="1:1">
      <c r="A1503" s="5"/>
    </row>
    <row r="1504" spans="1:1">
      <c r="A1504" s="5"/>
    </row>
    <row r="1505" spans="1:1">
      <c r="A1505" s="5"/>
    </row>
    <row r="1506" spans="1:1">
      <c r="A1506" s="5"/>
    </row>
    <row r="1507" spans="1:1">
      <c r="A1507" s="5"/>
    </row>
    <row r="1508" spans="1:1">
      <c r="A1508" s="5"/>
    </row>
    <row r="1509" spans="1:1">
      <c r="A1509" s="5"/>
    </row>
    <row r="1510" spans="1:1">
      <c r="A1510" s="5"/>
    </row>
    <row r="1511" spans="1:1">
      <c r="A1511" s="5"/>
    </row>
    <row r="1512" spans="1:1">
      <c r="A1512" s="5"/>
    </row>
    <row r="1513" spans="1:1">
      <c r="A1513" s="5"/>
    </row>
    <row r="1514" spans="1:1">
      <c r="A1514" s="5"/>
    </row>
    <row r="1515" spans="1:1">
      <c r="A1515" s="5"/>
    </row>
    <row r="1516" spans="1:1">
      <c r="A1516" s="5"/>
    </row>
    <row r="1517" spans="1:1">
      <c r="A1517" s="5"/>
    </row>
    <row r="1518" spans="1:1">
      <c r="A1518" s="5"/>
    </row>
    <row r="1519" spans="1:1">
      <c r="A1519" s="5"/>
    </row>
    <row r="1520" spans="1:1">
      <c r="A1520" s="5"/>
    </row>
    <row r="1521" spans="1:1">
      <c r="A1521" s="5"/>
    </row>
    <row r="1522" spans="1:1">
      <c r="A1522" s="5"/>
    </row>
    <row r="1523" spans="1:1">
      <c r="A1523" s="5"/>
    </row>
    <row r="1524" spans="1:1">
      <c r="A1524" s="5"/>
    </row>
    <row r="1525" spans="1:1">
      <c r="A1525" s="5"/>
    </row>
    <row r="1526" spans="1:1">
      <c r="A1526" s="5"/>
    </row>
    <row r="1527" spans="1:1">
      <c r="A1527" s="5"/>
    </row>
    <row r="1528" spans="1:1">
      <c r="A1528" s="5"/>
    </row>
    <row r="1529" spans="1:1">
      <c r="A1529" s="5"/>
    </row>
    <row r="1530" spans="1:1">
      <c r="A1530" s="5"/>
    </row>
    <row r="1531" spans="1:1">
      <c r="A1531" s="5"/>
    </row>
    <row r="1532" spans="1:1">
      <c r="A1532" s="5"/>
    </row>
    <row r="1533" spans="1:1">
      <c r="A1533" s="5"/>
    </row>
    <row r="1534" spans="1:1">
      <c r="A1534" s="5"/>
    </row>
    <row r="1535" spans="1:1">
      <c r="A1535" s="5"/>
    </row>
    <row r="1536" spans="1:1">
      <c r="A1536" s="5"/>
    </row>
    <row r="1537" spans="1:1">
      <c r="A1537" s="5"/>
    </row>
    <row r="1538" spans="1:1">
      <c r="A1538" s="5"/>
    </row>
    <row r="1539" spans="1:1">
      <c r="A1539" s="5"/>
    </row>
    <row r="1540" spans="1:1">
      <c r="A1540" s="5"/>
    </row>
    <row r="1541" spans="1:1">
      <c r="A1541" s="5"/>
    </row>
    <row r="1542" spans="1:1">
      <c r="A1542" s="5"/>
    </row>
    <row r="1543" spans="1:1">
      <c r="A1543" s="5"/>
    </row>
    <row r="1544" spans="1:1">
      <c r="A1544" s="5"/>
    </row>
    <row r="1545" spans="1:1">
      <c r="A1545" s="5"/>
    </row>
    <row r="1546" spans="1:1">
      <c r="A1546" s="5"/>
    </row>
    <row r="1547" spans="1:1">
      <c r="A1547" s="5"/>
    </row>
    <row r="1548" spans="1:1">
      <c r="A1548" s="5"/>
    </row>
    <row r="1549" spans="1:1">
      <c r="A1549" s="5"/>
    </row>
    <row r="1550" spans="1:1">
      <c r="A1550" s="5"/>
    </row>
    <row r="1551" spans="1:1">
      <c r="A1551" s="5"/>
    </row>
    <row r="1552" spans="1:1">
      <c r="A1552" s="5"/>
    </row>
    <row r="1553" spans="1:1">
      <c r="A1553" s="5"/>
    </row>
    <row r="1554" spans="1:1">
      <c r="A1554" s="5"/>
    </row>
    <row r="1555" spans="1:1">
      <c r="A1555" s="5"/>
    </row>
    <row r="1556" spans="1:1">
      <c r="A1556" s="5"/>
    </row>
    <row r="1557" spans="1:1">
      <c r="A1557" s="5"/>
    </row>
    <row r="1558" spans="1:1">
      <c r="A1558" s="5"/>
    </row>
    <row r="1559" spans="1:1">
      <c r="A1559" s="5"/>
    </row>
    <row r="1560" spans="1:1">
      <c r="A1560" s="5"/>
    </row>
    <row r="1561" spans="1:1">
      <c r="A1561" s="5"/>
    </row>
    <row r="1562" spans="1:1">
      <c r="A1562" s="5"/>
    </row>
    <row r="1563" spans="1:1">
      <c r="A1563" s="5"/>
    </row>
    <row r="1564" spans="1:1">
      <c r="A1564" s="5"/>
    </row>
    <row r="1565" spans="1:1">
      <c r="A1565" s="5"/>
    </row>
    <row r="1566" spans="1:1">
      <c r="A1566" s="5"/>
    </row>
    <row r="1567" spans="1:1">
      <c r="A1567" s="5"/>
    </row>
    <row r="1568" spans="1:1">
      <c r="A1568" s="5"/>
    </row>
    <row r="1569" spans="1:1">
      <c r="A1569" s="5"/>
    </row>
    <row r="1570" spans="1:1">
      <c r="A1570" s="5"/>
    </row>
    <row r="1571" spans="1:1">
      <c r="A1571" s="5"/>
    </row>
    <row r="1572" spans="1:1">
      <c r="A1572" s="5"/>
    </row>
    <row r="1573" spans="1:1">
      <c r="A1573" s="5"/>
    </row>
    <row r="1574" spans="1:1">
      <c r="A1574" s="5"/>
    </row>
    <row r="1575" spans="1:1">
      <c r="A1575" s="5"/>
    </row>
    <row r="1576" spans="1:1">
      <c r="A1576" s="5"/>
    </row>
    <row r="1577" spans="1:1">
      <c r="A1577" s="5"/>
    </row>
    <row r="1578" spans="1:1">
      <c r="A1578" s="5"/>
    </row>
    <row r="1579" spans="1:1">
      <c r="A1579" s="5"/>
    </row>
    <row r="1580" spans="1:1">
      <c r="A1580" s="5"/>
    </row>
    <row r="1581" spans="1:1">
      <c r="A1581" s="5"/>
    </row>
    <row r="1582" spans="1:1">
      <c r="A1582" s="5"/>
    </row>
    <row r="1583" spans="1:1">
      <c r="A1583" s="5"/>
    </row>
    <row r="1584" spans="1:1">
      <c r="A1584" s="5"/>
    </row>
    <row r="1585" spans="1:1">
      <c r="A1585" s="5"/>
    </row>
    <row r="1586" spans="1:1">
      <c r="A1586" s="5"/>
    </row>
    <row r="1587" spans="1:1">
      <c r="A1587" s="5"/>
    </row>
    <row r="1588" spans="1:1">
      <c r="A1588" s="5"/>
    </row>
    <row r="1589" spans="1:1">
      <c r="A1589" s="5"/>
    </row>
    <row r="1590" spans="1:1">
      <c r="A1590" s="5"/>
    </row>
    <row r="1591" spans="1:1">
      <c r="A1591" s="5"/>
    </row>
    <row r="1592" spans="1:1">
      <c r="A1592" s="5"/>
    </row>
    <row r="1593" spans="1:1">
      <c r="A1593" s="5"/>
    </row>
    <row r="1594" spans="1:1">
      <c r="A1594" s="5"/>
    </row>
    <row r="1595" spans="1:1">
      <c r="A1595" s="5"/>
    </row>
    <row r="1596" spans="1:1">
      <c r="A1596" s="5"/>
    </row>
    <row r="1597" spans="1:1">
      <c r="A1597" s="5"/>
    </row>
    <row r="1598" spans="1:1">
      <c r="A1598" s="5"/>
    </row>
    <row r="1599" spans="1:1">
      <c r="A1599" s="5"/>
    </row>
    <row r="1600" spans="1:1">
      <c r="A1600" s="5"/>
    </row>
    <row r="1601" spans="1:1">
      <c r="A1601" s="5"/>
    </row>
    <row r="1602" spans="1:1">
      <c r="A1602" s="5"/>
    </row>
    <row r="1603" spans="1:1">
      <c r="A1603" s="5"/>
    </row>
    <row r="1604" spans="1:1">
      <c r="A1604" s="5"/>
    </row>
    <row r="1605" spans="1:1">
      <c r="A1605" s="5"/>
    </row>
    <row r="1606" spans="1:1">
      <c r="A1606" s="5"/>
    </row>
    <row r="1607" spans="1:1">
      <c r="A1607" s="5"/>
    </row>
    <row r="1608" spans="1:1">
      <c r="A1608" s="5"/>
    </row>
    <row r="1609" spans="1:1">
      <c r="A1609" s="5"/>
    </row>
    <row r="1610" spans="1:1">
      <c r="A1610" s="5"/>
    </row>
    <row r="1611" spans="1:1">
      <c r="A1611" s="5"/>
    </row>
    <row r="1612" spans="1:1">
      <c r="A1612" s="5"/>
    </row>
    <row r="1613" spans="1:1">
      <c r="A1613" s="5"/>
    </row>
    <row r="1614" spans="1:1">
      <c r="A1614" s="5"/>
    </row>
    <row r="1615" spans="1:1">
      <c r="A1615" s="5"/>
    </row>
    <row r="1616" spans="1:1">
      <c r="A1616" s="5"/>
    </row>
    <row r="1617" spans="1:1">
      <c r="A1617" s="5"/>
    </row>
    <row r="1618" spans="1:1">
      <c r="A1618" s="5"/>
    </row>
    <row r="1619" spans="1:1">
      <c r="A1619" s="5"/>
    </row>
    <row r="1620" spans="1:1">
      <c r="A1620" s="5"/>
    </row>
    <row r="1621" spans="1:1">
      <c r="A1621" s="5"/>
    </row>
    <row r="1622" spans="1:1">
      <c r="A1622" s="5"/>
    </row>
    <row r="1623" spans="1:1">
      <c r="A1623" s="5"/>
    </row>
    <row r="1624" spans="1:1">
      <c r="A1624" s="5"/>
    </row>
    <row r="1625" spans="1:1">
      <c r="A1625" s="5"/>
    </row>
    <row r="1626" spans="1:1">
      <c r="A1626" s="5"/>
    </row>
    <row r="1627" spans="1:1">
      <c r="A1627" s="5"/>
    </row>
    <row r="1628" spans="1:1">
      <c r="A1628" s="5"/>
    </row>
    <row r="1629" spans="1:1">
      <c r="A1629" s="5"/>
    </row>
    <row r="1630" spans="1:1">
      <c r="A1630" s="5"/>
    </row>
    <row r="1631" spans="1:1">
      <c r="A1631" s="5"/>
    </row>
    <row r="1632" spans="1:1">
      <c r="A1632" s="5"/>
    </row>
    <row r="1633" spans="1:1">
      <c r="A1633" s="5"/>
    </row>
    <row r="1634" spans="1:1">
      <c r="A1634" s="5"/>
    </row>
    <row r="1635" spans="1:1">
      <c r="A1635" s="5"/>
    </row>
    <row r="1636" spans="1:1">
      <c r="A1636" s="5"/>
    </row>
    <row r="1637" spans="1:1">
      <c r="A1637" s="5"/>
    </row>
    <row r="1638" spans="1:1">
      <c r="A1638" s="5"/>
    </row>
    <row r="1639" spans="1:1">
      <c r="A1639" s="5"/>
    </row>
    <row r="1640" spans="1:1">
      <c r="A1640" s="5"/>
    </row>
    <row r="1641" spans="1:1">
      <c r="A1641" s="5"/>
    </row>
    <row r="1642" spans="1:1">
      <c r="A1642" s="5"/>
    </row>
    <row r="1643" spans="1:1">
      <c r="A1643" s="5"/>
    </row>
    <row r="1644" spans="1:1">
      <c r="A1644" s="5"/>
    </row>
    <row r="1645" spans="1:1">
      <c r="A1645" s="5"/>
    </row>
    <row r="1646" spans="1:1">
      <c r="A1646" s="5"/>
    </row>
    <row r="1647" spans="1:1">
      <c r="A1647" s="5"/>
    </row>
    <row r="1648" spans="1:1">
      <c r="A1648" s="5"/>
    </row>
    <row r="1649" spans="1:1">
      <c r="A1649" s="5"/>
    </row>
    <row r="1650" spans="1:1">
      <c r="A1650" s="5"/>
    </row>
    <row r="1651" spans="1:1">
      <c r="A1651" s="5"/>
    </row>
    <row r="1652" spans="1:1">
      <c r="A1652" s="5"/>
    </row>
    <row r="1653" spans="1:1">
      <c r="A1653" s="5"/>
    </row>
    <row r="1654" spans="1:1">
      <c r="A1654" s="5"/>
    </row>
    <row r="1655" spans="1:1">
      <c r="A1655" s="5"/>
    </row>
    <row r="1656" spans="1:1">
      <c r="A1656" s="5"/>
    </row>
    <row r="1657" spans="1:1">
      <c r="A1657" s="5"/>
    </row>
    <row r="1658" spans="1:1">
      <c r="A1658" s="5"/>
    </row>
    <row r="1659" spans="1:1">
      <c r="A1659" s="5"/>
    </row>
    <row r="1660" spans="1:1">
      <c r="A1660" s="5"/>
    </row>
    <row r="1661" spans="1:1">
      <c r="A1661" s="5"/>
    </row>
    <row r="1662" spans="1:1">
      <c r="A1662" s="5"/>
    </row>
    <row r="1663" spans="1:1">
      <c r="A1663" s="5"/>
    </row>
    <row r="1664" spans="1:1">
      <c r="A1664" s="5"/>
    </row>
    <row r="1665" spans="1:1">
      <c r="A1665" s="5"/>
    </row>
    <row r="1666" spans="1:1">
      <c r="A1666" s="5"/>
    </row>
    <row r="1667" spans="1:1">
      <c r="A1667" s="5"/>
    </row>
    <row r="1668" spans="1:1">
      <c r="A1668" s="5"/>
    </row>
    <row r="1669" spans="1:1">
      <c r="A1669" s="5"/>
    </row>
    <row r="1670" spans="1:1">
      <c r="A1670" s="5"/>
    </row>
    <row r="1671" spans="1:1">
      <c r="A1671" s="5"/>
    </row>
    <row r="1672" spans="1:1">
      <c r="A1672" s="5"/>
    </row>
    <row r="1673" spans="1:1">
      <c r="A1673" s="5"/>
    </row>
    <row r="1674" spans="1:1">
      <c r="A1674" s="5"/>
    </row>
    <row r="1675" spans="1:1">
      <c r="A1675" s="5"/>
    </row>
    <row r="1676" spans="1:1">
      <c r="A1676" s="5"/>
    </row>
    <row r="1677" spans="1:1">
      <c r="A1677" s="5"/>
    </row>
    <row r="1678" spans="1:1">
      <c r="A1678" s="5"/>
    </row>
    <row r="1679" spans="1:1">
      <c r="A1679" s="5"/>
    </row>
    <row r="1680" spans="1:1">
      <c r="A1680" s="5"/>
    </row>
    <row r="1681" spans="1:1">
      <c r="A1681" s="5"/>
    </row>
    <row r="1682" spans="1:1">
      <c r="A1682" s="5"/>
    </row>
    <row r="1683" spans="1:1">
      <c r="A1683" s="5"/>
    </row>
    <row r="1684" spans="1:1">
      <c r="A1684" s="5"/>
    </row>
    <row r="1685" spans="1:1">
      <c r="A1685" s="5"/>
    </row>
    <row r="1686" spans="1:1">
      <c r="A1686" s="5"/>
    </row>
    <row r="1687" spans="1:1">
      <c r="A1687" s="5"/>
    </row>
    <row r="1688" spans="1:1">
      <c r="A1688" s="5"/>
    </row>
    <row r="1689" spans="1:1">
      <c r="A1689" s="5"/>
    </row>
    <row r="1690" spans="1:1">
      <c r="A1690" s="5"/>
    </row>
    <row r="1691" spans="1:1">
      <c r="A1691" s="5"/>
    </row>
    <row r="1692" spans="1:1">
      <c r="A1692" s="5"/>
    </row>
    <row r="1693" spans="1:1">
      <c r="A1693" s="5"/>
    </row>
    <row r="1694" spans="1:1">
      <c r="A1694" s="5"/>
    </row>
    <row r="1695" spans="1:1">
      <c r="A1695" s="5"/>
    </row>
    <row r="1696" spans="1:1">
      <c r="A1696" s="5"/>
    </row>
    <row r="1697" spans="1:1">
      <c r="A1697" s="5"/>
    </row>
    <row r="1698" spans="1:1">
      <c r="A1698" s="5"/>
    </row>
    <row r="1699" spans="1:1">
      <c r="A1699" s="5"/>
    </row>
    <row r="1700" spans="1:1">
      <c r="A1700" s="5"/>
    </row>
    <row r="1701" spans="1:1">
      <c r="A1701" s="5"/>
    </row>
    <row r="1702" spans="1:1">
      <c r="A1702" s="5"/>
    </row>
    <row r="1703" spans="1:1">
      <c r="A1703" s="5"/>
    </row>
    <row r="1704" spans="1:1">
      <c r="A1704" s="5"/>
    </row>
    <row r="1705" spans="1:1">
      <c r="A1705" s="5"/>
    </row>
    <row r="1706" spans="1:1">
      <c r="A1706" s="5"/>
    </row>
    <row r="1707" spans="1:1">
      <c r="A1707" s="5"/>
    </row>
    <row r="1708" spans="1:1">
      <c r="A1708" s="5"/>
    </row>
    <row r="1709" spans="1:1">
      <c r="A1709" s="5"/>
    </row>
    <row r="1710" spans="1:1">
      <c r="A1710" s="5"/>
    </row>
    <row r="1711" spans="1:1">
      <c r="A1711" s="5"/>
    </row>
    <row r="1712" spans="1:1">
      <c r="A1712" s="5"/>
    </row>
    <row r="1713" spans="1:1">
      <c r="A1713" s="5"/>
    </row>
    <row r="1714" spans="1:1">
      <c r="A1714" s="5"/>
    </row>
    <row r="1715" spans="1:1">
      <c r="A1715" s="5"/>
    </row>
    <row r="1716" spans="1:1">
      <c r="A1716" s="5"/>
    </row>
    <row r="1717" spans="1:1">
      <c r="A1717" s="5"/>
    </row>
    <row r="1718" spans="1:1">
      <c r="A1718" s="5"/>
    </row>
    <row r="1719" spans="1:1">
      <c r="A1719" s="5"/>
    </row>
    <row r="1720" spans="1:1">
      <c r="A1720" s="5"/>
    </row>
    <row r="1721" spans="1:1">
      <c r="A1721" s="5"/>
    </row>
    <row r="1722" spans="1:1">
      <c r="A1722" s="5"/>
    </row>
    <row r="1723" spans="1:1">
      <c r="A1723" s="5"/>
    </row>
    <row r="1724" spans="1:1">
      <c r="A1724" s="5"/>
    </row>
    <row r="1725" spans="1:1">
      <c r="A1725" s="5"/>
    </row>
    <row r="1726" spans="1:1">
      <c r="A1726" s="5"/>
    </row>
    <row r="1727" spans="1:1">
      <c r="A1727" s="5"/>
    </row>
    <row r="1728" spans="1:1">
      <c r="A1728" s="5"/>
    </row>
    <row r="1729" spans="1:1">
      <c r="A1729" s="5"/>
    </row>
    <row r="1730" spans="1:1">
      <c r="A1730" s="5"/>
    </row>
    <row r="1731" spans="1:1">
      <c r="A1731" s="5"/>
    </row>
    <row r="1732" spans="1:1">
      <c r="A1732" s="5"/>
    </row>
    <row r="1733" spans="1:1">
      <c r="A1733" s="5"/>
    </row>
    <row r="1734" spans="1:1">
      <c r="A1734" s="5"/>
    </row>
    <row r="1735" spans="1:1">
      <c r="A1735" s="5"/>
    </row>
    <row r="1736" spans="1:1">
      <c r="A1736" s="5"/>
    </row>
    <row r="1737" spans="1:1">
      <c r="A1737" s="5"/>
    </row>
    <row r="1738" spans="1:1">
      <c r="A1738" s="5"/>
    </row>
    <row r="1739" spans="1:1">
      <c r="A1739" s="5"/>
    </row>
    <row r="1740" spans="1:1">
      <c r="A1740" s="5"/>
    </row>
    <row r="1741" spans="1:1">
      <c r="A1741" s="5"/>
    </row>
    <row r="1742" spans="1:1">
      <c r="A1742" s="5"/>
    </row>
    <row r="1743" spans="1:1">
      <c r="A1743" s="5"/>
    </row>
    <row r="1744" spans="1:1">
      <c r="A1744" s="5"/>
    </row>
    <row r="1745" spans="1:1">
      <c r="A1745" s="5"/>
    </row>
    <row r="1746" spans="1:1">
      <c r="A1746" s="5"/>
    </row>
    <row r="1747" spans="1:1">
      <c r="A1747" s="5"/>
    </row>
    <row r="1748" spans="1:1">
      <c r="A1748" s="5"/>
    </row>
    <row r="1749" spans="1:1">
      <c r="A1749" s="5"/>
    </row>
    <row r="1750" spans="1:1">
      <c r="A1750" s="5"/>
    </row>
    <row r="1751" spans="1:1">
      <c r="A1751" s="5"/>
    </row>
    <row r="1752" spans="1:1">
      <c r="A1752" s="5"/>
    </row>
    <row r="1753" spans="1:1">
      <c r="A1753" s="5"/>
    </row>
    <row r="1754" spans="1:1">
      <c r="A1754" s="5"/>
    </row>
    <row r="1755" spans="1:1">
      <c r="A1755" s="5"/>
    </row>
    <row r="1756" spans="1:1">
      <c r="A1756" s="5"/>
    </row>
    <row r="1757" spans="1:1">
      <c r="A1757" s="5"/>
    </row>
    <row r="1758" spans="1:1">
      <c r="A1758" s="5"/>
    </row>
    <row r="1759" spans="1:1">
      <c r="A1759" s="5"/>
    </row>
    <row r="1760" spans="1:1">
      <c r="A1760" s="5"/>
    </row>
    <row r="1761" spans="1:1">
      <c r="A1761" s="5"/>
    </row>
    <row r="1762" spans="1:1">
      <c r="A1762" s="5"/>
    </row>
    <row r="1763" spans="1:1">
      <c r="A1763" s="5"/>
    </row>
    <row r="1764" spans="1:1">
      <c r="A1764" s="5"/>
    </row>
    <row r="1765" spans="1:1">
      <c r="A1765" s="5"/>
    </row>
    <row r="1766" spans="1:1">
      <c r="A1766" s="5"/>
    </row>
    <row r="1767" spans="1:1">
      <c r="A1767" s="5"/>
    </row>
    <row r="1768" spans="1:1">
      <c r="A1768" s="5"/>
    </row>
    <row r="1769" spans="1:1">
      <c r="A1769" s="5"/>
    </row>
    <row r="1770" spans="1:1">
      <c r="A1770" s="5"/>
    </row>
    <row r="1771" spans="1:1">
      <c r="A1771" s="5"/>
    </row>
    <row r="1772" spans="1:1">
      <c r="A1772" s="5"/>
    </row>
    <row r="1773" spans="1:1">
      <c r="A1773" s="5"/>
    </row>
    <row r="1774" spans="1:1">
      <c r="A1774" s="5"/>
    </row>
    <row r="1775" spans="1:1">
      <c r="A1775" s="5"/>
    </row>
    <row r="1776" spans="1:1">
      <c r="A1776" s="5"/>
    </row>
    <row r="1777" spans="1:1">
      <c r="A1777" s="5"/>
    </row>
    <row r="1778" spans="1:1">
      <c r="A1778" s="5"/>
    </row>
    <row r="1779" spans="1:1">
      <c r="A1779" s="5"/>
    </row>
    <row r="1780" spans="1:1">
      <c r="A1780" s="5"/>
    </row>
    <row r="1781" spans="1:1">
      <c r="A1781" s="5"/>
    </row>
    <row r="1782" spans="1:1">
      <c r="A1782" s="5"/>
    </row>
    <row r="1783" spans="1:1">
      <c r="A1783" s="5"/>
    </row>
    <row r="1784" spans="1:1">
      <c r="A1784" s="5"/>
    </row>
    <row r="1785" spans="1:1">
      <c r="A1785" s="5"/>
    </row>
    <row r="1786" spans="1:1">
      <c r="A1786" s="5"/>
    </row>
    <row r="1787" spans="1:1">
      <c r="A1787" s="5"/>
    </row>
    <row r="1788" spans="1:1">
      <c r="A1788" s="5"/>
    </row>
    <row r="1789" spans="1:1">
      <c r="A1789" s="5"/>
    </row>
    <row r="1790" spans="1:1">
      <c r="A1790" s="5"/>
    </row>
    <row r="1791" spans="1:1">
      <c r="A1791" s="5"/>
    </row>
    <row r="1792" spans="1:1">
      <c r="A1792" s="5"/>
    </row>
    <row r="1793" spans="1:1">
      <c r="A1793" s="5"/>
    </row>
    <row r="1794" spans="1:1">
      <c r="A1794" s="5"/>
    </row>
    <row r="1795" spans="1:1">
      <c r="A1795" s="5"/>
    </row>
    <row r="1796" spans="1:1">
      <c r="A1796" s="5"/>
    </row>
    <row r="1797" spans="1:1">
      <c r="A1797" s="5"/>
    </row>
    <row r="1798" spans="1:1">
      <c r="A1798" s="5"/>
    </row>
    <row r="1799" spans="1:1">
      <c r="A1799" s="5"/>
    </row>
    <row r="1800" spans="1:1">
      <c r="A1800" s="5"/>
    </row>
    <row r="1801" spans="1:1">
      <c r="A1801" s="5"/>
    </row>
    <row r="1802" spans="1:1">
      <c r="A1802" s="5"/>
    </row>
    <row r="1803" spans="1:1">
      <c r="A1803" s="5"/>
    </row>
    <row r="1804" spans="1:1">
      <c r="A1804" s="5"/>
    </row>
    <row r="1805" spans="1:1">
      <c r="A1805" s="5"/>
    </row>
    <row r="1806" spans="1:1">
      <c r="A1806" s="5"/>
    </row>
    <row r="1807" spans="1:1">
      <c r="A1807" s="5"/>
    </row>
    <row r="1808" spans="1:1">
      <c r="A1808" s="5"/>
    </row>
    <row r="1809" spans="1:1">
      <c r="A1809" s="5"/>
    </row>
    <row r="1810" spans="1:1">
      <c r="A1810" s="5"/>
    </row>
    <row r="1811" spans="1:1">
      <c r="A1811" s="5"/>
    </row>
    <row r="1812" spans="1:1">
      <c r="A1812" s="5"/>
    </row>
    <row r="1813" spans="1:1">
      <c r="A1813" s="5"/>
    </row>
    <row r="1814" spans="1:1">
      <c r="A1814" s="5"/>
    </row>
    <row r="1815" spans="1:1">
      <c r="A1815" s="5"/>
    </row>
    <row r="1816" spans="1:1">
      <c r="A1816" s="5"/>
    </row>
    <row r="1817" spans="1:1">
      <c r="A1817" s="5"/>
    </row>
    <row r="1818" spans="1:1">
      <c r="A1818" s="5"/>
    </row>
    <row r="1819" spans="1:1">
      <c r="A1819" s="5"/>
    </row>
    <row r="1820" spans="1:1">
      <c r="A1820" s="5"/>
    </row>
    <row r="1821" spans="1:1">
      <c r="A1821" s="5"/>
    </row>
    <row r="1822" spans="1:1">
      <c r="A1822" s="5"/>
    </row>
    <row r="1823" spans="1:1">
      <c r="A1823" s="5"/>
    </row>
    <row r="1824" spans="1:1">
      <c r="A1824" s="5"/>
    </row>
    <row r="1825" spans="1:1">
      <c r="A1825" s="5"/>
    </row>
    <row r="1826" spans="1:1">
      <c r="A1826" s="5"/>
    </row>
    <row r="1827" spans="1:1">
      <c r="A1827" s="5"/>
    </row>
    <row r="1828" spans="1:1">
      <c r="A1828" s="5"/>
    </row>
    <row r="1829" spans="1:1">
      <c r="A1829" s="5"/>
    </row>
    <row r="1830" spans="1:1">
      <c r="A1830" s="5"/>
    </row>
    <row r="1831" spans="1:1">
      <c r="A1831" s="5"/>
    </row>
    <row r="1832" spans="1:1">
      <c r="A1832" s="5"/>
    </row>
    <row r="1833" spans="1:1">
      <c r="A1833" s="5"/>
    </row>
    <row r="1834" spans="1:1">
      <c r="A1834" s="5"/>
    </row>
    <row r="1835" spans="1:1">
      <c r="A1835" s="5"/>
    </row>
    <row r="1836" spans="1:1">
      <c r="A1836" s="5"/>
    </row>
    <row r="1837" spans="1:1">
      <c r="A1837" s="5"/>
    </row>
    <row r="1838" spans="1:1">
      <c r="A1838" s="5"/>
    </row>
    <row r="1839" spans="1:1">
      <c r="A1839" s="5"/>
    </row>
    <row r="1840" spans="1:1">
      <c r="A1840" s="5"/>
    </row>
    <row r="1841" spans="1:1">
      <c r="A1841" s="5"/>
    </row>
    <row r="1842" spans="1:1">
      <c r="A1842" s="5"/>
    </row>
    <row r="1843" spans="1:1">
      <c r="A1843" s="5"/>
    </row>
    <row r="1844" spans="1:1">
      <c r="A1844" s="5"/>
    </row>
    <row r="1845" spans="1:1">
      <c r="A1845" s="5"/>
    </row>
    <row r="1846" spans="1:1">
      <c r="A1846" s="5"/>
    </row>
    <row r="1847" spans="1:1">
      <c r="A1847" s="5"/>
    </row>
    <row r="1848" spans="1:1">
      <c r="A1848" s="5"/>
    </row>
    <row r="1849" spans="1:1">
      <c r="A1849" s="5"/>
    </row>
    <row r="1850" spans="1:1">
      <c r="A1850" s="5"/>
    </row>
    <row r="1851" spans="1:1">
      <c r="A1851" s="5"/>
    </row>
    <row r="1852" spans="1:1">
      <c r="A1852" s="5"/>
    </row>
    <row r="1853" spans="1:1">
      <c r="A1853" s="5"/>
    </row>
    <row r="1854" spans="1:1">
      <c r="A1854" s="5"/>
    </row>
    <row r="1855" spans="1:1">
      <c r="A1855" s="5"/>
    </row>
    <row r="1856" spans="1:1">
      <c r="A1856" s="5"/>
    </row>
    <row r="1857" spans="1:1">
      <c r="A1857" s="5"/>
    </row>
    <row r="1858" spans="1:1">
      <c r="A1858" s="5"/>
    </row>
    <row r="1859" spans="1:1">
      <c r="A1859" s="5"/>
    </row>
    <row r="1860" spans="1:1">
      <c r="A1860" s="5"/>
    </row>
    <row r="1861" spans="1:1">
      <c r="A1861" s="5"/>
    </row>
    <row r="1862" spans="1:1">
      <c r="A1862" s="5"/>
    </row>
    <row r="1863" spans="1:1">
      <c r="A1863" s="5"/>
    </row>
    <row r="1864" spans="1:1">
      <c r="A1864" s="5"/>
    </row>
    <row r="1865" spans="1:1">
      <c r="A1865" s="5"/>
    </row>
    <row r="1866" spans="1:1">
      <c r="A1866" s="5"/>
    </row>
    <row r="1867" spans="1:1">
      <c r="A1867" s="5"/>
    </row>
    <row r="1868" spans="1:1">
      <c r="A1868" s="5"/>
    </row>
    <row r="1869" spans="1:1">
      <c r="A1869" s="5"/>
    </row>
    <row r="1870" spans="1:1">
      <c r="A1870" s="5"/>
    </row>
    <row r="1871" spans="1:1">
      <c r="A1871" s="5"/>
    </row>
    <row r="1872" spans="1:1">
      <c r="A1872" s="5"/>
    </row>
    <row r="1873" spans="1:1">
      <c r="A1873" s="5"/>
    </row>
    <row r="1874" spans="1:1">
      <c r="A1874" s="5"/>
    </row>
    <row r="1875" spans="1:1">
      <c r="A1875" s="5"/>
    </row>
    <row r="1876" spans="1:1">
      <c r="A1876" s="5"/>
    </row>
    <row r="1877" spans="1:1">
      <c r="A1877" s="5"/>
    </row>
    <row r="1878" spans="1:1">
      <c r="A1878" s="5"/>
    </row>
    <row r="1879" spans="1:1">
      <c r="A1879" s="5"/>
    </row>
    <row r="1880" spans="1:1">
      <c r="A1880" s="5"/>
    </row>
    <row r="1881" spans="1:1">
      <c r="A1881" s="5"/>
    </row>
    <row r="1882" spans="1:1">
      <c r="A1882" s="5"/>
    </row>
    <row r="1883" spans="1:1">
      <c r="A1883" s="5"/>
    </row>
    <row r="1884" spans="1:1">
      <c r="A1884" s="5"/>
    </row>
    <row r="1885" spans="1:1">
      <c r="A1885" s="5"/>
    </row>
    <row r="1886" spans="1:1">
      <c r="A1886" s="5"/>
    </row>
    <row r="1887" spans="1:1">
      <c r="A1887" s="5"/>
    </row>
    <row r="1888" spans="1:1">
      <c r="A1888" s="5"/>
    </row>
    <row r="1889" spans="1:1">
      <c r="A1889" s="5"/>
    </row>
    <row r="1890" spans="1:1">
      <c r="A1890" s="5"/>
    </row>
    <row r="1891" spans="1:1">
      <c r="A1891" s="5"/>
    </row>
    <row r="1892" spans="1:1">
      <c r="A1892" s="5"/>
    </row>
    <row r="1893" spans="1:1">
      <c r="A1893" s="5"/>
    </row>
    <row r="1894" spans="1:1">
      <c r="A1894" s="5"/>
    </row>
    <row r="1895" spans="1:1">
      <c r="A1895" s="5"/>
    </row>
    <row r="1896" spans="1:1">
      <c r="A1896" s="5"/>
    </row>
    <row r="1897" spans="1:1">
      <c r="A1897" s="5"/>
    </row>
    <row r="1898" spans="1:1">
      <c r="A1898" s="5"/>
    </row>
    <row r="1899" spans="1:1">
      <c r="A1899" s="5"/>
    </row>
    <row r="1900" spans="1:1">
      <c r="A1900" s="5"/>
    </row>
    <row r="1901" spans="1:1">
      <c r="A1901" s="5"/>
    </row>
    <row r="1902" spans="1:1">
      <c r="A1902" s="5"/>
    </row>
    <row r="1903" spans="1:1">
      <c r="A1903" s="5"/>
    </row>
    <row r="1904" spans="1:1">
      <c r="A1904" s="5"/>
    </row>
    <row r="1905" spans="1:1">
      <c r="A1905" s="5"/>
    </row>
    <row r="1906" spans="1:1">
      <c r="A1906" s="5"/>
    </row>
    <row r="1907" spans="1:1">
      <c r="A1907" s="5"/>
    </row>
    <row r="1908" spans="1:1">
      <c r="A1908" s="5"/>
    </row>
    <row r="1909" spans="1:1">
      <c r="A1909" s="5"/>
    </row>
    <row r="1910" spans="1:1">
      <c r="A1910" s="5"/>
    </row>
    <row r="1911" spans="1:1">
      <c r="A1911" s="5"/>
    </row>
    <row r="1912" spans="1:1">
      <c r="A1912" s="5"/>
    </row>
    <row r="1913" spans="1:1">
      <c r="A1913" s="5"/>
    </row>
    <row r="1914" spans="1:1">
      <c r="A1914" s="5"/>
    </row>
    <row r="1915" spans="1:1">
      <c r="A1915" s="5"/>
    </row>
    <row r="1916" spans="1:1">
      <c r="A1916" s="5"/>
    </row>
    <row r="1917" spans="1:1">
      <c r="A1917" s="5"/>
    </row>
    <row r="1918" spans="1:1">
      <c r="A1918" s="5"/>
    </row>
    <row r="1919" spans="1:1">
      <c r="A1919" s="5"/>
    </row>
    <row r="1920" spans="1:1">
      <c r="A1920" s="5"/>
    </row>
    <row r="1921" spans="1:1">
      <c r="A1921" s="5"/>
    </row>
    <row r="1922" spans="1:1">
      <c r="A1922" s="5"/>
    </row>
    <row r="1923" spans="1:1">
      <c r="A1923" s="5"/>
    </row>
    <row r="1924" spans="1:1">
      <c r="A1924" s="5"/>
    </row>
    <row r="1925" spans="1:1">
      <c r="A1925" s="5"/>
    </row>
    <row r="1926" spans="1:1">
      <c r="A1926" s="5"/>
    </row>
    <row r="1927" spans="1:1">
      <c r="A1927" s="5"/>
    </row>
    <row r="1928" spans="1:1">
      <c r="A1928" s="5"/>
    </row>
    <row r="1929" spans="1:1">
      <c r="A1929" s="5"/>
    </row>
    <row r="1930" spans="1:1">
      <c r="A1930" s="5"/>
    </row>
    <row r="1931" spans="1:1">
      <c r="A1931" s="5"/>
    </row>
    <row r="1932" spans="1:1">
      <c r="A1932" s="5"/>
    </row>
    <row r="1933" spans="1:1">
      <c r="A1933" s="5"/>
    </row>
    <row r="1934" spans="1:1">
      <c r="A1934" s="5"/>
    </row>
    <row r="1935" spans="1:1">
      <c r="A1935" s="5"/>
    </row>
    <row r="1936" spans="1:1">
      <c r="A1936" s="5"/>
    </row>
    <row r="1937" spans="1:1">
      <c r="A1937" s="5"/>
    </row>
    <row r="1938" spans="1:1">
      <c r="A1938" s="5"/>
    </row>
    <row r="1939" spans="1:1">
      <c r="A1939" s="5"/>
    </row>
    <row r="1940" spans="1:1">
      <c r="A1940" s="5"/>
    </row>
    <row r="1941" spans="1:1">
      <c r="A1941" s="5"/>
    </row>
    <row r="1942" spans="1:1">
      <c r="A1942" s="5"/>
    </row>
    <row r="1943" spans="1:1">
      <c r="A1943" s="5"/>
    </row>
    <row r="1944" spans="1:1">
      <c r="A1944" s="5"/>
    </row>
    <row r="1945" spans="1:1">
      <c r="A1945" s="5"/>
    </row>
    <row r="1946" spans="1:1">
      <c r="A1946" s="5"/>
    </row>
    <row r="1947" spans="1:1">
      <c r="A1947" s="5"/>
    </row>
    <row r="1948" spans="1:1">
      <c r="A1948" s="5"/>
    </row>
    <row r="1949" spans="1:1">
      <c r="A1949" s="5"/>
    </row>
    <row r="1950" spans="1:1">
      <c r="A1950" s="5"/>
    </row>
    <row r="1951" spans="1:1">
      <c r="A1951" s="5"/>
    </row>
    <row r="1952" spans="1:1">
      <c r="A1952" s="5"/>
    </row>
    <row r="1953" spans="1:1">
      <c r="A1953" s="5"/>
    </row>
    <row r="1954" spans="1:1">
      <c r="A1954" s="5"/>
    </row>
    <row r="1955" spans="1:1">
      <c r="A1955" s="5"/>
    </row>
    <row r="1956" spans="1:1">
      <c r="A1956" s="5"/>
    </row>
    <row r="1957" spans="1:1">
      <c r="A1957" s="5"/>
    </row>
    <row r="1958" spans="1:1">
      <c r="A1958" s="5"/>
    </row>
    <row r="1959" spans="1:1">
      <c r="A1959" s="5"/>
    </row>
    <row r="1960" spans="1:1">
      <c r="A1960" s="5"/>
    </row>
    <row r="1961" spans="1:1">
      <c r="A1961" s="5"/>
    </row>
    <row r="1962" spans="1:1">
      <c r="A1962" s="5"/>
    </row>
    <row r="1963" spans="1:1">
      <c r="A1963" s="5"/>
    </row>
    <row r="1964" spans="1:1">
      <c r="A1964" s="5"/>
    </row>
    <row r="1965" spans="1:1">
      <c r="A1965" s="5"/>
    </row>
    <row r="1966" spans="1:1">
      <c r="A1966" s="5"/>
    </row>
    <row r="1967" spans="1:1">
      <c r="A1967" s="5"/>
    </row>
    <row r="1968" spans="1:1">
      <c r="A1968" s="5"/>
    </row>
    <row r="1969" spans="1:1">
      <c r="A1969" s="5"/>
    </row>
    <row r="1970" spans="1:1">
      <c r="A1970" s="5"/>
    </row>
    <row r="1971" spans="1:1">
      <c r="A1971" s="5"/>
    </row>
    <row r="1972" spans="1:1">
      <c r="A1972" s="5"/>
    </row>
    <row r="1973" spans="1:1">
      <c r="A1973" s="5"/>
    </row>
    <row r="1974" spans="1:1">
      <c r="A1974" s="5"/>
    </row>
    <row r="1975" spans="1:1">
      <c r="A1975" s="5"/>
    </row>
    <row r="1976" spans="1:1">
      <c r="A1976" s="5"/>
    </row>
    <row r="1977" spans="1:1">
      <c r="A1977" s="5"/>
    </row>
    <row r="1978" spans="1:1">
      <c r="A1978" s="5"/>
    </row>
    <row r="1979" spans="1:1">
      <c r="A1979" s="5"/>
    </row>
    <row r="1980" spans="1:1">
      <c r="A1980" s="5"/>
    </row>
    <row r="1981" spans="1:1">
      <c r="A1981" s="5"/>
    </row>
    <row r="1982" spans="1:1">
      <c r="A1982" s="5"/>
    </row>
    <row r="1983" spans="1:1">
      <c r="A1983" s="5"/>
    </row>
    <row r="1984" spans="1:1">
      <c r="A1984" s="5"/>
    </row>
    <row r="1985" spans="1:1">
      <c r="A1985" s="5"/>
    </row>
    <row r="1986" spans="1:1">
      <c r="A1986" s="5"/>
    </row>
    <row r="1987" spans="1:1">
      <c r="A1987" s="5"/>
    </row>
    <row r="1988" spans="1:1">
      <c r="A1988" s="5"/>
    </row>
    <row r="1989" spans="1:1">
      <c r="A1989" s="5"/>
    </row>
    <row r="1990" spans="1:1">
      <c r="A1990" s="5"/>
    </row>
    <row r="1991" spans="1:1">
      <c r="A1991" s="5"/>
    </row>
    <row r="1992" spans="1:1">
      <c r="A1992" s="5"/>
    </row>
    <row r="1993" spans="1:1">
      <c r="A1993" s="5"/>
    </row>
    <row r="1994" spans="1:1">
      <c r="A1994" s="5"/>
    </row>
    <row r="1995" spans="1:1">
      <c r="A1995" s="5"/>
    </row>
    <row r="1996" spans="1:1">
      <c r="A1996" s="5"/>
    </row>
    <row r="1997" spans="1:1">
      <c r="A1997" s="5"/>
    </row>
    <row r="1998" spans="1:1">
      <c r="A1998" s="5"/>
    </row>
    <row r="1999" spans="1:1">
      <c r="A1999" s="5"/>
    </row>
    <row r="2000" spans="1:1">
      <c r="A2000" s="5"/>
    </row>
    <row r="2001" spans="1:1">
      <c r="A2001" s="5"/>
    </row>
    <row r="2002" spans="1:1">
      <c r="A2002" s="5"/>
    </row>
    <row r="2003" spans="1:1">
      <c r="A2003" s="5"/>
    </row>
    <row r="2004" spans="1:1">
      <c r="A2004" s="5"/>
    </row>
    <row r="2005" spans="1:1">
      <c r="A2005" s="5"/>
    </row>
    <row r="2006" spans="1:1">
      <c r="A2006" s="5"/>
    </row>
    <row r="2007" spans="1:1">
      <c r="A2007" s="5"/>
    </row>
    <row r="2008" spans="1:1">
      <c r="A2008" s="5"/>
    </row>
    <row r="2009" spans="1:1">
      <c r="A2009" s="5"/>
    </row>
    <row r="2010" spans="1:1">
      <c r="A2010" s="5"/>
    </row>
    <row r="2011" spans="1:1">
      <c r="A2011" s="5"/>
    </row>
    <row r="2012" spans="1:1">
      <c r="A2012" s="5"/>
    </row>
    <row r="2013" spans="1:1">
      <c r="A2013" s="5"/>
    </row>
    <row r="2014" spans="1:1">
      <c r="A2014" s="5"/>
    </row>
    <row r="2015" spans="1:1">
      <c r="A2015" s="5"/>
    </row>
    <row r="2016" spans="1:1">
      <c r="A2016" s="5"/>
    </row>
    <row r="2017" spans="1:1">
      <c r="A2017" s="5"/>
    </row>
    <row r="2018" spans="1:1">
      <c r="A2018" s="5"/>
    </row>
    <row r="2019" spans="1:1">
      <c r="A2019" s="5"/>
    </row>
    <row r="2020" spans="1:1">
      <c r="A2020" s="5"/>
    </row>
    <row r="2021" spans="1:1">
      <c r="A2021" s="5"/>
    </row>
    <row r="2022" spans="1:1">
      <c r="A2022" s="5"/>
    </row>
    <row r="2023" spans="1:1">
      <c r="A2023" s="5"/>
    </row>
    <row r="2024" spans="1:1">
      <c r="A2024" s="5"/>
    </row>
    <row r="2025" spans="1:1">
      <c r="A2025" s="5"/>
    </row>
    <row r="2026" spans="1:1">
      <c r="A2026" s="5"/>
    </row>
    <row r="2027" spans="1:1">
      <c r="A2027" s="5"/>
    </row>
    <row r="2028" spans="1:1">
      <c r="A2028" s="5"/>
    </row>
    <row r="2029" spans="1:1">
      <c r="A2029" s="5"/>
    </row>
    <row r="2030" spans="1:1">
      <c r="A2030" s="5"/>
    </row>
    <row r="2031" spans="1:1">
      <c r="A2031" s="5"/>
    </row>
    <row r="2032" spans="1:1">
      <c r="A2032" s="5"/>
    </row>
    <row r="2033" spans="1:1">
      <c r="A2033" s="5"/>
    </row>
    <row r="2034" spans="1:1">
      <c r="A2034" s="5"/>
    </row>
    <row r="2035" spans="1:1">
      <c r="A2035" s="5"/>
    </row>
    <row r="2036" spans="1:1">
      <c r="A2036" s="5"/>
    </row>
    <row r="2037" spans="1:1">
      <c r="A2037" s="5"/>
    </row>
    <row r="2038" spans="1:1">
      <c r="A2038" s="5"/>
    </row>
    <row r="2039" spans="1:1">
      <c r="A2039" s="5"/>
    </row>
    <row r="2040" spans="1:1">
      <c r="A2040" s="5"/>
    </row>
    <row r="2041" spans="1:1">
      <c r="A2041" s="5"/>
    </row>
    <row r="2042" spans="1:1">
      <c r="A2042" s="5"/>
    </row>
    <row r="2043" spans="1:1">
      <c r="A2043" s="5"/>
    </row>
    <row r="2044" spans="1:1">
      <c r="A2044" s="5"/>
    </row>
    <row r="2045" spans="1:1">
      <c r="A2045" s="5"/>
    </row>
    <row r="2046" spans="1:1">
      <c r="A2046" s="5"/>
    </row>
    <row r="2047" spans="1:1">
      <c r="A2047" s="5"/>
    </row>
    <row r="2048" spans="1:1">
      <c r="A2048" s="5"/>
    </row>
    <row r="2049" spans="1:1">
      <c r="A2049" s="5"/>
    </row>
    <row r="2050" spans="1:1">
      <c r="A2050" s="5"/>
    </row>
    <row r="2051" spans="1:1">
      <c r="A2051" s="5"/>
    </row>
    <row r="2052" spans="1:1">
      <c r="A2052" s="5"/>
    </row>
    <row r="2053" spans="1:1">
      <c r="A2053" s="5"/>
    </row>
    <row r="2054" spans="1:1">
      <c r="A2054" s="5"/>
    </row>
    <row r="2055" spans="1:1">
      <c r="A2055" s="5"/>
    </row>
    <row r="2056" spans="1:1">
      <c r="A2056" s="5"/>
    </row>
    <row r="2057" spans="1:1">
      <c r="A2057" s="5"/>
    </row>
    <row r="2058" spans="1:1">
      <c r="A2058" s="5"/>
    </row>
    <row r="2059" spans="1:1">
      <c r="A2059" s="5"/>
    </row>
    <row r="2060" spans="1:1">
      <c r="A2060" s="5"/>
    </row>
    <row r="2061" spans="1:1">
      <c r="A2061" s="5"/>
    </row>
    <row r="2062" spans="1:1">
      <c r="A2062" s="5"/>
    </row>
    <row r="2063" spans="1:1">
      <c r="A2063" s="5"/>
    </row>
    <row r="2064" spans="1:1">
      <c r="A2064" s="5"/>
    </row>
    <row r="2065" spans="1:1">
      <c r="A2065" s="5"/>
    </row>
    <row r="2066" spans="1:1">
      <c r="A2066" s="5"/>
    </row>
    <row r="2067" spans="1:1">
      <c r="A2067" s="5"/>
    </row>
    <row r="2068" spans="1:1">
      <c r="A2068" s="5"/>
    </row>
    <row r="2069" spans="1:1">
      <c r="A2069" s="5"/>
    </row>
    <row r="2070" spans="1:1">
      <c r="A2070" s="5"/>
    </row>
    <row r="2071" spans="1:1">
      <c r="A2071" s="5"/>
    </row>
    <row r="2072" spans="1:1">
      <c r="A2072" s="5"/>
    </row>
    <row r="2073" spans="1:1">
      <c r="A2073" s="5"/>
    </row>
    <row r="2074" spans="1:1">
      <c r="A2074" s="5"/>
    </row>
    <row r="2075" spans="1:1">
      <c r="A2075" s="5"/>
    </row>
    <row r="2076" spans="1:1">
      <c r="A2076" s="5"/>
    </row>
    <row r="2077" spans="1:1">
      <c r="A2077" s="5"/>
    </row>
    <row r="2078" spans="1:1">
      <c r="A2078" s="5"/>
    </row>
    <row r="2079" spans="1:1">
      <c r="A2079" s="5"/>
    </row>
    <row r="2080" spans="1:1">
      <c r="A2080" s="5"/>
    </row>
    <row r="2081" spans="1:1">
      <c r="A2081" s="5"/>
    </row>
    <row r="2082" spans="1:1">
      <c r="A2082" s="5"/>
    </row>
    <row r="2083" spans="1:1">
      <c r="A2083" s="5"/>
    </row>
    <row r="2084" spans="1:1">
      <c r="A2084" s="5"/>
    </row>
    <row r="2085" spans="1:1">
      <c r="A2085" s="5"/>
    </row>
    <row r="2086" spans="1:1">
      <c r="A2086" s="5"/>
    </row>
    <row r="2087" spans="1:1">
      <c r="A2087" s="5"/>
    </row>
    <row r="2088" spans="1:1">
      <c r="A2088" s="5"/>
    </row>
    <row r="2089" spans="1:1">
      <c r="A2089" s="5"/>
    </row>
    <row r="2090" spans="1:1">
      <c r="A2090" s="5"/>
    </row>
    <row r="2091" spans="1:1">
      <c r="A2091" s="5"/>
    </row>
    <row r="2092" spans="1:1">
      <c r="A2092" s="5"/>
    </row>
    <row r="2093" spans="1:1">
      <c r="A2093" s="5"/>
    </row>
    <row r="2094" spans="1:1">
      <c r="A2094" s="5"/>
    </row>
    <row r="2095" spans="1:1">
      <c r="A2095" s="5"/>
    </row>
    <row r="2096" spans="1:1">
      <c r="A2096" s="5"/>
    </row>
    <row r="2097" spans="1:1">
      <c r="A2097" s="5"/>
    </row>
    <row r="2098" spans="1:1">
      <c r="A2098" s="5"/>
    </row>
    <row r="2099" spans="1:1">
      <c r="A2099" s="5"/>
    </row>
    <row r="2100" spans="1:1">
      <c r="A2100" s="5"/>
    </row>
    <row r="2101" spans="1:1">
      <c r="A2101" s="5"/>
    </row>
    <row r="2102" spans="1:1">
      <c r="A2102" s="5"/>
    </row>
    <row r="2103" spans="1:1">
      <c r="A2103" s="5"/>
    </row>
    <row r="2104" spans="1:1">
      <c r="A2104" s="5"/>
    </row>
    <row r="2105" spans="1:1">
      <c r="A2105" s="5"/>
    </row>
    <row r="2106" spans="1:1">
      <c r="A2106" s="5"/>
    </row>
    <row r="2107" spans="1:1">
      <c r="A2107" s="5"/>
    </row>
    <row r="2108" spans="1:1">
      <c r="A2108" s="5"/>
    </row>
    <row r="2109" spans="1:1">
      <c r="A2109" s="5"/>
    </row>
    <row r="2110" spans="1:1">
      <c r="A2110" s="5"/>
    </row>
    <row r="2111" spans="1:1">
      <c r="A2111" s="5"/>
    </row>
    <row r="2112" spans="1:1">
      <c r="A2112" s="5"/>
    </row>
    <row r="2113" spans="1:1">
      <c r="A2113" s="5"/>
    </row>
    <row r="2114" spans="1:1">
      <c r="A2114" s="5"/>
    </row>
    <row r="2115" spans="1:1">
      <c r="A2115" s="5"/>
    </row>
    <row r="2116" spans="1:1">
      <c r="A2116" s="5"/>
    </row>
    <row r="2117" spans="1:1">
      <c r="A2117" s="5"/>
    </row>
    <row r="2118" spans="1:1">
      <c r="A2118" s="5"/>
    </row>
    <row r="2119" spans="1:1">
      <c r="A2119" s="5"/>
    </row>
    <row r="2120" spans="1:1">
      <c r="A2120" s="5"/>
    </row>
    <row r="2121" spans="1:1">
      <c r="A2121" s="5"/>
    </row>
    <row r="2122" spans="1:1">
      <c r="A2122" s="5"/>
    </row>
    <row r="2123" spans="1:1">
      <c r="A2123" s="5"/>
    </row>
    <row r="2124" spans="1:1">
      <c r="A2124" s="5"/>
    </row>
    <row r="2125" spans="1:1">
      <c r="A2125" s="5"/>
    </row>
    <row r="2126" spans="1:1">
      <c r="A2126" s="5"/>
    </row>
    <row r="2127" spans="1:1">
      <c r="A2127" s="5"/>
    </row>
    <row r="2128" spans="1:1">
      <c r="A2128" s="5"/>
    </row>
    <row r="2129" spans="1:1">
      <c r="A2129" s="5"/>
    </row>
    <row r="2130" spans="1:1">
      <c r="A2130" s="5"/>
    </row>
    <row r="2131" spans="1:1">
      <c r="A2131" s="5"/>
    </row>
    <row r="2132" spans="1:1">
      <c r="A2132" s="5"/>
    </row>
    <row r="2133" spans="1:1">
      <c r="A2133" s="5"/>
    </row>
    <row r="2134" spans="1:1">
      <c r="A2134" s="5"/>
    </row>
    <row r="2135" spans="1:1">
      <c r="A2135" s="5"/>
    </row>
    <row r="2136" spans="1:1">
      <c r="A2136" s="5"/>
    </row>
    <row r="2137" spans="1:1">
      <c r="A2137" s="5"/>
    </row>
    <row r="2138" spans="1:1">
      <c r="A2138" s="5"/>
    </row>
    <row r="2139" spans="1:1">
      <c r="A2139" s="5"/>
    </row>
    <row r="2140" spans="1:1">
      <c r="A2140" s="5"/>
    </row>
    <row r="2141" spans="1:1">
      <c r="A2141" s="5"/>
    </row>
    <row r="2142" spans="1:1">
      <c r="A2142" s="5"/>
    </row>
    <row r="2143" spans="1:1">
      <c r="A2143" s="5"/>
    </row>
    <row r="2144" spans="1:1">
      <c r="A2144" s="5"/>
    </row>
    <row r="2145" spans="1:1">
      <c r="A2145" s="5"/>
    </row>
    <row r="2146" spans="1:1">
      <c r="A2146" s="5"/>
    </row>
    <row r="2147" spans="1:1">
      <c r="A2147" s="5"/>
    </row>
    <row r="2148" spans="1:1">
      <c r="A2148" s="5"/>
    </row>
    <row r="2149" spans="1:1">
      <c r="A2149" s="5"/>
    </row>
    <row r="2150" spans="1:1">
      <c r="A2150" s="5"/>
    </row>
    <row r="2151" spans="1:1">
      <c r="A2151" s="5"/>
    </row>
    <row r="2152" spans="1:1">
      <c r="A2152" s="5"/>
    </row>
    <row r="2153" spans="1:1">
      <c r="A2153" s="5"/>
    </row>
    <row r="2154" spans="1:1">
      <c r="A2154" s="5"/>
    </row>
    <row r="2155" spans="1:1">
      <c r="A2155" s="5"/>
    </row>
    <row r="2156" spans="1:1">
      <c r="A2156" s="5"/>
    </row>
    <row r="2157" spans="1:1">
      <c r="A2157" s="5"/>
    </row>
    <row r="2158" spans="1:1">
      <c r="A2158" s="5"/>
    </row>
    <row r="2159" spans="1:1">
      <c r="A2159" s="5"/>
    </row>
    <row r="2160" spans="1:1">
      <c r="A2160" s="5"/>
    </row>
    <row r="2161" spans="1:1">
      <c r="A2161" s="5"/>
    </row>
    <row r="2162" spans="1:1">
      <c r="A2162" s="5"/>
    </row>
    <row r="2163" spans="1:1">
      <c r="A2163" s="5"/>
    </row>
    <row r="2164" spans="1:1">
      <c r="A2164" s="5"/>
    </row>
    <row r="2165" spans="1:1">
      <c r="A2165" s="5"/>
    </row>
    <row r="2166" spans="1:1">
      <c r="A2166" s="5"/>
    </row>
    <row r="2167" spans="1:1">
      <c r="A2167" s="5"/>
    </row>
    <row r="2168" spans="1:1">
      <c r="A2168" s="5"/>
    </row>
    <row r="2169" spans="1:1">
      <c r="A2169" s="5"/>
    </row>
    <row r="2170" spans="1:1">
      <c r="A2170" s="5"/>
    </row>
    <row r="2171" spans="1:1">
      <c r="A2171" s="5"/>
    </row>
    <row r="2172" spans="1:1">
      <c r="A2172" s="5"/>
    </row>
    <row r="2173" spans="1:1">
      <c r="A2173" s="5"/>
    </row>
    <row r="2174" spans="1:1">
      <c r="A2174" s="5"/>
    </row>
    <row r="2175" spans="1:1">
      <c r="A2175" s="5"/>
    </row>
    <row r="2176" spans="1:1">
      <c r="A2176" s="5"/>
    </row>
    <row r="2177" spans="1:1">
      <c r="A2177" s="5"/>
    </row>
    <row r="2178" spans="1:1">
      <c r="A2178" s="5"/>
    </row>
    <row r="2179" spans="1:1">
      <c r="A2179" s="5"/>
    </row>
    <row r="2180" spans="1:1">
      <c r="A2180" s="5"/>
    </row>
    <row r="2181" spans="1:1">
      <c r="A2181" s="5"/>
    </row>
    <row r="2182" spans="1:1">
      <c r="A2182" s="5"/>
    </row>
    <row r="2183" spans="1:1">
      <c r="A2183" s="5"/>
    </row>
    <row r="2184" spans="1:1">
      <c r="A2184" s="5"/>
    </row>
    <row r="2185" spans="1:1">
      <c r="A2185" s="5"/>
    </row>
    <row r="2186" spans="1:1">
      <c r="A2186" s="5"/>
    </row>
    <row r="2187" spans="1:1">
      <c r="A2187" s="5"/>
    </row>
    <row r="2188" spans="1:1">
      <c r="A2188" s="5"/>
    </row>
    <row r="2189" spans="1:1">
      <c r="A2189" s="5"/>
    </row>
    <row r="2190" spans="1:1">
      <c r="A2190" s="5"/>
    </row>
    <row r="2191" spans="1:1">
      <c r="A2191" s="5"/>
    </row>
    <row r="2192" spans="1:1">
      <c r="A2192" s="5"/>
    </row>
    <row r="2193" spans="1:1">
      <c r="A2193" s="5"/>
    </row>
    <row r="2194" spans="1:1">
      <c r="A2194" s="5"/>
    </row>
    <row r="2195" spans="1:1">
      <c r="A2195" s="5"/>
    </row>
    <row r="2196" spans="1:1">
      <c r="A2196" s="5"/>
    </row>
    <row r="2197" spans="1:1">
      <c r="A2197" s="5"/>
    </row>
    <row r="2198" spans="1:1">
      <c r="A2198" s="5"/>
    </row>
    <row r="2199" spans="1:1">
      <c r="A2199" s="5"/>
    </row>
    <row r="2200" spans="1:1">
      <c r="A2200" s="5"/>
    </row>
    <row r="2201" spans="1:1">
      <c r="A2201" s="5"/>
    </row>
    <row r="2202" spans="1:1">
      <c r="A2202" s="5"/>
    </row>
    <row r="2203" spans="1:1">
      <c r="A2203" s="5"/>
    </row>
    <row r="2204" spans="1:1">
      <c r="A2204" s="5"/>
    </row>
    <row r="2205" spans="1:1">
      <c r="A2205" s="5"/>
    </row>
    <row r="2206" spans="1:1">
      <c r="A2206" s="5"/>
    </row>
    <row r="2207" spans="1:1">
      <c r="A2207" s="5"/>
    </row>
    <row r="2208" spans="1:1">
      <c r="A2208" s="5"/>
    </row>
    <row r="2209" spans="1:1">
      <c r="A2209" s="5"/>
    </row>
    <row r="2210" spans="1:1">
      <c r="A2210" s="5"/>
    </row>
    <row r="2211" spans="1:1">
      <c r="A2211" s="5"/>
    </row>
    <row r="2212" spans="1:1">
      <c r="A2212" s="5"/>
    </row>
    <row r="2213" spans="1:1">
      <c r="A2213" s="5"/>
    </row>
    <row r="2214" spans="1:1">
      <c r="A2214" s="5"/>
    </row>
    <row r="2215" spans="1:1">
      <c r="A2215" s="5"/>
    </row>
    <row r="2216" spans="1:1">
      <c r="A2216" s="5"/>
    </row>
    <row r="2217" spans="1:1">
      <c r="A2217" s="5"/>
    </row>
    <row r="2218" spans="1:1">
      <c r="A2218" s="5"/>
    </row>
    <row r="2219" spans="1:1">
      <c r="A2219" s="5"/>
    </row>
    <row r="2220" spans="1:1">
      <c r="A2220" s="5"/>
    </row>
  </sheetData>
  <autoFilter ref="A1:G382"/>
  <sortState ref="A2:H5">
    <sortCondition ref="A2:A5"/>
  </sortState>
  <phoneticPr fontId="6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/>
  <headerFooter>
    <oddFooter>&amp;L&amp;Z&amp;F&amp;R&amp;P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Input!$D$2:$D$703</xm:f>
          </x14:formula1>
          <xm:sqref>G2:G66 G70:G383 G387:G1670</xm:sqref>
        </x14:dataValidation>
        <x14:dataValidation type="list" allowBlank="1" showInputMessage="1" showErrorMessage="1">
          <x14:formula1>
            <xm:f>Input!$C$2:$C$51</xm:f>
          </x14:formula1>
          <xm:sqref>F2:F66 F70:F236 F238:F383 F387:F837</xm:sqref>
        </x14:dataValidation>
        <x14:dataValidation type="list" allowBlank="1" showInputMessage="1" showErrorMessage="1">
          <x14:formula1>
            <xm:f>Input!$E$2:$E$63</xm:f>
          </x14:formula1>
          <xm:sqref>C2:C66 F237 C70:C251 C387:C1724 C253:C383</xm:sqref>
        </x14:dataValidation>
        <x14:dataValidation type="list" allowBlank="1" showInputMessage="1" showErrorMessage="1">
          <x14:formula1>
            <xm:f>Input!$A$2:$A$4</xm:f>
          </x14:formula1>
          <xm:sqref>E2:E383 E387:E3212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</vt:lpstr>
      <vt:lpstr>Analysis Process</vt:lpstr>
      <vt:lpstr>Summary of Budget vs. Actual</vt:lpstr>
      <vt:lpstr>Analysis &amp; Cost Data Analysis</vt:lpstr>
      <vt:lpstr>Workings Oct2011-May2013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2013-09-27T13:12:22Z</cp:lastPrinted>
  <dcterms:created xsi:type="dcterms:W3CDTF">2013-09-13T08:12:14Z</dcterms:created>
  <dcterms:modified xsi:type="dcterms:W3CDTF">2014-11-25T17:09:48Z</dcterms:modified>
</cp:coreProperties>
</file>