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ole Zok\Downloads\"/>
    </mc:Choice>
  </mc:AlternateContent>
  <bookViews>
    <workbookView xWindow="0" yWindow="0" windowWidth="24000" windowHeight="9600"/>
  </bookViews>
  <sheets>
    <sheet name="Zambia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1" i="1" l="1"/>
  <c r="P23" i="1" l="1"/>
  <c r="O58" i="1"/>
  <c r="O59" i="1" s="1"/>
  <c r="O44" i="1"/>
  <c r="O45" i="1"/>
  <c r="G51" i="1"/>
  <c r="G58" i="1"/>
  <c r="G59" i="1"/>
  <c r="E51" i="1"/>
  <c r="E58" i="1" s="1"/>
  <c r="E59" i="1" s="1"/>
  <c r="G44" i="1"/>
  <c r="G45" i="1"/>
  <c r="E44" i="1"/>
  <c r="E45" i="1" s="1"/>
  <c r="G33" i="1"/>
  <c r="G34" i="1"/>
  <c r="E33" i="1"/>
  <c r="E34" i="1" s="1"/>
  <c r="G19" i="1"/>
  <c r="G20" i="1"/>
  <c r="G23" i="1"/>
  <c r="E19" i="1"/>
  <c r="E20" i="1" s="1"/>
  <c r="O33" i="1"/>
  <c r="O19" i="1"/>
  <c r="O20" i="1" s="1"/>
  <c r="O34" i="1"/>
  <c r="G67" i="1"/>
  <c r="E67" i="1"/>
  <c r="O67" i="1"/>
  <c r="P41" i="1"/>
  <c r="E23" i="1" l="1"/>
</calcChain>
</file>

<file path=xl/sharedStrings.xml><?xml version="1.0" encoding="utf-8"?>
<sst xmlns="http://schemas.openxmlformats.org/spreadsheetml/2006/main" count="133" uniqueCount="85">
  <si>
    <t>HIV/Aids</t>
  </si>
  <si>
    <t>TB</t>
  </si>
  <si>
    <t>Malaria</t>
  </si>
  <si>
    <t>Eventual approved split of grant</t>
  </si>
  <si>
    <t>Eventual component parts of malaria grant</t>
  </si>
  <si>
    <t>Total</t>
  </si>
  <si>
    <t>1) Universal Coverage Campaign</t>
  </si>
  <si>
    <t>2) RDTKs</t>
  </si>
  <si>
    <t>4) IRS</t>
  </si>
  <si>
    <t>1) GF contribution</t>
  </si>
  <si>
    <t>2) DFID</t>
  </si>
  <si>
    <t>4) AMF</t>
  </si>
  <si>
    <t>(USD, millions)</t>
  </si>
  <si>
    <t>Total of current GF Grant (2018-2020)</t>
  </si>
  <si>
    <t>Re Global Fund Grant 2018-2020</t>
  </si>
  <si>
    <t>Initial suggested split of grant by GF to CCM</t>
  </si>
  <si>
    <t>HSS</t>
  </si>
  <si>
    <t>TB/HIV combined</t>
  </si>
  <si>
    <t>Total eventual grant</t>
  </si>
  <si>
    <t>Additional amount included for 2017</t>
  </si>
  <si>
    <t>Re Global Fund Grant 2014-2016 + 2017</t>
  </si>
  <si>
    <t>(A)</t>
  </si>
  <si>
    <t>Initial suggested split of grant by GF to CCM (2014-2016)</t>
  </si>
  <si>
    <t>Total of previous GF Grant (2014-2016)</t>
  </si>
  <si>
    <t>(B)</t>
  </si>
  <si>
    <t>(C)</t>
  </si>
  <si>
    <t>5) Other - Please add organisation name</t>
  </si>
  <si>
    <t>6) Other - Please add organisation name</t>
  </si>
  <si>
    <t>(X)</t>
  </si>
  <si>
    <t>(Y)</t>
  </si>
  <si>
    <t>3) PMI</t>
  </si>
  <si>
    <t>Funders of routine distribution LLINs</t>
  </si>
  <si>
    <t>4) Other - Please add organisation name</t>
  </si>
  <si>
    <t>(D)</t>
  </si>
  <si>
    <t>(Z)</t>
  </si>
  <si>
    <t>Funders of routine distribution LLINs (2014 to 2017)</t>
  </si>
  <si>
    <t>(W)</t>
  </si>
  <si>
    <t>7) Other - Please specify</t>
  </si>
  <si>
    <t>8) Other - Please specify</t>
  </si>
  <si>
    <t>Other - Please specify</t>
  </si>
  <si>
    <t>5) OMVS</t>
  </si>
  <si>
    <t>3) ACTs and other pharmaceuticals</t>
  </si>
  <si>
    <t>5) Routine LLINs</t>
  </si>
  <si>
    <t>Information to be entered by NMCP</t>
  </si>
  <si>
    <t>Country</t>
  </si>
  <si>
    <t>6) Other - Grant actvities*</t>
  </si>
  <si>
    <t>Funders of 2017 universal coverage campaign (only)</t>
  </si>
  <si>
    <t>Total budget for 2017 universal coverage campaign (only)</t>
  </si>
  <si>
    <t>Funders of 2020 universal coverage campaign (only)</t>
  </si>
  <si>
    <t>Budget</t>
  </si>
  <si>
    <t>Actual</t>
  </si>
  <si>
    <t>7) Other - contingency</t>
  </si>
  <si>
    <t>Country Funding - Overview information that forms part of the application to AMF for funding</t>
  </si>
  <si>
    <t>Current Funding Gap</t>
  </si>
  <si>
    <t>Eventual Funding Gap</t>
  </si>
  <si>
    <t>Total budget for 2020 universal coverage campaign (only)</t>
  </si>
  <si>
    <t>Other - (HIV: Adolescent girls and young women)</t>
  </si>
  <si>
    <t>6) Other - Grant actvities* - Breakdown</t>
  </si>
  <si>
    <t>* We may request further breakdown information if this is a significant cost</t>
  </si>
  <si>
    <t>(A)=(B)?</t>
  </si>
  <si>
    <t>Check</t>
  </si>
  <si>
    <t>(E)</t>
  </si>
  <si>
    <t>(C)=(E)?</t>
  </si>
  <si>
    <t>(F)</t>
  </si>
  <si>
    <t>(G)</t>
  </si>
  <si>
    <t>(H)</t>
  </si>
  <si>
    <t>(S)</t>
  </si>
  <si>
    <t>(T)</t>
  </si>
  <si>
    <t>(U)</t>
  </si>
  <si>
    <t>(V)</t>
  </si>
  <si>
    <t>(G)=(D)?</t>
  </si>
  <si>
    <t>(I)</t>
  </si>
  <si>
    <t>(J)</t>
  </si>
  <si>
    <t>(J)=(H)?</t>
  </si>
  <si>
    <t>(F)=(I)?</t>
  </si>
  <si>
    <t>(R)</t>
  </si>
  <si>
    <t>(R)=(S)?</t>
  </si>
  <si>
    <t>(W)=(T)?</t>
  </si>
  <si>
    <t>(V)=(Y)?</t>
  </si>
  <si>
    <t>(Z)=(X)?</t>
  </si>
  <si>
    <t>(S)=(U)?</t>
  </si>
  <si>
    <t>2014-2017</t>
  </si>
  <si>
    <t>2018-2020</t>
  </si>
  <si>
    <t>Please list major categories of funding and amounts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</si>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</sst>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B616C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5" xfId="0" applyFont="1" applyBorder="1" applyProtection="1">
      <protection locked="0"/>
    </xf>
    <xf numFmtId="3" fontId="0" fillId="0" borderId="5" xfId="0" applyNumberFormat="1" applyBorder="1" applyAlignment="1" applyProtection="1">
      <alignment wrapText="1"/>
      <protection locked="0"/>
    </xf>
    <xf numFmtId="3" fontId="0" fillId="0" borderId="5" xfId="0" applyNumberFormat="1" applyBorder="1" applyProtection="1">
      <protection locked="0"/>
    </xf>
    <xf numFmtId="3" fontId="0" fillId="0" borderId="0" xfId="0" applyNumberForma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3" fontId="0" fillId="0" borderId="0" xfId="2" applyFont="1" applyProtection="1">
      <protection locked="0"/>
    </xf>
    <xf numFmtId="43" fontId="0" fillId="0" borderId="0" xfId="0" applyNumberFormat="1" applyProtection="1">
      <protection locked="0"/>
    </xf>
    <xf numFmtId="9" fontId="0" fillId="0" borderId="0" xfId="1" applyFont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quotePrefix="1" applyProtection="1">
      <protection locked="0"/>
    </xf>
    <xf numFmtId="0" fontId="1" fillId="0" borderId="0" xfId="0" quotePrefix="1" applyFont="1" applyProtection="1">
      <protection locked="0"/>
    </xf>
    <xf numFmtId="0" fontId="7" fillId="0" borderId="0" xfId="0" quotePrefix="1" applyFont="1" applyProtection="1">
      <protection locked="0"/>
    </xf>
    <xf numFmtId="0" fontId="7" fillId="0" borderId="0" xfId="0" applyFont="1" applyProtection="1">
      <protection locked="0"/>
    </xf>
    <xf numFmtId="3" fontId="1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0" fontId="0" fillId="6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6" borderId="0" xfId="0" applyFill="1" applyProtection="1"/>
    <xf numFmtId="0" fontId="0" fillId="7" borderId="0" xfId="0" applyFill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0" fontId="0" fillId="4" borderId="0" xfId="0" applyFill="1" applyProtection="1"/>
    <xf numFmtId="3" fontId="6" fillId="0" borderId="1" xfId="0" applyNumberFormat="1" applyFont="1" applyBorder="1" applyAlignment="1" applyProtection="1">
      <alignment horizontal="center"/>
    </xf>
    <xf numFmtId="0" fontId="0" fillId="9" borderId="0" xfId="0" applyFill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4" borderId="0" xfId="0" applyFill="1" applyAlignment="1" applyProtection="1">
      <alignment horizontal="center"/>
    </xf>
    <xf numFmtId="3" fontId="9" fillId="10" borderId="0" xfId="3" applyNumberFormat="1" applyFont="1" applyFill="1" applyAlignment="1" applyProtection="1">
      <alignment horizontal="center"/>
      <protection locked="0"/>
    </xf>
    <xf numFmtId="3" fontId="10" fillId="10" borderId="0" xfId="0" applyNumberFormat="1" applyFont="1" applyFill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/>
      <protection locked="0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1">
    <dxf>
      <font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B616C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6"/>
  <sheetViews>
    <sheetView tabSelected="1" zoomScale="75" zoomScaleNormal="75" zoomScalePageLayoutView="91" workbookViewId="0"/>
  </sheetViews>
  <sheetFormatPr defaultColWidth="8.85546875" defaultRowHeight="15" x14ac:dyDescent="0.25"/>
  <cols>
    <col min="1" max="1" width="2.7109375" style="1" customWidth="1"/>
    <col min="2" max="2" width="5.42578125" style="1" customWidth="1"/>
    <col min="3" max="3" width="54.7109375" style="1" customWidth="1"/>
    <col min="4" max="4" width="0.85546875" style="1" customWidth="1"/>
    <col min="5" max="5" width="16.7109375" style="1" customWidth="1"/>
    <col min="6" max="6" width="0.85546875" style="1" customWidth="1"/>
    <col min="7" max="7" width="16.7109375" style="1" customWidth="1"/>
    <col min="8" max="8" width="2.85546875" style="1" customWidth="1"/>
    <col min="9" max="9" width="8.42578125" style="1" bestFit="1" customWidth="1"/>
    <col min="10" max="10" width="15.85546875" style="1" customWidth="1"/>
    <col min="11" max="12" width="2.7109375" style="1" customWidth="1"/>
    <col min="13" max="13" width="51.28515625" style="1" bestFit="1" customWidth="1"/>
    <col min="14" max="14" width="0.85546875" style="1" customWidth="1"/>
    <col min="15" max="15" width="16.7109375" style="1" customWidth="1"/>
    <col min="16" max="16" width="3.42578125" style="2" bestFit="1" customWidth="1"/>
    <col min="17" max="17" width="8.7109375" style="1" bestFit="1" customWidth="1"/>
    <col min="18" max="18" width="15.85546875" style="1" customWidth="1"/>
    <col min="19" max="19" width="0.85546875" style="1" customWidth="1"/>
    <col min="20" max="20" width="10.42578125" style="1" customWidth="1"/>
    <col min="21" max="21" width="24.28515625" style="1" customWidth="1"/>
    <col min="22" max="22" width="14.28515625" style="1" bestFit="1" customWidth="1"/>
    <col min="23" max="16384" width="8.85546875" style="1"/>
  </cols>
  <sheetData>
    <row r="1" spans="2:18" ht="15" customHeight="1" x14ac:dyDescent="0.25"/>
    <row r="2" spans="2:18" ht="15" customHeight="1" x14ac:dyDescent="0.25">
      <c r="B2" s="54" t="s">
        <v>52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ht="15" customHeight="1" x14ac:dyDescent="0.25"/>
    <row r="4" spans="2:18" ht="15" customHeight="1" x14ac:dyDescent="0.25">
      <c r="B4" s="3" t="s">
        <v>44</v>
      </c>
      <c r="C4" s="3"/>
      <c r="I4" s="4"/>
      <c r="J4" s="1" t="s">
        <v>43</v>
      </c>
    </row>
    <row r="5" spans="2:18" ht="15" customHeight="1" x14ac:dyDescent="0.25">
      <c r="B5" s="60" t="s">
        <v>84</v>
      </c>
      <c r="C5" s="60"/>
    </row>
    <row r="6" spans="2:18" ht="15" customHeight="1" x14ac:dyDescent="0.25">
      <c r="C6" s="3"/>
    </row>
    <row r="7" spans="2:18" ht="15" customHeight="1" x14ac:dyDescent="0.25">
      <c r="B7" s="57" t="s">
        <v>20</v>
      </c>
      <c r="C7" s="58"/>
      <c r="D7" s="58"/>
      <c r="E7" s="58"/>
      <c r="F7" s="58"/>
      <c r="G7" s="58"/>
      <c r="H7" s="58"/>
      <c r="I7" s="58"/>
      <c r="J7" s="59"/>
      <c r="L7" s="57" t="s">
        <v>14</v>
      </c>
      <c r="M7" s="58"/>
      <c r="N7" s="58"/>
      <c r="O7" s="58"/>
      <c r="P7" s="58"/>
      <c r="Q7" s="58"/>
      <c r="R7" s="59"/>
    </row>
    <row r="8" spans="2:18" ht="15" customHeight="1" x14ac:dyDescent="0.25">
      <c r="B8" s="5"/>
      <c r="C8" s="3"/>
      <c r="J8" s="6"/>
      <c r="L8" s="5"/>
      <c r="R8" s="6"/>
    </row>
    <row r="9" spans="2:18" ht="15" customHeight="1" x14ac:dyDescent="0.25">
      <c r="B9" s="5"/>
      <c r="E9" s="7" t="s">
        <v>12</v>
      </c>
      <c r="F9" s="7"/>
      <c r="G9" s="7"/>
      <c r="H9" s="7"/>
      <c r="I9" s="8" t="s">
        <v>60</v>
      </c>
      <c r="J9" s="9"/>
      <c r="L9" s="5"/>
      <c r="O9" s="7" t="s">
        <v>12</v>
      </c>
      <c r="Q9" s="8" t="s">
        <v>60</v>
      </c>
      <c r="R9" s="9"/>
    </row>
    <row r="10" spans="2:18" ht="15" customHeight="1" x14ac:dyDescent="0.25">
      <c r="B10" s="5"/>
      <c r="E10" s="7" t="s">
        <v>49</v>
      </c>
      <c r="G10" s="7" t="s">
        <v>50</v>
      </c>
      <c r="H10" s="7"/>
      <c r="I10" s="2"/>
      <c r="J10" s="6"/>
      <c r="L10" s="5"/>
      <c r="P10" s="7"/>
      <c r="Q10" s="7"/>
      <c r="R10" s="6"/>
    </row>
    <row r="11" spans="2:18" ht="15" customHeight="1" x14ac:dyDescent="0.25">
      <c r="B11" s="10">
        <v>1</v>
      </c>
      <c r="C11" s="11" t="s">
        <v>23</v>
      </c>
      <c r="E11" s="4">
        <v>296707993</v>
      </c>
      <c r="G11" s="4"/>
      <c r="H11" s="43" t="s">
        <v>21</v>
      </c>
      <c r="I11" s="12"/>
      <c r="J11" s="6"/>
      <c r="L11" s="10">
        <v>1</v>
      </c>
      <c r="M11" s="3" t="s">
        <v>13</v>
      </c>
      <c r="O11" s="4">
        <v>263386002</v>
      </c>
      <c r="P11" s="44" t="s">
        <v>75</v>
      </c>
      <c r="R11" s="6"/>
    </row>
    <row r="12" spans="2:18" ht="15" customHeight="1" x14ac:dyDescent="0.25">
      <c r="B12" s="5"/>
      <c r="C12" s="13"/>
      <c r="E12" s="14"/>
      <c r="G12" s="14"/>
      <c r="H12" s="7"/>
      <c r="I12" s="12"/>
      <c r="J12" s="6"/>
      <c r="L12" s="10"/>
      <c r="O12" s="14"/>
      <c r="P12" s="7"/>
      <c r="Q12" s="7"/>
      <c r="R12" s="6"/>
    </row>
    <row r="13" spans="2:18" ht="15" customHeight="1" x14ac:dyDescent="0.25">
      <c r="B13" s="10">
        <v>2</v>
      </c>
      <c r="C13" s="11" t="s">
        <v>22</v>
      </c>
      <c r="E13" s="14"/>
      <c r="G13" s="14"/>
      <c r="H13" s="7"/>
      <c r="I13" s="12"/>
      <c r="J13" s="6"/>
      <c r="L13" s="10">
        <v>2</v>
      </c>
      <c r="M13" s="3" t="s">
        <v>15</v>
      </c>
      <c r="O13" s="14"/>
      <c r="P13" s="7"/>
      <c r="Q13" s="7"/>
      <c r="R13" s="6"/>
    </row>
    <row r="14" spans="2:18" ht="15" customHeight="1" x14ac:dyDescent="0.25">
      <c r="B14" s="5"/>
      <c r="C14" s="15" t="s">
        <v>0</v>
      </c>
      <c r="E14" s="4">
        <v>228874259</v>
      </c>
      <c r="G14" s="4"/>
      <c r="H14" s="7"/>
      <c r="I14" s="12"/>
      <c r="J14" s="6"/>
      <c r="L14" s="10"/>
      <c r="M14" s="16" t="s">
        <v>0</v>
      </c>
      <c r="O14" s="4">
        <v>184377140</v>
      </c>
      <c r="P14" s="7"/>
      <c r="Q14" s="7"/>
      <c r="R14" s="6"/>
    </row>
    <row r="15" spans="2:18" ht="15" customHeight="1" x14ac:dyDescent="0.25">
      <c r="B15" s="5"/>
      <c r="C15" s="15" t="s">
        <v>2</v>
      </c>
      <c r="E15" s="4">
        <v>53342237</v>
      </c>
      <c r="G15" s="4"/>
      <c r="H15" s="7"/>
      <c r="I15" s="2"/>
      <c r="J15" s="6"/>
      <c r="L15" s="10"/>
      <c r="M15" s="16" t="s">
        <v>2</v>
      </c>
      <c r="O15" s="4">
        <v>69000000</v>
      </c>
      <c r="P15" s="7"/>
      <c r="Q15" s="7"/>
      <c r="R15" s="6"/>
    </row>
    <row r="16" spans="2:18" ht="15" customHeight="1" x14ac:dyDescent="0.25">
      <c r="B16" s="5"/>
      <c r="C16" s="15" t="s">
        <v>1</v>
      </c>
      <c r="E16" s="4">
        <v>14491497</v>
      </c>
      <c r="G16" s="4"/>
      <c r="H16" s="7"/>
      <c r="I16" s="2"/>
      <c r="J16" s="6"/>
      <c r="L16" s="10"/>
      <c r="M16" s="16" t="s">
        <v>1</v>
      </c>
      <c r="O16" s="4">
        <v>10008862</v>
      </c>
      <c r="P16" s="7"/>
      <c r="Q16" s="7"/>
      <c r="R16" s="6"/>
    </row>
    <row r="17" spans="2:18" ht="15" customHeight="1" x14ac:dyDescent="0.25">
      <c r="B17" s="5"/>
      <c r="C17" s="15" t="s">
        <v>16</v>
      </c>
      <c r="E17" s="4"/>
      <c r="G17" s="4"/>
      <c r="H17" s="7"/>
      <c r="I17" s="2"/>
      <c r="J17" s="6"/>
      <c r="L17" s="10"/>
      <c r="M17" s="16" t="s">
        <v>16</v>
      </c>
      <c r="O17" s="4"/>
      <c r="P17" s="7"/>
      <c r="Q17" s="7"/>
      <c r="R17" s="6"/>
    </row>
    <row r="18" spans="2:18" ht="15" customHeight="1" x14ac:dyDescent="0.25">
      <c r="B18" s="5"/>
      <c r="C18" s="13" t="s">
        <v>39</v>
      </c>
      <c r="E18" s="4"/>
      <c r="G18" s="4"/>
      <c r="H18" s="7"/>
      <c r="I18" s="2"/>
      <c r="J18" s="6"/>
      <c r="L18" s="10"/>
      <c r="M18" s="1" t="s">
        <v>56</v>
      </c>
      <c r="O18" s="4"/>
      <c r="P18" s="7"/>
      <c r="Q18" s="7"/>
      <c r="R18" s="6"/>
    </row>
    <row r="19" spans="2:18" ht="15" customHeight="1" thickBot="1" x14ac:dyDescent="0.3">
      <c r="B19" s="5"/>
      <c r="C19" s="15" t="s">
        <v>5</v>
      </c>
      <c r="E19" s="37">
        <f>IF(SUM(E14:E18)=0,"",SUM(E14:E18))</f>
        <v>296707993</v>
      </c>
      <c r="F19" s="38"/>
      <c r="G19" s="37" t="str">
        <f>IF(SUM(G14:G18)=0,"",SUM(G14:G18))</f>
        <v/>
      </c>
      <c r="H19" s="39" t="s">
        <v>24</v>
      </c>
      <c r="J19" s="6"/>
      <c r="L19" s="10"/>
      <c r="M19" s="16" t="s">
        <v>5</v>
      </c>
      <c r="O19" s="37">
        <f>SUM(O14:O18)</f>
        <v>263386002</v>
      </c>
      <c r="P19" s="44" t="s">
        <v>66</v>
      </c>
      <c r="Q19" s="2"/>
      <c r="R19" s="6"/>
    </row>
    <row r="20" spans="2:18" ht="15" customHeight="1" x14ac:dyDescent="0.25">
      <c r="B20" s="5"/>
      <c r="C20" s="15"/>
      <c r="E20" s="40" t="str">
        <f>IF(E11=0,"",IF(E19=E11,"Yes","Not equal"))</f>
        <v>Yes</v>
      </c>
      <c r="F20" s="38"/>
      <c r="G20" s="40" t="str">
        <f>IF(G11=0,"",IF(G19=G11,"Yes","Not equal"))</f>
        <v/>
      </c>
      <c r="H20" s="41"/>
      <c r="I20" s="42" t="s">
        <v>59</v>
      </c>
      <c r="J20" s="6"/>
      <c r="L20" s="10"/>
      <c r="M20" s="16"/>
      <c r="O20" s="40" t="str">
        <f>IF(O11=0,"",IF(O19-O11&lt;1,"Yes","Not equal"))</f>
        <v>Yes</v>
      </c>
      <c r="P20" s="40"/>
      <c r="Q20" s="42" t="s">
        <v>76</v>
      </c>
      <c r="R20" s="6"/>
    </row>
    <row r="21" spans="2:18" ht="15" customHeight="1" x14ac:dyDescent="0.25">
      <c r="B21" s="5"/>
      <c r="C21" s="15"/>
      <c r="E21" s="14"/>
      <c r="H21" s="7"/>
      <c r="I21" s="2"/>
      <c r="J21" s="6"/>
      <c r="L21" s="10"/>
      <c r="M21" s="16"/>
      <c r="O21" s="14"/>
      <c r="P21" s="7"/>
      <c r="Q21" s="7"/>
      <c r="R21" s="17"/>
    </row>
    <row r="22" spans="2:18" ht="15" customHeight="1" x14ac:dyDescent="0.25">
      <c r="B22" s="5"/>
      <c r="C22" s="15" t="s">
        <v>19</v>
      </c>
      <c r="E22" s="4">
        <v>28424552</v>
      </c>
      <c r="G22" s="4"/>
      <c r="H22" s="7"/>
      <c r="I22" s="2"/>
      <c r="J22" s="6"/>
      <c r="L22" s="10"/>
      <c r="M22" s="16"/>
      <c r="N22" s="16"/>
      <c r="O22" s="16"/>
      <c r="P22" s="7"/>
      <c r="Q22" s="7"/>
      <c r="R22" s="17"/>
    </row>
    <row r="23" spans="2:18" ht="15" customHeight="1" thickBot="1" x14ac:dyDescent="0.3">
      <c r="B23" s="5"/>
      <c r="C23" s="15" t="s">
        <v>18</v>
      </c>
      <c r="E23" s="37">
        <f>IF(E19="","",IF((E19+E22)=0,"",E19+E22))</f>
        <v>325132545</v>
      </c>
      <c r="F23" s="38"/>
      <c r="G23" s="37" t="str">
        <f>IF(G19="","",IF((G19+G22)=0,"",G19+G22))</f>
        <v/>
      </c>
      <c r="H23" s="44" t="s">
        <v>25</v>
      </c>
      <c r="I23" s="2"/>
      <c r="J23" s="6"/>
      <c r="L23" s="10"/>
      <c r="M23" s="16"/>
      <c r="N23" s="16"/>
      <c r="O23" s="16"/>
      <c r="P23" s="40" t="str">
        <f>IF(N11=0,"",IF(N23=N11,"Yes","Not equal"))</f>
        <v/>
      </c>
      <c r="R23" s="6"/>
    </row>
    <row r="24" spans="2:18" ht="15" customHeight="1" x14ac:dyDescent="0.25">
      <c r="B24" s="5"/>
      <c r="C24" s="13"/>
      <c r="E24" s="14"/>
      <c r="H24" s="7"/>
      <c r="I24" s="2"/>
      <c r="J24" s="6"/>
      <c r="L24" s="10"/>
      <c r="O24" s="14"/>
      <c r="P24" s="7"/>
      <c r="Q24" s="7"/>
      <c r="R24" s="6"/>
    </row>
    <row r="25" spans="2:18" ht="15" customHeight="1" x14ac:dyDescent="0.25">
      <c r="B25" s="10">
        <v>3</v>
      </c>
      <c r="C25" s="11" t="s">
        <v>3</v>
      </c>
      <c r="E25" s="14"/>
      <c r="H25" s="7"/>
      <c r="I25" s="2"/>
      <c r="J25" s="6"/>
      <c r="L25" s="10">
        <v>3</v>
      </c>
      <c r="M25" s="3" t="s">
        <v>3</v>
      </c>
      <c r="O25" s="14"/>
      <c r="P25" s="7"/>
      <c r="Q25" s="7"/>
      <c r="R25" s="6"/>
    </row>
    <row r="26" spans="2:18" ht="15" customHeight="1" x14ac:dyDescent="0.25">
      <c r="B26" s="5"/>
      <c r="C26" s="15" t="s">
        <v>0</v>
      </c>
      <c r="E26" s="4">
        <v>229016872</v>
      </c>
      <c r="G26" s="4"/>
      <c r="H26" s="7"/>
      <c r="I26" s="2"/>
      <c r="J26" s="6"/>
      <c r="L26" s="10"/>
      <c r="M26" s="16" t="s">
        <v>0</v>
      </c>
      <c r="O26" s="4">
        <v>184377140</v>
      </c>
      <c r="P26" s="7"/>
      <c r="Q26" s="7"/>
      <c r="R26" s="6"/>
    </row>
    <row r="27" spans="2:18" ht="15" customHeight="1" x14ac:dyDescent="0.25">
      <c r="B27" s="5"/>
      <c r="C27" s="15" t="s">
        <v>2</v>
      </c>
      <c r="E27" s="4">
        <v>81624176</v>
      </c>
      <c r="G27" s="4"/>
      <c r="H27" s="45" t="s">
        <v>33</v>
      </c>
      <c r="I27" s="2"/>
      <c r="J27" s="6"/>
      <c r="L27" s="10"/>
      <c r="M27" s="16" t="s">
        <v>2</v>
      </c>
      <c r="O27" s="4">
        <v>69000000</v>
      </c>
      <c r="P27" s="45" t="s">
        <v>67</v>
      </c>
      <c r="Q27" s="7"/>
      <c r="R27" s="6"/>
    </row>
    <row r="28" spans="2:18" ht="15" customHeight="1" x14ac:dyDescent="0.25">
      <c r="B28" s="5"/>
      <c r="C28" s="15" t="s">
        <v>1</v>
      </c>
      <c r="E28" s="4">
        <v>14491497</v>
      </c>
      <c r="G28" s="4"/>
      <c r="H28" s="7"/>
      <c r="I28" s="2"/>
      <c r="J28" s="6"/>
      <c r="L28" s="10"/>
      <c r="M28" s="16" t="s">
        <v>1</v>
      </c>
      <c r="O28" s="4">
        <v>10008862</v>
      </c>
      <c r="P28" s="7"/>
      <c r="Q28" s="7"/>
      <c r="R28" s="6"/>
    </row>
    <row r="29" spans="2:18" ht="15" customHeight="1" x14ac:dyDescent="0.25">
      <c r="B29" s="5"/>
      <c r="C29" s="15" t="s">
        <v>16</v>
      </c>
      <c r="E29" s="4"/>
      <c r="G29" s="4"/>
      <c r="H29" s="7"/>
      <c r="I29" s="2"/>
      <c r="J29" s="6"/>
      <c r="L29" s="10"/>
      <c r="M29" s="16" t="s">
        <v>16</v>
      </c>
      <c r="O29" s="4"/>
      <c r="P29" s="7"/>
      <c r="Q29" s="7"/>
      <c r="R29" s="6"/>
    </row>
    <row r="30" spans="2:18" ht="15" customHeight="1" x14ac:dyDescent="0.25">
      <c r="B30" s="5"/>
      <c r="C30" s="15" t="s">
        <v>17</v>
      </c>
      <c r="E30" s="4"/>
      <c r="G30" s="4"/>
      <c r="H30" s="7"/>
      <c r="I30" s="2"/>
      <c r="J30" s="6"/>
      <c r="L30" s="10"/>
      <c r="M30" s="16" t="s">
        <v>17</v>
      </c>
      <c r="O30" s="4"/>
      <c r="P30" s="7"/>
      <c r="Q30" s="7"/>
      <c r="R30" s="6"/>
    </row>
    <row r="31" spans="2:18" ht="15" customHeight="1" x14ac:dyDescent="0.25">
      <c r="B31" s="5"/>
      <c r="C31" s="13" t="s">
        <v>39</v>
      </c>
      <c r="E31" s="4"/>
      <c r="G31" s="4"/>
      <c r="H31" s="7"/>
      <c r="I31" s="2"/>
      <c r="J31" s="6"/>
      <c r="L31" s="10"/>
      <c r="M31" s="1" t="s">
        <v>39</v>
      </c>
      <c r="O31" s="4"/>
      <c r="P31" s="7"/>
      <c r="Q31" s="7"/>
      <c r="R31" s="6"/>
    </row>
    <row r="32" spans="2:18" ht="15" customHeight="1" x14ac:dyDescent="0.25">
      <c r="B32" s="5"/>
      <c r="C32" s="13" t="s">
        <v>39</v>
      </c>
      <c r="E32" s="4"/>
      <c r="G32" s="4"/>
      <c r="H32" s="7"/>
      <c r="I32" s="2"/>
      <c r="J32" s="6"/>
      <c r="L32" s="10"/>
      <c r="M32" s="1" t="s">
        <v>39</v>
      </c>
      <c r="O32" s="4"/>
      <c r="P32" s="7"/>
      <c r="Q32" s="7"/>
      <c r="R32" s="6"/>
    </row>
    <row r="33" spans="2:22" ht="15" customHeight="1" thickBot="1" x14ac:dyDescent="0.3">
      <c r="B33" s="5"/>
      <c r="C33" s="15" t="s">
        <v>5</v>
      </c>
      <c r="E33" s="46">
        <f>IF(SUM(E26:E32)=0,"",SUM(E26:E32))</f>
        <v>325132545</v>
      </c>
      <c r="F33" s="38"/>
      <c r="G33" s="46" t="str">
        <f>IF(SUM(G26:G32)=0,"",SUM(G26:G32))</f>
        <v/>
      </c>
      <c r="H33" s="44" t="s">
        <v>61</v>
      </c>
      <c r="J33" s="6"/>
      <c r="L33" s="10"/>
      <c r="M33" s="16" t="s">
        <v>5</v>
      </c>
      <c r="O33" s="37">
        <f>SUM(O26:O32)</f>
        <v>263386002</v>
      </c>
      <c r="P33" s="44" t="s">
        <v>68</v>
      </c>
      <c r="Q33" s="7"/>
      <c r="R33" s="6"/>
    </row>
    <row r="34" spans="2:22" ht="15" customHeight="1" x14ac:dyDescent="0.25">
      <c r="B34" s="5"/>
      <c r="C34" s="13"/>
      <c r="E34" s="40" t="str">
        <f>IF(E33="","",IF(E33=0,"",IF((((E33-E23)^2)*0.5)&lt;1,"Yes","Not equal")))</f>
        <v>Yes</v>
      </c>
      <c r="F34" s="38"/>
      <c r="G34" s="40" t="str">
        <f>IF(G33="","",IF(G33=0,"",IF((((G33-G23)^2)*0.5)&lt;1,"Yes","Not equal")))</f>
        <v/>
      </c>
      <c r="H34" s="41"/>
      <c r="I34" s="42" t="s">
        <v>62</v>
      </c>
      <c r="J34" s="6"/>
      <c r="L34" s="10"/>
      <c r="O34" s="40" t="str">
        <f>IF(O33=0,"",IF((((O33-O19)^2)*0.5)&lt;1,"Yes","Not equal"))</f>
        <v>Yes</v>
      </c>
      <c r="P34" s="7"/>
      <c r="Q34" s="40" t="s">
        <v>80</v>
      </c>
      <c r="R34" s="6"/>
    </row>
    <row r="35" spans="2:22" ht="15" customHeight="1" x14ac:dyDescent="0.25">
      <c r="B35" s="10">
        <v>4</v>
      </c>
      <c r="C35" s="11" t="s">
        <v>4</v>
      </c>
      <c r="E35" s="14"/>
      <c r="H35" s="7"/>
      <c r="I35" s="2"/>
      <c r="J35" s="6"/>
      <c r="L35" s="10">
        <v>4</v>
      </c>
      <c r="M35" s="3" t="s">
        <v>4</v>
      </c>
      <c r="O35" s="14"/>
      <c r="P35" s="7"/>
      <c r="Q35" s="7"/>
      <c r="R35" s="6"/>
    </row>
    <row r="36" spans="2:22" ht="15" customHeight="1" x14ac:dyDescent="0.25">
      <c r="B36" s="5"/>
      <c r="C36" s="13" t="s">
        <v>6</v>
      </c>
      <c r="E36" s="52">
        <v>21847477.75</v>
      </c>
      <c r="G36" s="4"/>
      <c r="H36" s="47" t="s">
        <v>63</v>
      </c>
      <c r="J36" s="6"/>
      <c r="L36" s="10"/>
      <c r="M36" s="1" t="s">
        <v>6</v>
      </c>
      <c r="O36" s="53">
        <v>11407858.529999999</v>
      </c>
      <c r="P36" s="47" t="s">
        <v>69</v>
      </c>
      <c r="Q36" s="7"/>
      <c r="R36" s="18"/>
    </row>
    <row r="37" spans="2:22" ht="15" customHeight="1" x14ac:dyDescent="0.25">
      <c r="B37" s="5"/>
      <c r="C37" s="13" t="s">
        <v>7</v>
      </c>
      <c r="E37" s="52">
        <v>6250406.7799999993</v>
      </c>
      <c r="G37" s="4"/>
      <c r="H37" s="7"/>
      <c r="J37" s="6"/>
      <c r="L37" s="10"/>
      <c r="M37" s="1" t="s">
        <v>7</v>
      </c>
      <c r="O37" s="53">
        <v>3336973.0300000003</v>
      </c>
      <c r="P37" s="7"/>
      <c r="Q37" s="7"/>
      <c r="R37" s="19"/>
    </row>
    <row r="38" spans="2:22" ht="15" customHeight="1" x14ac:dyDescent="0.25">
      <c r="B38" s="5"/>
      <c r="C38" s="13" t="s">
        <v>41</v>
      </c>
      <c r="E38" s="52">
        <v>20265894.669999998</v>
      </c>
      <c r="G38" s="4"/>
      <c r="H38" s="7"/>
      <c r="I38" s="20"/>
      <c r="J38" s="6"/>
      <c r="L38" s="10"/>
      <c r="M38" s="1" t="s">
        <v>41</v>
      </c>
      <c r="O38" s="53">
        <v>7711155.4199999999</v>
      </c>
      <c r="P38" s="7"/>
      <c r="Q38" s="7"/>
      <c r="R38" s="18"/>
    </row>
    <row r="39" spans="2:22" ht="15" customHeight="1" x14ac:dyDescent="0.25">
      <c r="B39" s="5"/>
      <c r="C39" s="13" t="s">
        <v>8</v>
      </c>
      <c r="E39" s="52">
        <v>10555178.41</v>
      </c>
      <c r="G39" s="4"/>
      <c r="H39" s="7"/>
      <c r="J39" s="6"/>
      <c r="L39" s="10"/>
      <c r="M39" s="1" t="s">
        <v>8</v>
      </c>
      <c r="O39" s="53">
        <v>12581006.07</v>
      </c>
      <c r="P39" s="7"/>
      <c r="Q39" s="7"/>
      <c r="R39" s="6"/>
    </row>
    <row r="40" spans="2:22" ht="15" customHeight="1" x14ac:dyDescent="0.25">
      <c r="B40" s="5"/>
      <c r="C40" s="13" t="s">
        <v>42</v>
      </c>
      <c r="E40" s="52">
        <v>4373172.24</v>
      </c>
      <c r="G40" s="4"/>
      <c r="H40" s="7"/>
      <c r="J40" s="6"/>
      <c r="L40" s="10"/>
      <c r="M40" s="1" t="s">
        <v>42</v>
      </c>
      <c r="O40" s="53">
        <v>3711173.91</v>
      </c>
      <c r="P40" s="7"/>
      <c r="Q40" s="21"/>
      <c r="R40" s="19"/>
    </row>
    <row r="41" spans="2:22" ht="15" customHeight="1" x14ac:dyDescent="0.25">
      <c r="B41" s="5"/>
      <c r="C41" s="13" t="s">
        <v>45</v>
      </c>
      <c r="E41" s="52">
        <v>18332046.149999999</v>
      </c>
      <c r="G41" s="4"/>
      <c r="H41" s="7"/>
      <c r="I41" s="20"/>
      <c r="J41" s="6"/>
      <c r="L41" s="10"/>
      <c r="M41" s="1" t="s">
        <v>45</v>
      </c>
      <c r="O41" s="53">
        <v>30251833</v>
      </c>
      <c r="P41" s="40" t="str">
        <f>IF(N27=0,"",IF(N41=N27,"Yes","Not equal"))</f>
        <v/>
      </c>
      <c r="Q41" s="7"/>
      <c r="R41" s="6"/>
    </row>
    <row r="42" spans="2:22" ht="15" customHeight="1" x14ac:dyDescent="0.25">
      <c r="B42" s="5"/>
      <c r="C42" s="13" t="s">
        <v>37</v>
      </c>
      <c r="E42" s="4"/>
      <c r="G42" s="4"/>
      <c r="H42" s="7"/>
      <c r="J42" s="6"/>
      <c r="L42" s="10"/>
      <c r="M42" s="1" t="s">
        <v>51</v>
      </c>
      <c r="O42" s="4"/>
      <c r="Q42" s="21"/>
      <c r="R42" s="19"/>
    </row>
    <row r="43" spans="2:22" ht="15" customHeight="1" x14ac:dyDescent="0.25">
      <c r="B43" s="5"/>
      <c r="C43" s="13" t="s">
        <v>38</v>
      </c>
      <c r="E43" s="4"/>
      <c r="G43" s="4"/>
      <c r="H43" s="7"/>
      <c r="J43" s="6"/>
      <c r="L43" s="10"/>
      <c r="M43" s="1" t="s">
        <v>38</v>
      </c>
      <c r="O43" s="4"/>
      <c r="Q43" s="7"/>
      <c r="R43" s="6"/>
    </row>
    <row r="44" spans="2:22" ht="15" customHeight="1" thickBot="1" x14ac:dyDescent="0.3">
      <c r="B44" s="5"/>
      <c r="C44" s="13"/>
      <c r="E44" s="48">
        <f>IF(SUM(E36:E43)=0,"",SUM(E36:E43))</f>
        <v>81624176</v>
      </c>
      <c r="F44" s="38"/>
      <c r="G44" s="48" t="str">
        <f>IF(SUM(G36:G43)=0,"",SUM(G36:G43))</f>
        <v/>
      </c>
      <c r="H44" s="45" t="s">
        <v>64</v>
      </c>
      <c r="I44" s="22"/>
      <c r="J44" s="6"/>
      <c r="L44" s="10"/>
      <c r="O44" s="48">
        <f>IF(SUM(O36:O43)=0,"",SUM(O36:O43))</f>
        <v>68999999.959999993</v>
      </c>
      <c r="P44" s="45" t="s">
        <v>36</v>
      </c>
      <c r="Q44" s="7"/>
      <c r="R44" s="6"/>
      <c r="V44" s="23"/>
    </row>
    <row r="45" spans="2:22" ht="15" customHeight="1" x14ac:dyDescent="0.25">
      <c r="B45" s="5"/>
      <c r="C45" s="13"/>
      <c r="E45" s="40" t="str">
        <f>IF(E44="","",IF(E44=0,"",IF((((E44-E27)^2)*0.5)&lt;1,"Yes","Not equal")))</f>
        <v>Yes</v>
      </c>
      <c r="F45" s="38"/>
      <c r="G45" s="40" t="str">
        <f>IF(G44="","",IF(G44=0,"",IF((((G44-G27)^2)*0.5)&lt;1,"Yes","Not equal")))</f>
        <v/>
      </c>
      <c r="H45" s="40"/>
      <c r="I45" s="42" t="s">
        <v>70</v>
      </c>
      <c r="J45" s="6"/>
      <c r="L45" s="10"/>
      <c r="O45" s="40" t="str">
        <f>IF(O44="","",IF(O44=0,"",IF((((O44-O27)^2)*0.5)&lt;1,"Yes","Not equal")))</f>
        <v>Yes</v>
      </c>
      <c r="Q45" s="42" t="s">
        <v>77</v>
      </c>
      <c r="R45" s="6"/>
      <c r="V45" s="23"/>
    </row>
    <row r="46" spans="2:22" ht="15" customHeight="1" x14ac:dyDescent="0.25">
      <c r="B46" s="5"/>
      <c r="C46" s="13"/>
      <c r="E46" s="14"/>
      <c r="H46" s="7"/>
      <c r="I46" s="2"/>
      <c r="J46" s="6"/>
      <c r="L46" s="10"/>
      <c r="M46" s="20"/>
      <c r="O46" s="14"/>
      <c r="Q46" s="2"/>
      <c r="R46" s="6"/>
      <c r="V46" s="23"/>
    </row>
    <row r="47" spans="2:22" ht="15" customHeight="1" x14ac:dyDescent="0.25">
      <c r="B47" s="10">
        <v>5</v>
      </c>
      <c r="C47" s="11" t="s">
        <v>47</v>
      </c>
      <c r="E47" s="4">
        <v>39104265</v>
      </c>
      <c r="G47" s="4"/>
      <c r="H47" s="49" t="s">
        <v>65</v>
      </c>
      <c r="I47" s="2"/>
      <c r="J47" s="6"/>
      <c r="L47" s="10">
        <v>5</v>
      </c>
      <c r="M47" s="3" t="s">
        <v>55</v>
      </c>
      <c r="O47" s="4">
        <v>46986614</v>
      </c>
      <c r="P47" s="49" t="s">
        <v>28</v>
      </c>
      <c r="Q47" s="2"/>
      <c r="R47" s="6"/>
      <c r="V47" s="24"/>
    </row>
    <row r="48" spans="2:22" ht="15" customHeight="1" x14ac:dyDescent="0.25">
      <c r="B48" s="5"/>
      <c r="C48" s="13"/>
      <c r="E48" s="14"/>
      <c r="H48" s="7"/>
      <c r="I48" s="2"/>
      <c r="J48" s="6"/>
      <c r="L48" s="10"/>
      <c r="O48" s="14"/>
      <c r="Q48" s="2"/>
      <c r="R48" s="6"/>
    </row>
    <row r="49" spans="2:23" ht="15" customHeight="1" x14ac:dyDescent="0.25">
      <c r="B49" s="10">
        <v>6</v>
      </c>
      <c r="C49" s="11" t="s">
        <v>46</v>
      </c>
      <c r="E49" s="14"/>
      <c r="H49" s="7"/>
      <c r="I49" s="2"/>
      <c r="J49" s="6"/>
      <c r="L49" s="10">
        <v>6</v>
      </c>
      <c r="M49" s="3" t="s">
        <v>48</v>
      </c>
      <c r="O49" s="14"/>
      <c r="Q49" s="2"/>
      <c r="R49" s="6"/>
      <c r="V49" s="24"/>
    </row>
    <row r="50" spans="2:23" ht="15" customHeight="1" x14ac:dyDescent="0.25">
      <c r="B50" s="5"/>
      <c r="C50" s="13" t="s">
        <v>9</v>
      </c>
      <c r="E50" s="4">
        <v>21847478</v>
      </c>
      <c r="G50" s="4"/>
      <c r="H50" s="51" t="s">
        <v>71</v>
      </c>
      <c r="I50" s="25"/>
      <c r="J50" s="6"/>
      <c r="L50" s="10"/>
      <c r="M50" s="1" t="s">
        <v>9</v>
      </c>
      <c r="O50" s="4">
        <v>11407858.529999999</v>
      </c>
      <c r="P50" s="51" t="s">
        <v>29</v>
      </c>
      <c r="Q50" s="25"/>
      <c r="R50" s="6"/>
    </row>
    <row r="51" spans="2:23" ht="15" customHeight="1" x14ac:dyDescent="0.25">
      <c r="B51" s="5"/>
      <c r="C51" s="13"/>
      <c r="D51" s="13"/>
      <c r="E51" s="40" t="str">
        <f>IF(E50=0,"",IF((((E50-E36)^2)*0.5)&lt;1,"Yes","Not equal"))</f>
        <v>Yes</v>
      </c>
      <c r="F51" s="50"/>
      <c r="G51" s="40" t="str">
        <f>IF(G50=0,"",IF((((G50-G36)^2)*0.5)&lt;1,"Yes","Not equal"))</f>
        <v/>
      </c>
      <c r="H51" s="50"/>
      <c r="I51" s="42" t="s">
        <v>74</v>
      </c>
      <c r="J51" s="6"/>
      <c r="L51" s="10"/>
      <c r="O51" s="2" t="str">
        <f>IF(O50=0,"",IF((((O50-O36)^2)*0.5)&lt;1,"Yes","Not equal"))</f>
        <v>Yes</v>
      </c>
      <c r="Q51" s="42" t="s">
        <v>78</v>
      </c>
      <c r="R51" s="6"/>
    </row>
    <row r="52" spans="2:23" ht="15" customHeight="1" x14ac:dyDescent="0.25">
      <c r="B52" s="5"/>
      <c r="C52" s="13" t="s">
        <v>10</v>
      </c>
      <c r="E52" s="4"/>
      <c r="G52" s="4"/>
      <c r="H52" s="7"/>
      <c r="I52" s="2"/>
      <c r="J52" s="6"/>
      <c r="L52" s="10"/>
      <c r="M52" s="1" t="s">
        <v>10</v>
      </c>
      <c r="O52" s="4">
        <v>0</v>
      </c>
      <c r="Q52" s="2"/>
      <c r="R52" s="6"/>
    </row>
    <row r="53" spans="2:23" ht="15" customHeight="1" x14ac:dyDescent="0.25">
      <c r="B53" s="5"/>
      <c r="C53" s="13" t="s">
        <v>30</v>
      </c>
      <c r="E53" s="4">
        <v>3200000</v>
      </c>
      <c r="G53" s="4"/>
      <c r="H53" s="7"/>
      <c r="I53" s="25"/>
      <c r="J53" s="6"/>
      <c r="L53" s="10"/>
      <c r="M53" s="1" t="s">
        <v>30</v>
      </c>
      <c r="O53" s="4">
        <v>8500000</v>
      </c>
      <c r="Q53" s="25"/>
      <c r="R53" s="6"/>
    </row>
    <row r="54" spans="2:23" ht="15" customHeight="1" x14ac:dyDescent="0.25">
      <c r="B54" s="5"/>
      <c r="C54" s="13" t="s">
        <v>11</v>
      </c>
      <c r="E54" s="4"/>
      <c r="G54" s="4"/>
      <c r="H54" s="7"/>
      <c r="I54" s="25"/>
      <c r="J54" s="6"/>
      <c r="L54" s="10"/>
      <c r="M54" s="1" t="s">
        <v>11</v>
      </c>
      <c r="O54" s="4"/>
      <c r="Q54" s="25"/>
      <c r="R54" s="6"/>
      <c r="V54" s="20"/>
    </row>
    <row r="55" spans="2:23" ht="15" customHeight="1" x14ac:dyDescent="0.25">
      <c r="B55" s="5"/>
      <c r="C55" s="13" t="s">
        <v>26</v>
      </c>
      <c r="E55" s="4"/>
      <c r="G55" s="26"/>
      <c r="H55" s="7"/>
      <c r="I55" s="25"/>
      <c r="J55" s="6"/>
      <c r="L55" s="10"/>
      <c r="M55" s="1" t="s">
        <v>40</v>
      </c>
      <c r="O55" s="4">
        <v>0</v>
      </c>
      <c r="Q55" s="25"/>
      <c r="R55" s="6"/>
      <c r="V55" s="20"/>
      <c r="W55" s="24"/>
    </row>
    <row r="56" spans="2:23" ht="15" customHeight="1" x14ac:dyDescent="0.25">
      <c r="B56" s="5"/>
      <c r="C56" s="13" t="s">
        <v>27</v>
      </c>
      <c r="E56" s="4"/>
      <c r="G56" s="26"/>
      <c r="H56" s="7"/>
      <c r="I56" s="2"/>
      <c r="J56" s="6"/>
      <c r="L56" s="10"/>
      <c r="M56" s="1" t="s">
        <v>27</v>
      </c>
      <c r="O56" s="4">
        <v>0</v>
      </c>
      <c r="Q56" s="2"/>
      <c r="R56" s="6"/>
    </row>
    <row r="57" spans="2:23" ht="15" customHeight="1" x14ac:dyDescent="0.25">
      <c r="B57" s="5"/>
      <c r="C57" s="11" t="s">
        <v>54</v>
      </c>
      <c r="E57" s="4">
        <v>14056787</v>
      </c>
      <c r="G57" s="26"/>
      <c r="H57" s="7"/>
      <c r="I57" s="2"/>
      <c r="J57" s="6"/>
      <c r="L57" s="10"/>
      <c r="M57" s="3" t="s">
        <v>53</v>
      </c>
      <c r="O57" s="4">
        <v>27078755</v>
      </c>
      <c r="Q57" s="2"/>
      <c r="R57" s="6"/>
    </row>
    <row r="58" spans="2:23" ht="15" customHeight="1" thickBot="1" x14ac:dyDescent="0.3">
      <c r="B58" s="5"/>
      <c r="C58" s="13"/>
      <c r="E58" s="37">
        <f>IF(SUM(E50:E57)=0,"",SUM(E50:E57))</f>
        <v>39104265</v>
      </c>
      <c r="F58" s="38"/>
      <c r="G58" s="37" t="str">
        <f>IF(SUM(G50:G56)=0,"",SUM(G50:G56))</f>
        <v/>
      </c>
      <c r="H58" s="49" t="s">
        <v>72</v>
      </c>
      <c r="I58" s="2"/>
      <c r="J58" s="6"/>
      <c r="L58" s="10"/>
      <c r="O58" s="37">
        <f>IF(SUM(O50:O57)=0,"",SUM(O50:O57))</f>
        <v>46986613.530000001</v>
      </c>
      <c r="P58" s="49" t="s">
        <v>34</v>
      </c>
      <c r="Q58" s="2"/>
      <c r="R58" s="6"/>
      <c r="U58" s="24"/>
    </row>
    <row r="59" spans="2:23" ht="15" customHeight="1" x14ac:dyDescent="0.25">
      <c r="B59" s="5"/>
      <c r="C59" s="13"/>
      <c r="E59" s="40" t="str">
        <f>IF(E58="","",IF(E58=0,"",IF((((E58-E47)^2)*0.5)&lt;1,"Yes","Not equal")))</f>
        <v>Yes</v>
      </c>
      <c r="F59" s="38"/>
      <c r="G59" s="40" t="str">
        <f>IF(G58="","",IF(G58=0,"",IF((((G58-G47)^2)*0.5)&lt;1,"Yes","Not equal")))</f>
        <v/>
      </c>
      <c r="H59" s="41"/>
      <c r="I59" s="42" t="s">
        <v>73</v>
      </c>
      <c r="J59" s="6"/>
      <c r="L59" s="10"/>
      <c r="O59" s="40" t="str">
        <f>IF(O58="","",IF(O58=0,"",IF((((O58-O47)^2)*0.5)&lt;1,"Yes","Not equal")))</f>
        <v>Yes</v>
      </c>
      <c r="Q59" s="42" t="s">
        <v>79</v>
      </c>
      <c r="R59" s="6"/>
      <c r="U59" s="24"/>
    </row>
    <row r="60" spans="2:23" ht="15" customHeight="1" x14ac:dyDescent="0.25">
      <c r="B60" s="10">
        <v>7</v>
      </c>
      <c r="C60" s="11" t="s">
        <v>35</v>
      </c>
      <c r="E60" s="14"/>
      <c r="H60" s="7"/>
      <c r="I60" s="2"/>
      <c r="J60" s="6"/>
      <c r="L60" s="10">
        <v>7</v>
      </c>
      <c r="M60" s="3" t="s">
        <v>31</v>
      </c>
      <c r="O60" s="14"/>
      <c r="R60" s="6"/>
    </row>
    <row r="61" spans="2:23" ht="15" customHeight="1" x14ac:dyDescent="0.25">
      <c r="B61" s="5"/>
      <c r="C61" s="13" t="s">
        <v>9</v>
      </c>
      <c r="E61" s="4"/>
      <c r="G61" s="4"/>
      <c r="H61" s="7"/>
      <c r="I61" s="2"/>
      <c r="J61" s="6"/>
      <c r="L61" s="10"/>
      <c r="M61" s="1" t="s">
        <v>9</v>
      </c>
      <c r="O61" s="4"/>
      <c r="R61" s="6"/>
    </row>
    <row r="62" spans="2:23" ht="15" customHeight="1" x14ac:dyDescent="0.25">
      <c r="B62" s="5"/>
      <c r="C62" s="13" t="s">
        <v>10</v>
      </c>
      <c r="E62" s="4"/>
      <c r="G62" s="4"/>
      <c r="H62" s="7"/>
      <c r="I62" s="2"/>
      <c r="J62" s="6"/>
      <c r="L62" s="10"/>
      <c r="M62" s="1" t="s">
        <v>10</v>
      </c>
      <c r="O62" s="4"/>
      <c r="Q62" s="2"/>
      <c r="R62" s="6"/>
    </row>
    <row r="63" spans="2:23" ht="15" customHeight="1" x14ac:dyDescent="0.25">
      <c r="B63" s="5"/>
      <c r="C63" s="13" t="s">
        <v>30</v>
      </c>
      <c r="E63" s="4"/>
      <c r="G63" s="4"/>
      <c r="H63" s="7"/>
      <c r="I63" s="2"/>
      <c r="J63" s="6"/>
      <c r="L63" s="10"/>
      <c r="M63" s="1" t="s">
        <v>30</v>
      </c>
      <c r="O63" s="4"/>
      <c r="Q63" s="2"/>
      <c r="R63" s="6"/>
    </row>
    <row r="64" spans="2:23" ht="15" customHeight="1" x14ac:dyDescent="0.25">
      <c r="B64" s="5"/>
      <c r="C64" s="13" t="s">
        <v>32</v>
      </c>
      <c r="E64" s="4"/>
      <c r="G64" s="26"/>
      <c r="H64" s="7"/>
      <c r="I64" s="2"/>
      <c r="J64" s="6"/>
      <c r="L64" s="10"/>
      <c r="M64" s="1" t="s">
        <v>32</v>
      </c>
      <c r="O64" s="4"/>
      <c r="Q64" s="2"/>
      <c r="R64" s="27"/>
    </row>
    <row r="65" spans="2:18" ht="15" customHeight="1" x14ac:dyDescent="0.25">
      <c r="B65" s="5"/>
      <c r="C65" s="13" t="s">
        <v>26</v>
      </c>
      <c r="E65" s="4"/>
      <c r="G65" s="26"/>
      <c r="H65" s="7"/>
      <c r="I65" s="2"/>
      <c r="J65" s="6"/>
      <c r="L65" s="10"/>
      <c r="M65" s="1" t="s">
        <v>26</v>
      </c>
      <c r="O65" s="4"/>
      <c r="Q65" s="2"/>
      <c r="R65" s="27"/>
    </row>
    <row r="66" spans="2:18" ht="15" customHeight="1" x14ac:dyDescent="0.25">
      <c r="B66" s="5"/>
      <c r="C66" s="13" t="s">
        <v>27</v>
      </c>
      <c r="E66" s="4"/>
      <c r="G66" s="26"/>
      <c r="H66" s="7"/>
      <c r="I66" s="2"/>
      <c r="J66" s="6"/>
      <c r="L66" s="10"/>
      <c r="M66" s="1" t="s">
        <v>27</v>
      </c>
      <c r="O66" s="4"/>
      <c r="Q66" s="2"/>
      <c r="R66" s="27"/>
    </row>
    <row r="67" spans="2:18" ht="15.75" thickBot="1" x14ac:dyDescent="0.3">
      <c r="B67" s="5"/>
      <c r="E67" s="37" t="str">
        <f>IF(SUM(E61:E66)=0,"",SUM(E61:E66))</f>
        <v/>
      </c>
      <c r="F67" s="38"/>
      <c r="G67" s="37" t="str">
        <f>IF(SUM(G61:G66)=0,"",SUM(G61:G66))</f>
        <v/>
      </c>
      <c r="H67" s="7"/>
      <c r="I67" s="2"/>
      <c r="J67" s="6"/>
      <c r="L67" s="10"/>
      <c r="O67" s="37">
        <f>SUM(O61:O64)</f>
        <v>0</v>
      </c>
      <c r="Q67" s="2"/>
      <c r="R67" s="27"/>
    </row>
    <row r="68" spans="2:18" x14ac:dyDescent="0.25">
      <c r="B68" s="5"/>
      <c r="E68" s="14"/>
      <c r="G68" s="14"/>
      <c r="H68" s="7"/>
      <c r="I68" s="2"/>
      <c r="J68" s="6"/>
      <c r="L68" s="10"/>
      <c r="O68" s="14"/>
      <c r="Q68" s="2"/>
      <c r="R68" s="27"/>
    </row>
    <row r="69" spans="2:18" x14ac:dyDescent="0.25">
      <c r="B69" s="28"/>
      <c r="C69" s="29"/>
      <c r="D69" s="29"/>
      <c r="E69" s="29"/>
      <c r="F69" s="29"/>
      <c r="G69" s="29"/>
      <c r="H69" s="30"/>
      <c r="I69" s="31"/>
      <c r="J69" s="32"/>
      <c r="L69" s="28"/>
      <c r="M69" s="29"/>
      <c r="N69" s="29"/>
      <c r="O69" s="29"/>
      <c r="P69" s="31"/>
      <c r="Q69" s="29"/>
      <c r="R69" s="32"/>
    </row>
    <row r="71" spans="2:18" x14ac:dyDescent="0.25">
      <c r="C71" s="1" t="s">
        <v>58</v>
      </c>
      <c r="M71" s="13"/>
    </row>
    <row r="72" spans="2:18" x14ac:dyDescent="0.25">
      <c r="C72" s="33"/>
    </row>
    <row r="73" spans="2:18" x14ac:dyDescent="0.25">
      <c r="B73" s="11" t="s">
        <v>57</v>
      </c>
      <c r="C73" s="34"/>
    </row>
    <row r="74" spans="2:18" x14ac:dyDescent="0.25">
      <c r="C74" s="33"/>
    </row>
    <row r="75" spans="2:18" x14ac:dyDescent="0.25">
      <c r="C75" s="1" t="s">
        <v>83</v>
      </c>
      <c r="M75" s="1" t="s">
        <v>83</v>
      </c>
    </row>
    <row r="76" spans="2:18" x14ac:dyDescent="0.25">
      <c r="C76" s="35" t="s">
        <v>81</v>
      </c>
      <c r="M76" s="36" t="s">
        <v>82</v>
      </c>
    </row>
  </sheetData>
  <sheetProtection algorithmName="SHA-512" hashValue="R+ja437YvU/ANcVLsPqjUtAxgTQ5xm19HKF4LEtykC9hsJhl7Mkob18VAOwThSya7zvkIBG0MT0YM6Bd4G+cGQ==" saltValue="UES39Ozyox97yJXo47kpkA==" spinCount="100000" sheet="1" objects="1" scenarios="1" formatCells="0" formatColumns="0" formatRows="0" insertColumns="0" insertRows="0" deleteColumns="0" deleteRows="0"/>
  <mergeCells count="4">
    <mergeCell ref="B2:R2"/>
    <mergeCell ref="L7:R7"/>
    <mergeCell ref="B7:J7"/>
    <mergeCell ref="B5:C5"/>
  </mergeCells>
  <conditionalFormatting sqref="B8:R69">
    <cfRule type="cellIs" dxfId="0" priority="1" operator="equal">
      <formula>"Not equal"</formula>
    </cfRule>
  </conditionalFormatting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Zambia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Nicole Zok</cp:lastModifiedBy>
  <cp:lastPrinted>2018-09-10T15:35:13Z</cp:lastPrinted>
  <dcterms:created xsi:type="dcterms:W3CDTF">2017-01-12T16:27:19Z</dcterms:created>
  <dcterms:modified xsi:type="dcterms:W3CDTF">2019-11-25T19:12:22Z</dcterms:modified>
</cp:coreProperties>
</file>