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51" i="1"/>
  <c r="M54" i="1"/>
  <c r="M24" i="1" l="1"/>
  <c r="G24" i="1"/>
  <c r="H24" i="1" s="1"/>
  <c r="K16" i="1"/>
  <c r="L16" i="1"/>
  <c r="J16" i="1"/>
  <c r="E16" i="1"/>
  <c r="F16" i="1"/>
  <c r="D16" i="1"/>
  <c r="M156" i="1" l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55" i="1"/>
  <c r="L154" i="1"/>
  <c r="K154" i="1"/>
  <c r="J154" i="1"/>
  <c r="F154" i="1"/>
  <c r="E154" i="1"/>
  <c r="D154" i="1"/>
  <c r="K129" i="1"/>
  <c r="L129" i="1"/>
  <c r="M129" i="1"/>
  <c r="J129" i="1"/>
  <c r="E129" i="1"/>
  <c r="F129" i="1"/>
  <c r="H129" i="1"/>
  <c r="D129" i="1"/>
  <c r="I129" i="1"/>
  <c r="K111" i="1"/>
  <c r="L111" i="1"/>
  <c r="M111" i="1"/>
  <c r="J111" i="1"/>
  <c r="I111" i="1"/>
  <c r="E111" i="1"/>
  <c r="F111" i="1"/>
  <c r="H111" i="1"/>
  <c r="D111" i="1"/>
  <c r="H88" i="1"/>
  <c r="M154" i="1" l="1"/>
  <c r="I154" i="1"/>
  <c r="G154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89" i="1"/>
  <c r="D88" i="1"/>
  <c r="K88" i="1"/>
  <c r="L88" i="1"/>
  <c r="J88" i="1"/>
  <c r="E88" i="1"/>
  <c r="F88" i="1"/>
  <c r="D65" i="1"/>
  <c r="F65" i="1"/>
  <c r="J65" i="1"/>
  <c r="E65" i="1"/>
  <c r="G70" i="1"/>
  <c r="G71" i="1"/>
  <c r="G72" i="1"/>
  <c r="G73" i="1"/>
  <c r="G74" i="1"/>
  <c r="M63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66" i="1"/>
  <c r="M42" i="1"/>
  <c r="M43" i="1"/>
  <c r="M44" i="1"/>
  <c r="M45" i="1"/>
  <c r="M46" i="1"/>
  <c r="M47" i="1"/>
  <c r="M48" i="1"/>
  <c r="M49" i="1"/>
  <c r="M50" i="1"/>
  <c r="M52" i="1"/>
  <c r="M53" i="1"/>
  <c r="M55" i="1"/>
  <c r="M56" i="1"/>
  <c r="M57" i="1"/>
  <c r="M58" i="1"/>
  <c r="M59" i="1"/>
  <c r="M60" i="1"/>
  <c r="M61" i="1"/>
  <c r="M62" i="1"/>
  <c r="M41" i="1"/>
  <c r="M32" i="1"/>
  <c r="L65" i="1"/>
  <c r="K65" i="1"/>
  <c r="I88" i="1" l="1"/>
  <c r="I65" i="1"/>
  <c r="M88" i="1"/>
  <c r="M65" i="1"/>
  <c r="I40" i="1" l="1"/>
  <c r="K40" i="1"/>
  <c r="K39" i="1" s="1"/>
  <c r="L40" i="1"/>
  <c r="L39" i="1" s="1"/>
  <c r="M40" i="1"/>
  <c r="M39" i="1" s="1"/>
  <c r="J40" i="1"/>
  <c r="J39" i="1" s="1"/>
  <c r="E40" i="1"/>
  <c r="E39" i="1" s="1"/>
  <c r="F40" i="1"/>
  <c r="F39" i="1" s="1"/>
  <c r="H40" i="1"/>
  <c r="H39" i="1" s="1"/>
  <c r="D40" i="1"/>
  <c r="D39" i="1" s="1"/>
  <c r="F9" i="1" l="1"/>
  <c r="M19" i="1"/>
  <c r="M17" i="1"/>
  <c r="M20" i="1"/>
  <c r="M18" i="1"/>
  <c r="M22" i="1"/>
  <c r="M21" i="1"/>
  <c r="M23" i="1"/>
  <c r="G23" i="1"/>
  <c r="H23" i="1" s="1"/>
  <c r="G17" i="1"/>
  <c r="G20" i="1"/>
  <c r="H20" i="1" s="1"/>
  <c r="G18" i="1"/>
  <c r="H18" i="1" s="1"/>
  <c r="G22" i="1"/>
  <c r="H22" i="1" s="1"/>
  <c r="G21" i="1"/>
  <c r="H21" i="1" s="1"/>
  <c r="M16" i="1" l="1"/>
  <c r="I16" i="1"/>
  <c r="H17" i="1"/>
  <c r="K9" i="1" l="1"/>
  <c r="L9" i="1"/>
  <c r="J9" i="1"/>
  <c r="E9" i="1"/>
  <c r="D9" i="1"/>
  <c r="F4" i="1"/>
  <c r="G6" i="1"/>
  <c r="G7" i="1"/>
  <c r="G5" i="1"/>
  <c r="M5" i="1"/>
  <c r="M11" i="1"/>
  <c r="M12" i="1"/>
  <c r="M13" i="1"/>
  <c r="M14" i="1"/>
  <c r="M10" i="1"/>
  <c r="M6" i="1"/>
  <c r="M7" i="1"/>
  <c r="G11" i="1"/>
  <c r="G12" i="1"/>
  <c r="H12" i="1" s="1"/>
  <c r="G13" i="1"/>
  <c r="G14" i="1"/>
  <c r="H14" i="1" s="1"/>
  <c r="G10" i="1"/>
  <c r="H10" i="1" s="1"/>
  <c r="I4" i="1" l="1"/>
  <c r="C9" i="1"/>
  <c r="G9" i="1"/>
  <c r="G4" i="1"/>
  <c r="H13" i="1"/>
  <c r="H11" i="1"/>
  <c r="M9" i="1"/>
  <c r="I9" i="1"/>
  <c r="M4" i="1"/>
  <c r="H9" i="1" l="1"/>
  <c r="M28" i="1"/>
  <c r="M29" i="1"/>
  <c r="M30" i="1"/>
  <c r="M31" i="1"/>
  <c r="M33" i="1"/>
  <c r="M34" i="1"/>
  <c r="M35" i="1"/>
  <c r="M36" i="1"/>
  <c r="M27" i="1"/>
  <c r="E4" i="1"/>
  <c r="J4" i="1"/>
  <c r="K4" i="1"/>
  <c r="L4" i="1"/>
  <c r="D4" i="1"/>
  <c r="E26" i="1"/>
  <c r="J26" i="1"/>
  <c r="K26" i="1"/>
  <c r="L26" i="1"/>
  <c r="D26" i="1"/>
  <c r="G27" i="1"/>
  <c r="G28" i="1"/>
  <c r="G29" i="1"/>
  <c r="H29" i="1" s="1"/>
  <c r="G30" i="1"/>
  <c r="H30" i="1" s="1"/>
  <c r="G31" i="1"/>
  <c r="H31" i="1" s="1"/>
  <c r="G32" i="1"/>
  <c r="H32" i="1" s="1"/>
  <c r="G33" i="1"/>
  <c r="H33" i="1" s="1"/>
  <c r="G34" i="1"/>
  <c r="G35" i="1"/>
  <c r="G36" i="1"/>
  <c r="H36" i="1" s="1"/>
  <c r="G37" i="1"/>
  <c r="H37" i="1" s="1"/>
  <c r="I26" i="1" l="1"/>
  <c r="H26" i="1"/>
  <c r="C26" i="1"/>
  <c r="M26" i="1"/>
  <c r="G26" i="1"/>
  <c r="H6" i="1" l="1"/>
  <c r="H7" i="1"/>
  <c r="G1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5" i="1"/>
  <c r="G76" i="1"/>
  <c r="G77" i="1"/>
  <c r="G78" i="1"/>
  <c r="G79" i="1"/>
  <c r="G80" i="1"/>
  <c r="G81" i="1"/>
  <c r="G82" i="1"/>
  <c r="G83" i="1"/>
  <c r="G84" i="1"/>
  <c r="G85" i="1"/>
  <c r="G86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6" i="1" l="1"/>
  <c r="C16" i="1"/>
  <c r="C65" i="1"/>
  <c r="G40" i="1"/>
  <c r="C40" i="1"/>
  <c r="C88" i="1"/>
  <c r="G88" i="1"/>
  <c r="H19" i="1"/>
  <c r="H16" i="1" s="1"/>
  <c r="G129" i="1"/>
  <c r="C129" i="1"/>
  <c r="G111" i="1"/>
  <c r="C111" i="1"/>
  <c r="H5" i="1"/>
  <c r="H4" i="1" s="1"/>
  <c r="C4" i="1"/>
  <c r="G39" i="1" l="1"/>
</calcChain>
</file>

<file path=xl/sharedStrings.xml><?xml version="1.0" encoding="utf-8"?>
<sst xmlns="http://schemas.openxmlformats.org/spreadsheetml/2006/main" count="297" uniqueCount="178">
  <si>
    <t>STH Prevalence (Any)</t>
  </si>
  <si>
    <t>2017 Planned STH Treatments</t>
  </si>
  <si>
    <t>Total STH treatments</t>
  </si>
  <si>
    <t>STH treatments attributable to GiveWell</t>
  </si>
  <si>
    <t>SCH prevalence</t>
  </si>
  <si>
    <t>2017 Planned SCH Treatments</t>
  </si>
  <si>
    <t>Total SCH treatments</t>
  </si>
  <si>
    <t>Lola</t>
  </si>
  <si>
    <t>N'Zerekore</t>
  </si>
  <si>
    <t>Yomou</t>
  </si>
  <si>
    <t>DRC</t>
  </si>
  <si>
    <t>Augnba</t>
  </si>
  <si>
    <t>Nigeria</t>
  </si>
  <si>
    <t>Benue State</t>
  </si>
  <si>
    <t>Ado</t>
  </si>
  <si>
    <t>Supported by LF MDA that is GiveWell funded. STH treatment in logframe</t>
  </si>
  <si>
    <t>Agatu</t>
  </si>
  <si>
    <t>STH treatments in logframe</t>
  </si>
  <si>
    <t>Apa</t>
  </si>
  <si>
    <t>Buruku</t>
  </si>
  <si>
    <t>Gboko</t>
  </si>
  <si>
    <t>Guma</t>
  </si>
  <si>
    <t>Gwer East</t>
  </si>
  <si>
    <t>Gwer West</t>
  </si>
  <si>
    <t>Katsina-Ala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</si>
  <si>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</si>
  <si>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</si>
  <si>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</si>
  <si>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</si>
  <si>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</si>
  <si>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</si>
  <si>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</si>
  <si>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</si>
  <si>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</si>
  <si>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Otorkpo</t>
  </si>
  <si>
    <t>Tarka</t>
  </si>
  <si>
    <t>Ukum</t>
  </si>
  <si>
    <t>Ushongo</t>
  </si>
  <si>
    <t>Vandeikya</t>
  </si>
  <si>
    <t>Kebbi State</t>
  </si>
  <si>
    <t>Aleiro</t>
  </si>
  <si>
    <t>Supported by LF MDA (not GiveWell)</t>
  </si>
  <si>
    <t>Arewa-Dandi</t>
  </si>
  <si>
    <t>Argungu</t>
  </si>
  <si>
    <t>Augie</t>
  </si>
  <si>
    <t>Bagudo</t>
  </si>
  <si>
    <t>Birnin Kebbi</t>
  </si>
  <si>
    <t>Bunza</t>
  </si>
  <si>
    <t>Dandi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</si>
  <si>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</si>
  <si>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</si>
  <si>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</si>
  <si>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</si>
  <si>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</si>
  <si>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</si>
  <si>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</si>
  <si>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</si>
  <si>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</si>
  <si>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</si>
  <si>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Wasagu/Danko</t>
  </si>
  <si>
    <t>Yauri</t>
  </si>
  <si>
    <t>Zuru</t>
  </si>
  <si>
    <t>Kogi State</t>
  </si>
  <si>
    <t>Adavi</t>
  </si>
  <si>
    <t>Ajaokuta</t>
  </si>
  <si>
    <t>Ankpa</t>
  </si>
  <si>
    <t>Bassa</t>
  </si>
  <si>
    <t>Dekina</t>
  </si>
  <si>
    <t>Ibaji</t>
  </si>
  <si>
    <t>Idah</t>
  </si>
  <si>
    <t>Igalamela-Odulu</t>
  </si>
  <si>
    <t>Ijumu</t>
  </si>
  <si>
    <t>Kabba/Bunu</t>
  </si>
  <si>
    <t>Kogi</t>
  </si>
  <si>
    <t>Lokoja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</si>
  <si>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</si>
  <si>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</si>
  <si>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</si>
  <si>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</si>
  <si>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</si>
  <si>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</si>
  <si>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</si>
  <si>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</si>
  <si>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</si>
  <si>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Kwara State</t>
  </si>
  <si>
    <t>Asa</t>
  </si>
  <si>
    <t>Baruten</t>
  </si>
  <si>
    <t>Edu</t>
  </si>
  <si>
    <t>Ekitti</t>
  </si>
  <si>
    <t>Ifelodun</t>
  </si>
  <si>
    <t>Ilorin East</t>
  </si>
  <si>
    <t>Ilorin South</t>
  </si>
  <si>
    <t>Ilorin West</t>
  </si>
  <si>
    <t>Irepodun</t>
  </si>
  <si>
    <t>Isin</t>
  </si>
  <si>
    <t>Kaima</t>
  </si>
  <si>
    <t>Moro</t>
  </si>
  <si>
    <t>Offa</t>
  </si>
  <si>
    <t>Oke-Ero</t>
  </si>
  <si>
    <t>Oyun</t>
  </si>
  <si>
    <t>Pategi</t>
  </si>
  <si>
    <t>Sokoto State</t>
  </si>
  <si>
    <t>Binji</t>
  </si>
  <si>
    <t>Bodinga</t>
  </si>
  <si>
    <t>Dang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</si>
  <si>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</si>
  <si>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</si>
  <si>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</si>
  <si>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</si>
  <si>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</si>
  <si>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</si>
  <si>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</si>
  <si>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</si>
  <si>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</si>
  <si>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Bimi</t>
  </si>
  <si>
    <t>Shagari</t>
  </si>
  <si>
    <t>Silame</t>
  </si>
  <si>
    <t>Sokoto South</t>
  </si>
  <si>
    <t>SokotoNorth</t>
  </si>
  <si>
    <t>Tambuwal</t>
  </si>
  <si>
    <t>Tangaza</t>
  </si>
  <si>
    <t>Tureta</t>
  </si>
  <si>
    <t>Wamakko</t>
  </si>
  <si>
    <t>Wurno</t>
  </si>
  <si>
    <t>Yabo</t>
  </si>
  <si>
    <t>2018 Planned SCH Treatments CHILDREN</t>
  </si>
  <si>
    <t>2018 Planned SCH Treatments ADULTS</t>
  </si>
  <si>
    <t>Guinea Bissau</t>
  </si>
  <si>
    <t>Gabu</t>
  </si>
  <si>
    <t>Bafata</t>
  </si>
  <si>
    <t>Oio</t>
  </si>
  <si>
    <t>Cacheu</t>
  </si>
  <si>
    <t>Biombo</t>
  </si>
  <si>
    <t>Farim</t>
  </si>
  <si>
    <t>Bolama</t>
  </si>
  <si>
    <t>Bijagos</t>
  </si>
  <si>
    <t>Quinara</t>
  </si>
  <si>
    <t>Tombali</t>
  </si>
  <si>
    <t>SAB</t>
  </si>
  <si>
    <t>Guinea 3HD</t>
  </si>
  <si>
    <t>Guinea 5HD</t>
  </si>
  <si>
    <t>Fria</t>
  </si>
  <si>
    <t>Coyah</t>
  </si>
  <si>
    <t>Dubreka</t>
  </si>
  <si>
    <t>Matoto</t>
  </si>
  <si>
    <t>Ratoma</t>
  </si>
  <si>
    <t>Guinea MoH policy to accompany all SCH treatments with STH even if prevalence does not require treatment</t>
  </si>
  <si>
    <t>GiveWell intervention only started in 2018</t>
  </si>
  <si>
    <t>Notes</t>
  </si>
  <si>
    <t>2018 Planned STH Treatments CHILDREN</t>
  </si>
  <si>
    <t>2018 Planned STH Treatments ADULTS</t>
  </si>
  <si>
    <t>Nyarambe</t>
  </si>
  <si>
    <t>Angumu</t>
  </si>
  <si>
    <t>Biringi</t>
  </si>
  <si>
    <t>Aru</t>
  </si>
  <si>
    <t>Mahagi</t>
  </si>
  <si>
    <t>Yobe State</t>
  </si>
  <si>
    <t>Bade</t>
  </si>
  <si>
    <t>Bursari</t>
  </si>
  <si>
    <t>Damaturu</t>
  </si>
  <si>
    <t>Geidam</t>
  </si>
  <si>
    <t>Gujba</t>
  </si>
  <si>
    <t>Jakusko</t>
  </si>
  <si>
    <t>Karasuwa</t>
  </si>
  <si>
    <t>Nguru</t>
  </si>
  <si>
    <t>Tarmuwa</t>
  </si>
  <si>
    <t>Yunusari</t>
  </si>
  <si>
    <t>Fika</t>
  </si>
  <si>
    <t>Fune</t>
  </si>
  <si>
    <t>Machina</t>
  </si>
  <si>
    <t>Nangere</t>
  </si>
  <si>
    <t>Potiskum</t>
  </si>
  <si>
    <t>Yusufari</t>
  </si>
  <si>
    <t>Gulani</t>
  </si>
  <si>
    <t>No Sightsavers STH intervention in Yobe</t>
  </si>
  <si>
    <t>Rimba</t>
  </si>
  <si>
    <t>Supported by LF MDA that is not GiveWell funded</t>
  </si>
  <si>
    <r>
      <rPr>
        <b/>
        <sz val="11"/>
        <color theme="1"/>
        <rFont val="Calibri"/>
        <family val="2"/>
        <scheme val="minor"/>
      </rPr>
      <t>Worm prevalence data in GiveWell funded Sightsavers projects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</si>
</sst>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wrapText="1"/>
    </xf>
    <xf numFmtId="3" fontId="4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9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9" fontId="4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0" fillId="3" borderId="0" xfId="0" applyFill="1"/>
    <xf numFmtId="3" fontId="4" fillId="3" borderId="1" xfId="0" applyNumberFormat="1" applyFont="1" applyFill="1" applyBorder="1" applyAlignment="1">
      <alignment horizontal="right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horizontal="right" wrapText="1"/>
    </xf>
    <xf numFmtId="165" fontId="2" fillId="0" borderId="1" xfId="1" applyNumberFormat="1" applyFont="1" applyBorder="1" applyAlignment="1">
      <alignment wrapText="1"/>
    </xf>
    <xf numFmtId="165" fontId="5" fillId="0" borderId="1" xfId="1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wrapText="1"/>
    </xf>
    <xf numFmtId="164" fontId="4" fillId="2" borderId="1" xfId="1" applyFont="1" applyFill="1" applyBorder="1" applyAlignment="1">
      <alignment horizontal="right" wrapText="1"/>
    </xf>
    <xf numFmtId="164" fontId="2" fillId="0" borderId="1" xfId="1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164" fontId="6" fillId="0" borderId="2" xfId="1" applyFont="1" applyBorder="1" applyAlignment="1">
      <alignment horizontal="right" wrapText="1"/>
    </xf>
    <xf numFmtId="9" fontId="6" fillId="0" borderId="2" xfId="0" applyNumberFormat="1" applyFont="1" applyBorder="1" applyAlignment="1">
      <alignment wrapText="1"/>
    </xf>
    <xf numFmtId="9" fontId="6" fillId="0" borderId="2" xfId="2" applyFont="1" applyBorder="1" applyAlignment="1">
      <alignment horizontal="right" wrapText="1"/>
    </xf>
    <xf numFmtId="9" fontId="6" fillId="0" borderId="2" xfId="2" applyFont="1" applyBorder="1" applyAlignment="1">
      <alignment wrapText="1"/>
    </xf>
    <xf numFmtId="3" fontId="2" fillId="2" borderId="2" xfId="0" applyNumberFormat="1" applyFont="1" applyFill="1" applyBorder="1" applyAlignment="1">
      <alignment wrapText="1"/>
    </xf>
    <xf numFmtId="9" fontId="2" fillId="0" borderId="1" xfId="2" applyFont="1" applyBorder="1" applyAlignment="1">
      <alignment wrapText="1"/>
    </xf>
    <xf numFmtId="9" fontId="6" fillId="3" borderId="2" xfId="0" applyNumberFormat="1" applyFont="1" applyFill="1" applyBorder="1" applyAlignment="1">
      <alignment wrapText="1"/>
    </xf>
    <xf numFmtId="165" fontId="10" fillId="0" borderId="1" xfId="1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9" fontId="10" fillId="0" borderId="1" xfId="0" applyNumberFormat="1" applyFont="1" applyBorder="1" applyAlignment="1">
      <alignment horizontal="right" wrapText="1"/>
    </xf>
    <xf numFmtId="165" fontId="10" fillId="0" borderId="1" xfId="1" applyNumberFormat="1" applyFont="1" applyBorder="1" applyAlignment="1">
      <alignment wrapText="1"/>
    </xf>
    <xf numFmtId="0" fontId="11" fillId="0" borderId="0" xfId="0" applyFont="1"/>
    <xf numFmtId="0" fontId="9" fillId="0" borderId="1" xfId="0" applyFont="1" applyBorder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wrapText="1"/>
    </xf>
    <xf numFmtId="0" fontId="14" fillId="0" borderId="0" xfId="0" applyFont="1"/>
    <xf numFmtId="164" fontId="10" fillId="0" borderId="1" xfId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9" fontId="8" fillId="3" borderId="0" xfId="2" applyFont="1" applyFill="1" applyBorder="1"/>
    <xf numFmtId="0" fontId="2" fillId="2" borderId="7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9" fontId="2" fillId="0" borderId="11" xfId="2" applyFont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5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14" xfId="0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3</xdr:col>
      <xdr:colOff>431078</xdr:colOff>
      <xdr:row>0</xdr:row>
      <xdr:rowOff>549061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1926503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023"/>
  <sheetViews>
    <sheetView tabSelected="1" zoomScaleNormal="100" workbookViewId="0">
      <pane ySplit="3" topLeftCell="A4" activePane="bottomLeft" state="frozen"/>
      <selection pane="bottomLeft" activeCell="K143" sqref="K143"/>
    </sheetView>
  </sheetViews>
  <sheetFormatPr defaultRowHeight="15" x14ac:dyDescent="0.25"/>
  <cols>
    <col min="1" max="1" width="1.85546875" customWidth="1"/>
    <col min="2" max="2" width="14.42578125" bestFit="1" customWidth="1"/>
    <col min="3" max="3" width="11.7109375" customWidth="1"/>
    <col min="4" max="4" width="15.42578125" customWidth="1"/>
    <col min="5" max="5" width="15.7109375" customWidth="1"/>
    <col min="6" max="6" width="14.5703125" customWidth="1"/>
    <col min="7" max="7" width="13.42578125" customWidth="1"/>
    <col min="8" max="8" width="14.42578125" customWidth="1"/>
    <col min="9" max="9" width="12.140625" customWidth="1"/>
    <col min="10" max="10" width="15.28515625" customWidth="1"/>
    <col min="11" max="12" width="16.42578125" customWidth="1"/>
    <col min="13" max="13" width="14.42578125" customWidth="1"/>
    <col min="14" max="14" width="101.140625" customWidth="1"/>
  </cols>
  <sheetData>
    <row r="1" spans="2:32" ht="50.1" customHeight="1" x14ac:dyDescent="0.25"/>
    <row r="2" spans="2:32" ht="20.100000000000001" customHeight="1" thickBot="1" x14ac:dyDescent="0.3">
      <c r="B2" s="82" t="s">
        <v>177</v>
      </c>
    </row>
    <row r="3" spans="2:32" ht="51.75" thickBot="1" x14ac:dyDescent="0.3">
      <c r="B3" s="83"/>
      <c r="C3" s="84" t="s">
        <v>0</v>
      </c>
      <c r="D3" s="84" t="s">
        <v>1</v>
      </c>
      <c r="E3" s="84" t="s">
        <v>149</v>
      </c>
      <c r="F3" s="84" t="s">
        <v>150</v>
      </c>
      <c r="G3" s="84" t="s">
        <v>2</v>
      </c>
      <c r="H3" s="85" t="s">
        <v>3</v>
      </c>
      <c r="I3" s="84" t="s">
        <v>4</v>
      </c>
      <c r="J3" s="84" t="s">
        <v>5</v>
      </c>
      <c r="K3" s="84" t="s">
        <v>125</v>
      </c>
      <c r="L3" s="84" t="s">
        <v>126</v>
      </c>
      <c r="M3" s="84" t="s">
        <v>6</v>
      </c>
      <c r="N3" s="86" t="s">
        <v>148</v>
      </c>
      <c r="O3" s="4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15.75" thickBot="1" x14ac:dyDescent="0.3">
      <c r="B4" s="79" t="s">
        <v>139</v>
      </c>
      <c r="C4" s="57">
        <f>SUMPRODUCT(C5:C7,G5:G7)/SUM(G5:G7)</f>
        <v>0.42176765221869922</v>
      </c>
      <c r="D4" s="80">
        <f>SUM(D5:D7)</f>
        <v>174288</v>
      </c>
      <c r="E4" s="80">
        <f t="shared" ref="E4:L4" si="0">SUM(E5:E7)</f>
        <v>139685</v>
      </c>
      <c r="F4" s="80">
        <f t="shared" si="0"/>
        <v>307337</v>
      </c>
      <c r="G4" s="80">
        <f>SUM(G5:G7)</f>
        <v>621310</v>
      </c>
      <c r="H4" s="80">
        <f t="shared" si="0"/>
        <v>621310</v>
      </c>
      <c r="I4" s="57">
        <f>SUMPRODUCT(I5:I7,M5:M7)/SUM(M5:M7)</f>
        <v>0.76909222449340908</v>
      </c>
      <c r="J4" s="80">
        <f t="shared" si="0"/>
        <v>174288</v>
      </c>
      <c r="K4" s="80">
        <f t="shared" si="0"/>
        <v>139685</v>
      </c>
      <c r="L4" s="80">
        <f t="shared" si="0"/>
        <v>307337</v>
      </c>
      <c r="M4" s="80">
        <f>SUM(M5:M7)</f>
        <v>621310</v>
      </c>
      <c r="N4" s="81"/>
      <c r="O4" s="4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15.75" thickBot="1" x14ac:dyDescent="0.3">
      <c r="B5" s="59" t="s">
        <v>7</v>
      </c>
      <c r="C5" s="4">
        <v>0.28999999999999998</v>
      </c>
      <c r="D5" s="5">
        <v>42111</v>
      </c>
      <c r="E5" s="5">
        <v>35093</v>
      </c>
      <c r="F5" s="5">
        <v>77205</v>
      </c>
      <c r="G5" s="5">
        <f>D5+E5+F5</f>
        <v>154409</v>
      </c>
      <c r="H5" s="6">
        <f>G5</f>
        <v>154409</v>
      </c>
      <c r="I5" s="4">
        <v>0.79</v>
      </c>
      <c r="J5" s="5">
        <v>42111</v>
      </c>
      <c r="K5" s="5">
        <v>35093</v>
      </c>
      <c r="L5" s="5">
        <v>77205</v>
      </c>
      <c r="M5" s="5">
        <f>J5+K5+L5</f>
        <v>154409</v>
      </c>
      <c r="N5" s="60"/>
      <c r="O5" s="4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5.75" thickBot="1" x14ac:dyDescent="0.3">
      <c r="B6" s="59" t="s">
        <v>8</v>
      </c>
      <c r="C6" s="4">
        <v>0.55000000000000004</v>
      </c>
      <c r="D6" s="5">
        <v>103026</v>
      </c>
      <c r="E6" s="5">
        <v>81197</v>
      </c>
      <c r="F6" s="5">
        <v>178663</v>
      </c>
      <c r="G6" s="5">
        <f t="shared" ref="G6:G7" si="1">D6+E6+F6</f>
        <v>362886</v>
      </c>
      <c r="H6" s="6">
        <f t="shared" ref="H6:H7" si="2">G6</f>
        <v>362886</v>
      </c>
      <c r="I6" s="4">
        <v>0.78</v>
      </c>
      <c r="J6" s="5">
        <v>103026</v>
      </c>
      <c r="K6" s="5">
        <v>81197</v>
      </c>
      <c r="L6" s="5">
        <v>178663</v>
      </c>
      <c r="M6" s="5">
        <f t="shared" ref="M6:M7" si="3">J6+K6+L6</f>
        <v>362886</v>
      </c>
      <c r="N6" s="60"/>
      <c r="O6" s="4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5.75" thickBot="1" x14ac:dyDescent="0.3">
      <c r="B7" s="59" t="s">
        <v>9</v>
      </c>
      <c r="C7" s="4">
        <v>0.17</v>
      </c>
      <c r="D7" s="5">
        <v>29151</v>
      </c>
      <c r="E7" s="5">
        <v>23395</v>
      </c>
      <c r="F7" s="5">
        <v>51469</v>
      </c>
      <c r="G7" s="5">
        <f t="shared" si="1"/>
        <v>104015</v>
      </c>
      <c r="H7" s="6">
        <f t="shared" si="2"/>
        <v>104015</v>
      </c>
      <c r="I7" s="4">
        <v>0.7</v>
      </c>
      <c r="J7" s="5">
        <v>29151</v>
      </c>
      <c r="K7" s="5">
        <v>23395</v>
      </c>
      <c r="L7" s="5">
        <v>51469</v>
      </c>
      <c r="M7" s="5">
        <f t="shared" si="3"/>
        <v>104015</v>
      </c>
      <c r="N7" s="60" t="s">
        <v>146</v>
      </c>
      <c r="O7" s="4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15.75" thickBot="1" x14ac:dyDescent="0.3">
      <c r="B8" s="59"/>
      <c r="C8" s="4"/>
      <c r="D8" s="5"/>
      <c r="E8" s="5"/>
      <c r="F8" s="5"/>
      <c r="G8" s="5"/>
      <c r="H8" s="6"/>
      <c r="I8" s="4"/>
      <c r="J8" s="5"/>
      <c r="K8" s="5"/>
      <c r="L8" s="5"/>
      <c r="M8" s="5"/>
      <c r="N8" s="60"/>
      <c r="O8" s="4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s="19" customFormat="1" ht="15.75" thickBot="1" x14ac:dyDescent="0.3">
      <c r="B9" s="61" t="s">
        <v>140</v>
      </c>
      <c r="C9" s="57">
        <f>SUMPRODUCT(C10:C14,G10:G14)/SUM(G10:G14)</f>
        <v>8.5739666196160816E-2</v>
      </c>
      <c r="D9" s="26">
        <f>SUM(D10:D14)</f>
        <v>0</v>
      </c>
      <c r="E9" s="2">
        <f t="shared" ref="E9:H9" si="4">SUM(E10:E14)</f>
        <v>411259.5</v>
      </c>
      <c r="F9" s="26">
        <f>SUM(F10:F14)</f>
        <v>0</v>
      </c>
      <c r="G9" s="2">
        <f t="shared" si="4"/>
        <v>411259.5</v>
      </c>
      <c r="H9" s="2">
        <f t="shared" si="4"/>
        <v>411259.5</v>
      </c>
      <c r="I9" s="57">
        <f>SUMPRODUCT(I10:I14,M10:M14)/SUM(M10:M14)</f>
        <v>8.7806806286541708E-2</v>
      </c>
      <c r="J9" s="26">
        <f>SUM(J10:J14)</f>
        <v>0</v>
      </c>
      <c r="K9" s="2">
        <f t="shared" ref="K9:M9" si="5">SUM(K10:K14)</f>
        <v>411259.5</v>
      </c>
      <c r="L9" s="26">
        <f t="shared" si="5"/>
        <v>0</v>
      </c>
      <c r="M9" s="2">
        <f t="shared" si="5"/>
        <v>411259.5</v>
      </c>
      <c r="N9" s="62" t="s">
        <v>147</v>
      </c>
      <c r="O9" s="4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2:32" ht="15.75" thickBot="1" x14ac:dyDescent="0.3">
      <c r="B10" s="59" t="s">
        <v>141</v>
      </c>
      <c r="C10" s="4">
        <v>4.0000000000000001E-3</v>
      </c>
      <c r="D10" s="22">
        <v>0</v>
      </c>
      <c r="E10" s="5">
        <v>19780.3125</v>
      </c>
      <c r="F10" s="22">
        <v>0</v>
      </c>
      <c r="G10" s="5">
        <f>D10+E10</f>
        <v>19780.3125</v>
      </c>
      <c r="H10" s="6">
        <f>G10</f>
        <v>19780.3125</v>
      </c>
      <c r="I10" s="4">
        <v>2.4E-2</v>
      </c>
      <c r="J10" s="22">
        <v>0</v>
      </c>
      <c r="K10" s="5">
        <v>19780.3125</v>
      </c>
      <c r="L10" s="22">
        <v>0</v>
      </c>
      <c r="M10" s="5">
        <f t="shared" ref="M10:M14" si="6">J10+K10+L10</f>
        <v>19780.3125</v>
      </c>
      <c r="N10" s="60" t="s">
        <v>146</v>
      </c>
      <c r="O10" s="4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15.75" thickBot="1" x14ac:dyDescent="0.3">
      <c r="B11" s="59" t="s">
        <v>142</v>
      </c>
      <c r="C11" s="4">
        <v>7.1999999999999995E-2</v>
      </c>
      <c r="D11" s="22">
        <v>0</v>
      </c>
      <c r="E11" s="5">
        <v>53973.5625</v>
      </c>
      <c r="F11" s="22">
        <v>0</v>
      </c>
      <c r="G11" s="5">
        <f t="shared" ref="G11:G14" si="7">D11+E11</f>
        <v>53973.5625</v>
      </c>
      <c r="H11" s="6">
        <f t="shared" ref="H11:H14" si="8">G11</f>
        <v>53973.5625</v>
      </c>
      <c r="I11" s="4">
        <v>5.1999999999999998E-2</v>
      </c>
      <c r="J11" s="22">
        <v>0</v>
      </c>
      <c r="K11" s="5">
        <v>53973.5625</v>
      </c>
      <c r="L11" s="22">
        <v>0</v>
      </c>
      <c r="M11" s="5">
        <f t="shared" si="6"/>
        <v>53973.5625</v>
      </c>
      <c r="N11" s="60" t="s">
        <v>146</v>
      </c>
      <c r="O11" s="4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15.75" thickBot="1" x14ac:dyDescent="0.3">
      <c r="B12" s="59" t="s">
        <v>143</v>
      </c>
      <c r="C12" s="4">
        <v>0.12</v>
      </c>
      <c r="D12" s="22">
        <v>0</v>
      </c>
      <c r="E12" s="5">
        <v>67614.5625</v>
      </c>
      <c r="F12" s="22">
        <v>0</v>
      </c>
      <c r="G12" s="5">
        <f t="shared" si="7"/>
        <v>67614.5625</v>
      </c>
      <c r="H12" s="6">
        <f t="shared" si="8"/>
        <v>67614.5625</v>
      </c>
      <c r="I12" s="4">
        <v>0.02</v>
      </c>
      <c r="J12" s="22">
        <v>0</v>
      </c>
      <c r="K12" s="5">
        <v>67614.5625</v>
      </c>
      <c r="L12" s="22">
        <v>0</v>
      </c>
      <c r="M12" s="5">
        <f t="shared" si="6"/>
        <v>67614.5625</v>
      </c>
      <c r="N12" s="60" t="s">
        <v>146</v>
      </c>
      <c r="O12" s="4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15.75" thickBot="1" x14ac:dyDescent="0.3">
      <c r="B13" s="59" t="s">
        <v>144</v>
      </c>
      <c r="C13" s="4">
        <v>7.5999999999999998E-2</v>
      </c>
      <c r="D13" s="22">
        <v>0</v>
      </c>
      <c r="E13" s="5">
        <v>136362.75</v>
      </c>
      <c r="F13" s="22">
        <v>0</v>
      </c>
      <c r="G13" s="5">
        <f t="shared" si="7"/>
        <v>136362.75</v>
      </c>
      <c r="H13" s="6">
        <f t="shared" si="8"/>
        <v>136362.75</v>
      </c>
      <c r="I13" s="4">
        <v>0.129</v>
      </c>
      <c r="J13" s="22">
        <v>0</v>
      </c>
      <c r="K13" s="5">
        <v>136362.75</v>
      </c>
      <c r="L13" s="22">
        <v>0</v>
      </c>
      <c r="M13" s="5">
        <f t="shared" si="6"/>
        <v>136362.75</v>
      </c>
      <c r="N13" s="60" t="s">
        <v>146</v>
      </c>
      <c r="O13" s="4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ht="15.75" thickBot="1" x14ac:dyDescent="0.3">
      <c r="B14" s="59" t="s">
        <v>145</v>
      </c>
      <c r="C14" s="4">
        <v>9.6000000000000002E-2</v>
      </c>
      <c r="D14" s="22">
        <v>0</v>
      </c>
      <c r="E14" s="5">
        <v>133528.3125</v>
      </c>
      <c r="F14" s="22">
        <v>0</v>
      </c>
      <c r="G14" s="5">
        <f t="shared" si="7"/>
        <v>133528.3125</v>
      </c>
      <c r="H14" s="6">
        <f t="shared" si="8"/>
        <v>133528.3125</v>
      </c>
      <c r="I14" s="4">
        <v>0.104</v>
      </c>
      <c r="J14" s="22">
        <v>0</v>
      </c>
      <c r="K14" s="5">
        <v>133528.3125</v>
      </c>
      <c r="L14" s="22">
        <v>0</v>
      </c>
      <c r="M14" s="5">
        <f t="shared" si="6"/>
        <v>133528.3125</v>
      </c>
      <c r="N14" s="60" t="s">
        <v>146</v>
      </c>
      <c r="O14" s="4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15.75" thickBot="1" x14ac:dyDescent="0.3">
      <c r="B15" s="59"/>
      <c r="C15" s="4"/>
      <c r="D15" s="5"/>
      <c r="E15" s="5"/>
      <c r="F15" s="5"/>
      <c r="G15" s="5"/>
      <c r="H15" s="6"/>
      <c r="I15" s="4"/>
      <c r="J15" s="5"/>
      <c r="K15" s="5"/>
      <c r="L15" s="5"/>
      <c r="M15" s="5"/>
      <c r="N15" s="60"/>
      <c r="O15" s="4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15.75" thickBot="1" x14ac:dyDescent="0.3">
      <c r="B16" s="56" t="s">
        <v>10</v>
      </c>
      <c r="C16" s="57">
        <f>SUMPRODUCT(C17:C24,G17:G24)/SUM(G17:G24)</f>
        <v>0.23</v>
      </c>
      <c r="D16" s="2">
        <f>SUM(D17:D24)</f>
        <v>45367</v>
      </c>
      <c r="E16" s="2">
        <f t="shared" ref="E16:J16" si="9">SUM(E17:E24)</f>
        <v>46728</v>
      </c>
      <c r="F16" s="26">
        <f t="shared" si="9"/>
        <v>0</v>
      </c>
      <c r="G16" s="2">
        <f t="shared" si="9"/>
        <v>92095</v>
      </c>
      <c r="H16" s="2">
        <f t="shared" si="9"/>
        <v>92095</v>
      </c>
      <c r="I16" s="57">
        <f>SUMPRODUCT(I17:I24,M17:M24)/SUM(M17:M24)</f>
        <v>0.49351806911979912</v>
      </c>
      <c r="J16" s="2">
        <f t="shared" si="9"/>
        <v>292403</v>
      </c>
      <c r="K16" s="2">
        <f t="shared" ref="K16" si="10">SUM(K17:K24)</f>
        <v>159971</v>
      </c>
      <c r="L16" s="26">
        <f t="shared" ref="L16" si="11">SUM(L17:L24)</f>
        <v>0</v>
      </c>
      <c r="M16" s="2">
        <f t="shared" ref="M16" si="12">SUM(M17:M24)</f>
        <v>452374</v>
      </c>
      <c r="N16" s="58"/>
      <c r="O16" s="4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5.75" thickBot="1" x14ac:dyDescent="0.3">
      <c r="B17" s="63" t="s">
        <v>152</v>
      </c>
      <c r="C17" s="4">
        <v>0</v>
      </c>
      <c r="D17" s="22">
        <v>0</v>
      </c>
      <c r="E17" s="22">
        <v>0</v>
      </c>
      <c r="F17" s="22">
        <v>0</v>
      </c>
      <c r="G17" s="22">
        <f>D17+E17</f>
        <v>0</v>
      </c>
      <c r="H17" s="27">
        <f>G17</f>
        <v>0</v>
      </c>
      <c r="I17" s="4">
        <v>0.78600000000000003</v>
      </c>
      <c r="J17" s="23">
        <v>44966</v>
      </c>
      <c r="K17" s="24">
        <v>46314</v>
      </c>
      <c r="L17" s="22">
        <v>0</v>
      </c>
      <c r="M17" s="5">
        <f>J17+K17+L17</f>
        <v>91280</v>
      </c>
      <c r="N17" s="60"/>
      <c r="O17" s="4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5.75" thickBot="1" x14ac:dyDescent="0.3">
      <c r="B18" s="63" t="s">
        <v>154</v>
      </c>
      <c r="C18" s="4">
        <v>0.01</v>
      </c>
      <c r="D18" s="22">
        <v>0</v>
      </c>
      <c r="E18" s="22">
        <v>0</v>
      </c>
      <c r="F18" s="22">
        <v>0</v>
      </c>
      <c r="G18" s="22">
        <f>D18+E18</f>
        <v>0</v>
      </c>
      <c r="H18" s="27">
        <f>G18</f>
        <v>0</v>
      </c>
      <c r="I18" s="4">
        <v>0.127</v>
      </c>
      <c r="J18" s="23">
        <v>51395</v>
      </c>
      <c r="K18" s="24">
        <v>0</v>
      </c>
      <c r="L18" s="22">
        <v>0</v>
      </c>
      <c r="M18" s="5">
        <f>J18+K18+L18</f>
        <v>51395</v>
      </c>
      <c r="N18" s="60"/>
      <c r="O18" s="4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5.75" thickBot="1" x14ac:dyDescent="0.3">
      <c r="B19" s="63" t="s">
        <v>11</v>
      </c>
      <c r="C19" s="4">
        <v>0.23</v>
      </c>
      <c r="D19" s="5">
        <v>45367</v>
      </c>
      <c r="E19" s="5">
        <v>46728</v>
      </c>
      <c r="F19" s="5"/>
      <c r="G19" s="5">
        <f t="shared" ref="G19:G95" si="13">D19+E19</f>
        <v>92095</v>
      </c>
      <c r="H19" s="6">
        <f>G19</f>
        <v>92095</v>
      </c>
      <c r="I19" s="4">
        <v>0.05</v>
      </c>
      <c r="J19" s="21">
        <v>0</v>
      </c>
      <c r="K19" s="22">
        <v>0</v>
      </c>
      <c r="L19" s="22">
        <v>0</v>
      </c>
      <c r="M19" s="22">
        <f t="shared" ref="M19:M22" si="14">J19+K19+L19</f>
        <v>0</v>
      </c>
      <c r="N19" s="60"/>
      <c r="O19" s="4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5.75" thickBot="1" x14ac:dyDescent="0.3">
      <c r="B20" s="63" t="s">
        <v>153</v>
      </c>
      <c r="C20" s="4">
        <v>0.18</v>
      </c>
      <c r="D20" s="22">
        <v>0</v>
      </c>
      <c r="E20" s="22">
        <v>0</v>
      </c>
      <c r="F20" s="22">
        <v>0</v>
      </c>
      <c r="G20" s="22">
        <f t="shared" si="13"/>
        <v>0</v>
      </c>
      <c r="H20" s="27">
        <f t="shared" ref="H20:H22" si="15">G20</f>
        <v>0</v>
      </c>
      <c r="I20" s="4">
        <v>0.157</v>
      </c>
      <c r="J20" s="23">
        <v>0</v>
      </c>
      <c r="K20" s="24">
        <v>38349</v>
      </c>
      <c r="L20" s="22">
        <v>0</v>
      </c>
      <c r="M20" s="5">
        <f t="shared" si="14"/>
        <v>38349</v>
      </c>
      <c r="N20" s="60"/>
      <c r="O20" s="4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5.75" thickBot="1" x14ac:dyDescent="0.3">
      <c r="B21" s="63" t="s">
        <v>27</v>
      </c>
      <c r="C21" s="4">
        <v>0.02</v>
      </c>
      <c r="D21" s="22">
        <v>0</v>
      </c>
      <c r="E21" s="22">
        <v>0</v>
      </c>
      <c r="F21" s="22">
        <v>0</v>
      </c>
      <c r="G21" s="22">
        <f>D21+E21</f>
        <v>0</v>
      </c>
      <c r="H21" s="27">
        <f>G21</f>
        <v>0</v>
      </c>
      <c r="I21" s="4">
        <v>8.0000000000000002E-3</v>
      </c>
      <c r="J21" s="23">
        <v>73784</v>
      </c>
      <c r="K21" s="24">
        <v>0</v>
      </c>
      <c r="L21" s="22">
        <v>0</v>
      </c>
      <c r="M21" s="5">
        <f>J21+K21+L21</f>
        <v>73784</v>
      </c>
      <c r="N21" s="60"/>
      <c r="O21" s="4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.75" thickBot="1" x14ac:dyDescent="0.3">
      <c r="B22" s="63" t="s">
        <v>155</v>
      </c>
      <c r="C22" s="4">
        <v>0.01</v>
      </c>
      <c r="D22" s="22">
        <v>0</v>
      </c>
      <c r="E22" s="22">
        <v>0</v>
      </c>
      <c r="F22" s="22">
        <v>0</v>
      </c>
      <c r="G22" s="22">
        <f t="shared" si="13"/>
        <v>0</v>
      </c>
      <c r="H22" s="27">
        <f t="shared" si="15"/>
        <v>0</v>
      </c>
      <c r="I22" s="4">
        <v>2.8000000000000001E-2</v>
      </c>
      <c r="J22" s="23">
        <v>49143</v>
      </c>
      <c r="K22" s="24">
        <v>0</v>
      </c>
      <c r="L22" s="22">
        <v>0</v>
      </c>
      <c r="M22" s="5">
        <f t="shared" si="14"/>
        <v>49143</v>
      </c>
      <c r="N22" s="60"/>
      <c r="O22" s="4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5.75" thickBot="1" x14ac:dyDescent="0.3">
      <c r="B23" s="63" t="s">
        <v>151</v>
      </c>
      <c r="C23" s="4">
        <v>0</v>
      </c>
      <c r="D23" s="22">
        <v>0</v>
      </c>
      <c r="E23" s="22">
        <v>0</v>
      </c>
      <c r="F23" s="22">
        <v>0</v>
      </c>
      <c r="G23" s="22">
        <f>D23+E23</f>
        <v>0</v>
      </c>
      <c r="H23" s="27">
        <f>G23</f>
        <v>0</v>
      </c>
      <c r="I23" s="4">
        <v>0.92300000000000004</v>
      </c>
      <c r="J23" s="23">
        <v>73115</v>
      </c>
      <c r="K23" s="24">
        <v>75308</v>
      </c>
      <c r="L23" s="22">
        <v>0</v>
      </c>
      <c r="M23" s="5">
        <f>J23+K23+L23</f>
        <v>148423</v>
      </c>
      <c r="N23" s="60"/>
      <c r="O23" s="4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.75" thickBot="1" x14ac:dyDescent="0.3">
      <c r="B24" s="63" t="s">
        <v>175</v>
      </c>
      <c r="C24" s="4">
        <v>0.11</v>
      </c>
      <c r="D24" s="22">
        <v>0</v>
      </c>
      <c r="E24" s="22">
        <v>0</v>
      </c>
      <c r="F24" s="22">
        <v>0</v>
      </c>
      <c r="G24" s="22">
        <f>D24+E24</f>
        <v>0</v>
      </c>
      <c r="H24" s="27">
        <f>G24</f>
        <v>0</v>
      </c>
      <c r="I24" s="4">
        <v>8.9999999999999993E-3</v>
      </c>
      <c r="J24" s="23">
        <v>0</v>
      </c>
      <c r="K24" s="24">
        <v>0</v>
      </c>
      <c r="L24" s="22">
        <v>0</v>
      </c>
      <c r="M24" s="22">
        <f>J24+K24+L24</f>
        <v>0</v>
      </c>
      <c r="N24" s="60"/>
      <c r="O24" s="4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.75" thickBot="1" x14ac:dyDescent="0.3">
      <c r="B25" s="63"/>
      <c r="C25" s="4"/>
      <c r="D25" s="5"/>
      <c r="E25" s="5"/>
      <c r="F25" s="5"/>
      <c r="G25" s="5"/>
      <c r="H25" s="6"/>
      <c r="I25" s="4"/>
      <c r="J25" s="1"/>
      <c r="K25" s="7"/>
      <c r="L25" s="7"/>
      <c r="M25" s="1"/>
      <c r="N25" s="60"/>
      <c r="O25" s="4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s="19" customFormat="1" ht="15.75" thickBot="1" x14ac:dyDescent="0.3">
      <c r="B26" s="64" t="s">
        <v>127</v>
      </c>
      <c r="C26" s="57">
        <f>SUMPRODUCT(C27:C37,G27:G37)/SUM(G27:G37)</f>
        <v>0.17764679981047449</v>
      </c>
      <c r="D26" s="20">
        <f>SUM(D27:D37)</f>
        <v>181951</v>
      </c>
      <c r="E26" s="20">
        <f t="shared" ref="E26:M26" si="16">SUM(E27:E37)</f>
        <v>79565.23</v>
      </c>
      <c r="F26" s="20"/>
      <c r="G26" s="20">
        <f t="shared" si="16"/>
        <v>261516.22999999998</v>
      </c>
      <c r="H26" s="20">
        <f t="shared" si="16"/>
        <v>104612.48</v>
      </c>
      <c r="I26" s="57">
        <f>SUMPRODUCT(I27:I37,M27:M37)/SUM(M27:M37)</f>
        <v>2.7190521214487631E-2</v>
      </c>
      <c r="J26" s="20">
        <f t="shared" si="16"/>
        <v>271436.75</v>
      </c>
      <c r="K26" s="20">
        <f t="shared" si="16"/>
        <v>79738.83</v>
      </c>
      <c r="L26" s="20">
        <f t="shared" si="16"/>
        <v>0</v>
      </c>
      <c r="M26" s="20">
        <f t="shared" si="16"/>
        <v>351175.58</v>
      </c>
      <c r="N26" s="62"/>
      <c r="O26" s="4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2" ht="15.75" thickBot="1" x14ac:dyDescent="0.3">
      <c r="B27" s="63" t="s">
        <v>128</v>
      </c>
      <c r="C27" s="4">
        <v>1.11E-2</v>
      </c>
      <c r="D27" s="24">
        <v>55537</v>
      </c>
      <c r="E27" s="24">
        <v>0</v>
      </c>
      <c r="F27" s="24"/>
      <c r="G27" s="24">
        <f t="shared" si="13"/>
        <v>55537</v>
      </c>
      <c r="H27" s="28">
        <v>0</v>
      </c>
      <c r="I27" s="4">
        <v>4.2099999999999999E-2</v>
      </c>
      <c r="J27" s="23">
        <v>55537</v>
      </c>
      <c r="K27" s="24">
        <v>0</v>
      </c>
      <c r="L27" s="22">
        <v>0</v>
      </c>
      <c r="M27" s="25">
        <f>SUM(J27:L27)</f>
        <v>55537</v>
      </c>
      <c r="N27" s="60"/>
      <c r="O27" s="4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.75" thickBot="1" x14ac:dyDescent="0.3">
      <c r="B28" s="63" t="s">
        <v>129</v>
      </c>
      <c r="C28" s="4">
        <v>2.1399999999999999E-2</v>
      </c>
      <c r="D28" s="24">
        <v>54261</v>
      </c>
      <c r="E28" s="24">
        <v>0</v>
      </c>
      <c r="F28" s="24"/>
      <c r="G28" s="24">
        <f t="shared" si="13"/>
        <v>54261</v>
      </c>
      <c r="H28" s="28">
        <v>0</v>
      </c>
      <c r="I28" s="4">
        <v>5.4199999999999998E-2</v>
      </c>
      <c r="J28" s="23">
        <v>54261</v>
      </c>
      <c r="K28" s="24">
        <v>0</v>
      </c>
      <c r="L28" s="22">
        <v>0</v>
      </c>
      <c r="M28" s="25">
        <f t="shared" ref="M28:M36" si="17">SUM(J28:L28)</f>
        <v>54261</v>
      </c>
      <c r="N28" s="60"/>
      <c r="O28" s="4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.75" thickBot="1" x14ac:dyDescent="0.3">
      <c r="B29" s="63" t="s">
        <v>130</v>
      </c>
      <c r="C29" s="4">
        <v>7.2599999999999998E-2</v>
      </c>
      <c r="D29" s="24">
        <v>0</v>
      </c>
      <c r="E29" s="24">
        <v>0</v>
      </c>
      <c r="F29" s="24"/>
      <c r="G29" s="24">
        <f t="shared" si="13"/>
        <v>0</v>
      </c>
      <c r="H29" s="28">
        <f t="shared" ref="H29:H37" si="18">G29</f>
        <v>0</v>
      </c>
      <c r="I29" s="4">
        <v>2.3E-3</v>
      </c>
      <c r="J29" s="23">
        <v>0</v>
      </c>
      <c r="K29" s="24">
        <v>49714.560000000005</v>
      </c>
      <c r="L29" s="22">
        <v>0</v>
      </c>
      <c r="M29" s="25">
        <f t="shared" si="17"/>
        <v>49714.560000000005</v>
      </c>
      <c r="N29" s="60"/>
      <c r="O29" s="4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.75" thickBot="1" x14ac:dyDescent="0.3">
      <c r="B30" s="63" t="s">
        <v>131</v>
      </c>
      <c r="C30" s="4">
        <v>9.2399999999999996E-2</v>
      </c>
      <c r="D30" s="24">
        <v>0</v>
      </c>
      <c r="E30" s="24">
        <v>0</v>
      </c>
      <c r="F30" s="24"/>
      <c r="G30" s="24">
        <f t="shared" si="13"/>
        <v>0</v>
      </c>
      <c r="H30" s="28">
        <f t="shared" si="18"/>
        <v>0</v>
      </c>
      <c r="I30" s="4">
        <v>1.1900000000000001E-2</v>
      </c>
      <c r="J30" s="23">
        <v>49985</v>
      </c>
      <c r="K30" s="24">
        <v>0</v>
      </c>
      <c r="L30" s="22">
        <v>0</v>
      </c>
      <c r="M30" s="25">
        <f t="shared" si="17"/>
        <v>49985</v>
      </c>
      <c r="N30" s="60"/>
      <c r="O30" s="4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.75" thickBot="1" x14ac:dyDescent="0.3">
      <c r="B31" s="63" t="s">
        <v>132</v>
      </c>
      <c r="C31" s="4">
        <v>0.3266</v>
      </c>
      <c r="D31" s="24">
        <v>25131</v>
      </c>
      <c r="E31" s="24">
        <v>27871.56</v>
      </c>
      <c r="F31" s="24"/>
      <c r="G31" s="24">
        <f t="shared" si="13"/>
        <v>53002.559999999998</v>
      </c>
      <c r="H31" s="28">
        <f t="shared" si="18"/>
        <v>53002.559999999998</v>
      </c>
      <c r="I31" s="4">
        <v>0</v>
      </c>
      <c r="J31" s="23">
        <v>0</v>
      </c>
      <c r="K31" s="24">
        <v>0</v>
      </c>
      <c r="L31" s="22">
        <v>0</v>
      </c>
      <c r="M31" s="25">
        <f t="shared" si="17"/>
        <v>0</v>
      </c>
      <c r="N31" s="60"/>
      <c r="O31" s="4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.75" thickBot="1" x14ac:dyDescent="0.3">
      <c r="B32" s="63" t="s">
        <v>133</v>
      </c>
      <c r="C32" s="4">
        <v>2.9100000000000001E-2</v>
      </c>
      <c r="D32" s="24">
        <v>0</v>
      </c>
      <c r="E32" s="24">
        <v>0</v>
      </c>
      <c r="F32" s="24"/>
      <c r="G32" s="24">
        <f t="shared" si="13"/>
        <v>0</v>
      </c>
      <c r="H32" s="28">
        <f t="shared" si="18"/>
        <v>0</v>
      </c>
      <c r="I32" s="4">
        <v>0.1706</v>
      </c>
      <c r="J32" s="23">
        <v>13036.75</v>
      </c>
      <c r="K32" s="24">
        <v>0</v>
      </c>
      <c r="L32" s="22">
        <v>0</v>
      </c>
      <c r="M32" s="25">
        <f>SUM(J32:L32)</f>
        <v>13036.75</v>
      </c>
      <c r="N32" s="60"/>
      <c r="O32" s="4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.75" thickBot="1" x14ac:dyDescent="0.3">
      <c r="B33" s="63" t="s">
        <v>134</v>
      </c>
      <c r="C33" s="4">
        <v>5.3199999999999997E-2</v>
      </c>
      <c r="D33" s="24">
        <v>0</v>
      </c>
      <c r="E33" s="24">
        <v>0</v>
      </c>
      <c r="F33" s="24"/>
      <c r="G33" s="24">
        <f t="shared" si="13"/>
        <v>0</v>
      </c>
      <c r="H33" s="28">
        <f t="shared" si="18"/>
        <v>0</v>
      </c>
      <c r="I33" s="4">
        <v>8.2000000000000007E-3</v>
      </c>
      <c r="J33" s="23">
        <v>0</v>
      </c>
      <c r="K33" s="24">
        <v>3018.6000000000004</v>
      </c>
      <c r="L33" s="22">
        <v>0</v>
      </c>
      <c r="M33" s="25">
        <f t="shared" si="17"/>
        <v>3018.6000000000004</v>
      </c>
      <c r="N33" s="60"/>
      <c r="O33" s="4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.75" thickBot="1" x14ac:dyDescent="0.3">
      <c r="B34" s="63" t="s">
        <v>135</v>
      </c>
      <c r="C34" s="4">
        <v>0.23</v>
      </c>
      <c r="D34" s="36">
        <v>6001.25</v>
      </c>
      <c r="E34" s="36">
        <v>6572</v>
      </c>
      <c r="F34" s="24"/>
      <c r="G34" s="24">
        <f t="shared" si="13"/>
        <v>12573.25</v>
      </c>
      <c r="H34" s="28">
        <v>0</v>
      </c>
      <c r="I34" s="4">
        <v>0</v>
      </c>
      <c r="J34" s="23">
        <v>0</v>
      </c>
      <c r="K34" s="24">
        <v>0</v>
      </c>
      <c r="L34" s="22">
        <v>0</v>
      </c>
      <c r="M34" s="25">
        <f t="shared" si="17"/>
        <v>0</v>
      </c>
      <c r="N34" s="60" t="s">
        <v>41</v>
      </c>
      <c r="O34" s="4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.75" thickBot="1" x14ac:dyDescent="0.3">
      <c r="B35" s="63" t="s">
        <v>136</v>
      </c>
      <c r="C35" s="4">
        <v>0.27750000000000002</v>
      </c>
      <c r="D35" s="36">
        <v>16416.5</v>
      </c>
      <c r="E35" s="36">
        <v>18116</v>
      </c>
      <c r="F35" s="24"/>
      <c r="G35" s="24">
        <f t="shared" si="13"/>
        <v>34532.5</v>
      </c>
      <c r="H35" s="28">
        <v>0</v>
      </c>
      <c r="I35" s="4">
        <v>0</v>
      </c>
      <c r="J35" s="23">
        <v>0</v>
      </c>
      <c r="K35" s="24">
        <v>0</v>
      </c>
      <c r="L35" s="22">
        <v>0</v>
      </c>
      <c r="M35" s="25">
        <f t="shared" si="17"/>
        <v>0</v>
      </c>
      <c r="N35" s="60" t="s">
        <v>41</v>
      </c>
      <c r="O35" s="4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.75" thickBot="1" x14ac:dyDescent="0.3">
      <c r="B36" s="63" t="s">
        <v>137</v>
      </c>
      <c r="C36" s="4">
        <v>0.28860000000000002</v>
      </c>
      <c r="D36" s="24">
        <v>24604.25</v>
      </c>
      <c r="E36" s="24">
        <v>27005.670000000002</v>
      </c>
      <c r="F36" s="24"/>
      <c r="G36" s="24">
        <f t="shared" si="13"/>
        <v>51609.919999999998</v>
      </c>
      <c r="H36" s="28">
        <f t="shared" si="18"/>
        <v>51609.919999999998</v>
      </c>
      <c r="I36" s="4">
        <v>0</v>
      </c>
      <c r="J36" s="23">
        <v>0</v>
      </c>
      <c r="K36" s="24">
        <v>27005.670000000002</v>
      </c>
      <c r="L36" s="22">
        <v>0</v>
      </c>
      <c r="M36" s="25">
        <f t="shared" si="17"/>
        <v>27005.670000000002</v>
      </c>
      <c r="N36" s="60"/>
      <c r="O36" s="4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.75" thickBot="1" x14ac:dyDescent="0.3">
      <c r="B37" s="63" t="s">
        <v>138</v>
      </c>
      <c r="C37" s="4">
        <v>5.4100000000000002E-2</v>
      </c>
      <c r="D37" s="24">
        <v>0</v>
      </c>
      <c r="E37" s="24">
        <v>0</v>
      </c>
      <c r="F37" s="24"/>
      <c r="G37" s="24">
        <f t="shared" si="13"/>
        <v>0</v>
      </c>
      <c r="H37" s="28">
        <f t="shared" si="18"/>
        <v>0</v>
      </c>
      <c r="I37" s="4">
        <v>1.3299999999999999E-2</v>
      </c>
      <c r="J37" s="23">
        <v>98617</v>
      </c>
      <c r="K37" s="24">
        <v>0</v>
      </c>
      <c r="L37" s="22">
        <v>0</v>
      </c>
      <c r="M37" s="25">
        <f>SUM(J37:L37)</f>
        <v>98617</v>
      </c>
      <c r="N37" s="60"/>
      <c r="O37" s="4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.75" thickBot="1" x14ac:dyDescent="0.3">
      <c r="B38" s="5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0"/>
      <c r="O38" s="4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.75" thickBot="1" x14ac:dyDescent="0.3">
      <c r="B39" s="65" t="s">
        <v>12</v>
      </c>
      <c r="C39" s="35"/>
      <c r="D39" s="33">
        <f>D40+D65+D88+D111+D129+D154</f>
        <v>1646903</v>
      </c>
      <c r="E39" s="33">
        <f t="shared" ref="E39:J39" si="19">E40+E65+E88+E111+E129+E154</f>
        <v>2388741</v>
      </c>
      <c r="F39" s="33">
        <f t="shared" si="19"/>
        <v>0</v>
      </c>
      <c r="G39" s="33">
        <f t="shared" si="19"/>
        <v>4035644</v>
      </c>
      <c r="H39" s="33">
        <f t="shared" si="19"/>
        <v>2162878</v>
      </c>
      <c r="I39" s="9"/>
      <c r="J39" s="33">
        <f t="shared" si="19"/>
        <v>3428576</v>
      </c>
      <c r="K39" s="33">
        <f t="shared" ref="K39" si="20">K40+K65+K88+K111+K129+K154</f>
        <v>3398625.9638991253</v>
      </c>
      <c r="L39" s="33">
        <f t="shared" ref="L39" si="21">L40+L65+L88+L111+L129+L154</f>
        <v>294875.60000000003</v>
      </c>
      <c r="M39" s="33">
        <f t="shared" ref="M39" si="22">M40+M65+M88+M111+M129+M154</f>
        <v>7122079.563899125</v>
      </c>
      <c r="N39" s="66"/>
      <c r="O39" s="4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2:32" ht="15.75" thickBot="1" x14ac:dyDescent="0.3">
      <c r="B40" s="67" t="s">
        <v>13</v>
      </c>
      <c r="C40" s="30">
        <f>SUMPRODUCT(C41:C63,G41:G63)/SUM(G41:G63)</f>
        <v>0.25126488754310827</v>
      </c>
      <c r="D40" s="12">
        <f>SUM(D41:D63)</f>
        <v>799452</v>
      </c>
      <c r="E40" s="12">
        <f t="shared" ref="E40:H40" si="23">SUM(E41:E63)</f>
        <v>819435</v>
      </c>
      <c r="F40" s="29">
        <f t="shared" si="23"/>
        <v>0</v>
      </c>
      <c r="G40" s="12">
        <f t="shared" si="23"/>
        <v>1618887</v>
      </c>
      <c r="H40" s="12">
        <f t="shared" si="23"/>
        <v>1233166</v>
      </c>
      <c r="I40" s="31">
        <f>SUMPRODUCT(I41:I63,M41:M63)/SUM(M41:M63)</f>
        <v>0.1849612357030232</v>
      </c>
      <c r="J40" s="12">
        <f>SUM(J41:J63)</f>
        <v>1141093</v>
      </c>
      <c r="K40" s="12">
        <f t="shared" ref="K40:M40" si="24">SUM(K41:K63)</f>
        <v>938314.82479287521</v>
      </c>
      <c r="L40" s="12">
        <f t="shared" si="24"/>
        <v>0</v>
      </c>
      <c r="M40" s="12">
        <f t="shared" si="24"/>
        <v>2079407.8247928752</v>
      </c>
      <c r="N40" s="68"/>
      <c r="O40" s="5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ht="15.75" thickBot="1" x14ac:dyDescent="0.3">
      <c r="B41" s="59" t="s">
        <v>14</v>
      </c>
      <c r="C41" s="13">
        <v>0.23</v>
      </c>
      <c r="D41" s="28">
        <v>49289</v>
      </c>
      <c r="E41" s="28">
        <v>50521</v>
      </c>
      <c r="F41" s="28">
        <v>0</v>
      </c>
      <c r="G41" s="28">
        <f t="shared" si="13"/>
        <v>99810</v>
      </c>
      <c r="H41" s="28">
        <v>99810</v>
      </c>
      <c r="I41" s="38">
        <v>0.08</v>
      </c>
      <c r="J41" s="36">
        <v>49289</v>
      </c>
      <c r="K41" s="36">
        <v>0</v>
      </c>
      <c r="L41" s="36">
        <v>0</v>
      </c>
      <c r="M41" s="36">
        <f>SUM(J41:L41)</f>
        <v>49289</v>
      </c>
      <c r="N41" s="60" t="s">
        <v>15</v>
      </c>
      <c r="O41" s="4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s="44" customFormat="1" ht="15.75" thickBot="1" x14ac:dyDescent="0.3">
      <c r="B42" s="71" t="s">
        <v>16</v>
      </c>
      <c r="C42" s="38">
        <v>0.26</v>
      </c>
      <c r="D42" s="36">
        <v>31831</v>
      </c>
      <c r="E42" s="36">
        <v>32627</v>
      </c>
      <c r="F42" s="36">
        <v>0</v>
      </c>
      <c r="G42" s="36">
        <f t="shared" si="13"/>
        <v>64458</v>
      </c>
      <c r="H42" s="36">
        <v>64458</v>
      </c>
      <c r="I42" s="38">
        <v>0.06</v>
      </c>
      <c r="J42" s="36">
        <v>31831</v>
      </c>
      <c r="K42" s="36">
        <v>0</v>
      </c>
      <c r="L42" s="36">
        <v>0</v>
      </c>
      <c r="M42" s="36">
        <f t="shared" ref="M42:M62" si="25">SUM(J42:L42)</f>
        <v>31831</v>
      </c>
      <c r="N42" s="72" t="s">
        <v>17</v>
      </c>
      <c r="O42" s="51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2:32" ht="15.75" thickBot="1" x14ac:dyDescent="0.3">
      <c r="B43" s="71" t="s">
        <v>18</v>
      </c>
      <c r="C43" s="38">
        <v>0.2</v>
      </c>
      <c r="D43" s="36">
        <v>26662</v>
      </c>
      <c r="E43" s="36">
        <v>27329</v>
      </c>
      <c r="F43" s="36">
        <v>0</v>
      </c>
      <c r="G43" s="36">
        <f t="shared" si="13"/>
        <v>53991</v>
      </c>
      <c r="H43" s="36">
        <v>53991</v>
      </c>
      <c r="I43" s="38">
        <v>0.12</v>
      </c>
      <c r="J43" s="36">
        <v>26662</v>
      </c>
      <c r="K43" s="36">
        <v>27329.015086420521</v>
      </c>
      <c r="L43" s="36">
        <v>0</v>
      </c>
      <c r="M43" s="36">
        <f t="shared" si="25"/>
        <v>53991.015086420521</v>
      </c>
      <c r="N43" s="72" t="s">
        <v>15</v>
      </c>
      <c r="O43" s="4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s="44" customFormat="1" ht="15.75" thickBot="1" x14ac:dyDescent="0.3">
      <c r="B44" s="71" t="s">
        <v>19</v>
      </c>
      <c r="C44" s="38">
        <v>0.23</v>
      </c>
      <c r="D44" s="36">
        <v>56133</v>
      </c>
      <c r="E44" s="36">
        <v>57536</v>
      </c>
      <c r="F44" s="36">
        <v>0</v>
      </c>
      <c r="G44" s="36">
        <f t="shared" si="13"/>
        <v>113669</v>
      </c>
      <c r="H44" s="36">
        <v>113669</v>
      </c>
      <c r="I44" s="38">
        <v>0.13</v>
      </c>
      <c r="J44" s="36">
        <v>56133</v>
      </c>
      <c r="K44" s="36">
        <v>57536.240194498787</v>
      </c>
      <c r="L44" s="36">
        <v>0</v>
      </c>
      <c r="M44" s="36">
        <f t="shared" si="25"/>
        <v>113669.24019449879</v>
      </c>
      <c r="N44" s="72" t="s">
        <v>17</v>
      </c>
      <c r="O44" s="51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2:32" ht="15.75" thickBot="1" x14ac:dyDescent="0.3">
      <c r="B45" s="71" t="s">
        <v>20</v>
      </c>
      <c r="C45" s="38">
        <v>0.22</v>
      </c>
      <c r="D45" s="36">
        <v>98901</v>
      </c>
      <c r="E45" s="36">
        <v>101373</v>
      </c>
      <c r="F45" s="36">
        <v>0</v>
      </c>
      <c r="G45" s="36">
        <f t="shared" si="13"/>
        <v>200274</v>
      </c>
      <c r="H45" s="36">
        <v>200274</v>
      </c>
      <c r="I45" s="38">
        <v>0.13</v>
      </c>
      <c r="J45" s="36">
        <v>98901</v>
      </c>
      <c r="K45" s="36">
        <v>101373.09315413047</v>
      </c>
      <c r="L45" s="36">
        <v>0</v>
      </c>
      <c r="M45" s="36">
        <f t="shared" si="25"/>
        <v>200274.09315413047</v>
      </c>
      <c r="N45" s="72" t="s">
        <v>15</v>
      </c>
      <c r="O45" s="4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.75" thickBot="1" x14ac:dyDescent="0.3">
      <c r="B46" s="71" t="s">
        <v>21</v>
      </c>
      <c r="C46" s="38">
        <v>0.27</v>
      </c>
      <c r="D46" s="36">
        <v>52793</v>
      </c>
      <c r="E46" s="36">
        <v>54113</v>
      </c>
      <c r="F46" s="36">
        <v>0</v>
      </c>
      <c r="G46" s="36">
        <f t="shared" si="13"/>
        <v>106906</v>
      </c>
      <c r="H46" s="36">
        <v>106906</v>
      </c>
      <c r="I46" s="38">
        <v>0.24</v>
      </c>
      <c r="J46" s="36">
        <v>52793</v>
      </c>
      <c r="K46" s="36">
        <v>54112.664305720915</v>
      </c>
      <c r="L46" s="36">
        <v>0</v>
      </c>
      <c r="M46" s="36">
        <f t="shared" si="25"/>
        <v>106905.66430572091</v>
      </c>
      <c r="N46" s="72" t="s">
        <v>15</v>
      </c>
      <c r="O46" s="4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.75" thickBot="1" x14ac:dyDescent="0.3">
      <c r="B47" s="71" t="s">
        <v>22</v>
      </c>
      <c r="C47" s="38">
        <v>0.21</v>
      </c>
      <c r="D47" s="36">
        <v>45091</v>
      </c>
      <c r="E47" s="36">
        <v>46218</v>
      </c>
      <c r="F47" s="36">
        <v>0</v>
      </c>
      <c r="G47" s="36">
        <f t="shared" si="13"/>
        <v>91309</v>
      </c>
      <c r="H47" s="36">
        <v>91309</v>
      </c>
      <c r="I47" s="38">
        <v>0.16</v>
      </c>
      <c r="J47" s="36">
        <v>45091</v>
      </c>
      <c r="K47" s="36">
        <v>46218.274498501094</v>
      </c>
      <c r="L47" s="36">
        <v>0</v>
      </c>
      <c r="M47" s="36">
        <f t="shared" si="25"/>
        <v>91309.274498501094</v>
      </c>
      <c r="N47" s="72" t="s">
        <v>15</v>
      </c>
      <c r="O47" s="4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s="44" customFormat="1" ht="15.75" thickBot="1" x14ac:dyDescent="0.3">
      <c r="B48" s="71" t="s">
        <v>23</v>
      </c>
      <c r="C48" s="38">
        <v>0.24</v>
      </c>
      <c r="D48" s="36">
        <v>33656</v>
      </c>
      <c r="E48" s="36">
        <v>34497</v>
      </c>
      <c r="F48" s="36">
        <v>0</v>
      </c>
      <c r="G48" s="36">
        <f t="shared" si="13"/>
        <v>68153</v>
      </c>
      <c r="H48" s="36">
        <v>68153</v>
      </c>
      <c r="I48" s="38">
        <v>0.23</v>
      </c>
      <c r="J48" s="36">
        <v>33656</v>
      </c>
      <c r="K48" s="36">
        <v>34497.003541888451</v>
      </c>
      <c r="L48" s="36">
        <v>0</v>
      </c>
      <c r="M48" s="36">
        <f t="shared" si="25"/>
        <v>68153.003541888451</v>
      </c>
      <c r="N48" s="72" t="s">
        <v>17</v>
      </c>
      <c r="O48" s="51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2:32" s="42" customFormat="1" ht="15.75" thickBot="1" x14ac:dyDescent="0.3">
      <c r="B49" s="71" t="s">
        <v>24</v>
      </c>
      <c r="C49" s="38">
        <v>0.18</v>
      </c>
      <c r="D49" s="36">
        <v>0</v>
      </c>
      <c r="E49" s="36">
        <v>0</v>
      </c>
      <c r="F49" s="36">
        <v>0</v>
      </c>
      <c r="G49" s="36">
        <f t="shared" si="13"/>
        <v>0</v>
      </c>
      <c r="H49" s="36">
        <v>0</v>
      </c>
      <c r="I49" s="38">
        <v>0.4</v>
      </c>
      <c r="J49" s="36">
        <v>61918</v>
      </c>
      <c r="K49" s="36">
        <v>63466.352629465691</v>
      </c>
      <c r="L49" s="36">
        <v>0</v>
      </c>
      <c r="M49" s="36">
        <f t="shared" si="25"/>
        <v>125384.35262946569</v>
      </c>
      <c r="N49" s="72"/>
      <c r="O49" s="5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2:32" s="42" customFormat="1" ht="15.75" thickBot="1" x14ac:dyDescent="0.3">
      <c r="B50" s="71" t="s">
        <v>25</v>
      </c>
      <c r="C50" s="38">
        <v>0.37</v>
      </c>
      <c r="D50" s="36">
        <v>62181</v>
      </c>
      <c r="E50" s="36">
        <v>63736</v>
      </c>
      <c r="F50" s="36">
        <v>0</v>
      </c>
      <c r="G50" s="36">
        <f t="shared" si="13"/>
        <v>125917</v>
      </c>
      <c r="H50" s="36">
        <v>0</v>
      </c>
      <c r="I50" s="38">
        <v>0.05</v>
      </c>
      <c r="J50" s="36">
        <v>62181</v>
      </c>
      <c r="K50" s="36">
        <v>0</v>
      </c>
      <c r="L50" s="36">
        <v>0</v>
      </c>
      <c r="M50" s="36">
        <f t="shared" si="25"/>
        <v>62181</v>
      </c>
      <c r="N50" s="72" t="s">
        <v>176</v>
      </c>
      <c r="O50" s="52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2:32" s="42" customFormat="1" ht="15.75" thickBot="1" x14ac:dyDescent="0.3">
      <c r="B51" s="71" t="s">
        <v>26</v>
      </c>
      <c r="C51" s="38">
        <v>0.25</v>
      </c>
      <c r="D51" s="36">
        <v>68526</v>
      </c>
      <c r="E51" s="36">
        <v>70239</v>
      </c>
      <c r="F51" s="36">
        <v>0</v>
      </c>
      <c r="G51" s="36">
        <f t="shared" si="13"/>
        <v>138765</v>
      </c>
      <c r="H51" s="36">
        <v>0</v>
      </c>
      <c r="I51" s="38">
        <v>0.48</v>
      </c>
      <c r="J51" s="36">
        <v>68526</v>
      </c>
      <c r="K51" s="36">
        <v>70238.661343952102</v>
      </c>
      <c r="L51" s="36">
        <v>0</v>
      </c>
      <c r="M51" s="36">
        <f>SUM(J51:L51)</f>
        <v>138764.66134395212</v>
      </c>
      <c r="N51" s="72" t="s">
        <v>176</v>
      </c>
      <c r="O51" s="5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2:32" s="42" customFormat="1" ht="15.75" thickBot="1" x14ac:dyDescent="0.3">
      <c r="B52" s="71" t="s">
        <v>27</v>
      </c>
      <c r="C52" s="38">
        <v>0.13</v>
      </c>
      <c r="D52" s="36">
        <v>0</v>
      </c>
      <c r="E52" s="36">
        <v>0</v>
      </c>
      <c r="F52" s="36">
        <v>0</v>
      </c>
      <c r="G52" s="36">
        <f t="shared" si="13"/>
        <v>0</v>
      </c>
      <c r="H52" s="36">
        <v>0</v>
      </c>
      <c r="I52" s="38">
        <v>0.01</v>
      </c>
      <c r="J52" s="36">
        <v>73784</v>
      </c>
      <c r="K52" s="36">
        <v>47747.897251645867</v>
      </c>
      <c r="L52" s="36">
        <v>0</v>
      </c>
      <c r="M52" s="36">
        <f t="shared" si="25"/>
        <v>121531.89725164586</v>
      </c>
      <c r="N52" s="72"/>
      <c r="O52" s="5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2:32" ht="15.75" thickBot="1" x14ac:dyDescent="0.3">
      <c r="B53" s="71" t="s">
        <v>28</v>
      </c>
      <c r="C53" s="38">
        <v>0.12</v>
      </c>
      <c r="D53" s="36">
        <v>0</v>
      </c>
      <c r="E53" s="36">
        <v>0</v>
      </c>
      <c r="F53" s="36">
        <v>0</v>
      </c>
      <c r="G53" s="36">
        <f t="shared" si="13"/>
        <v>0</v>
      </c>
      <c r="H53" s="36">
        <v>0</v>
      </c>
      <c r="I53" s="38">
        <v>0.1</v>
      </c>
      <c r="J53" s="36">
        <v>81945</v>
      </c>
      <c r="K53" s="36">
        <v>83993.121776172047</v>
      </c>
      <c r="L53" s="36">
        <v>0</v>
      </c>
      <c r="M53" s="36">
        <f t="shared" si="25"/>
        <v>165938.12177617205</v>
      </c>
      <c r="N53" s="72"/>
      <c r="O53" s="4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.75" thickBot="1" x14ac:dyDescent="0.3">
      <c r="B54" s="71" t="s">
        <v>29</v>
      </c>
      <c r="C54" s="38">
        <v>0.26</v>
      </c>
      <c r="D54" s="36">
        <v>27238</v>
      </c>
      <c r="E54" s="36">
        <v>27919</v>
      </c>
      <c r="F54" s="36">
        <v>0</v>
      </c>
      <c r="G54" s="36">
        <f t="shared" si="13"/>
        <v>55157</v>
      </c>
      <c r="H54" s="36">
        <v>55158</v>
      </c>
      <c r="I54" s="38">
        <v>0.11</v>
      </c>
      <c r="J54" s="36">
        <v>27238</v>
      </c>
      <c r="K54" s="36">
        <v>27919.286791382223</v>
      </c>
      <c r="L54" s="36">
        <v>0</v>
      </c>
      <c r="M54" s="36">
        <f>SUM(J54:L54)</f>
        <v>55157.286791382227</v>
      </c>
      <c r="N54" s="72" t="s">
        <v>15</v>
      </c>
      <c r="O54" s="4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44" customFormat="1" ht="15.75" thickBot="1" x14ac:dyDescent="0.3">
      <c r="B55" s="71" t="s">
        <v>30</v>
      </c>
      <c r="C55" s="38">
        <v>0.22</v>
      </c>
      <c r="D55" s="36">
        <v>35464</v>
      </c>
      <c r="E55" s="36">
        <v>36350</v>
      </c>
      <c r="F55" s="36">
        <v>0</v>
      </c>
      <c r="G55" s="36">
        <f t="shared" si="13"/>
        <v>71814</v>
      </c>
      <c r="H55" s="36">
        <v>71814</v>
      </c>
      <c r="I55" s="38">
        <v>0.01</v>
      </c>
      <c r="J55" s="36">
        <v>35464</v>
      </c>
      <c r="K55" s="36">
        <v>0</v>
      </c>
      <c r="L55" s="36">
        <v>0</v>
      </c>
      <c r="M55" s="36">
        <f t="shared" si="25"/>
        <v>35464</v>
      </c>
      <c r="N55" s="72" t="s">
        <v>17</v>
      </c>
      <c r="O55" s="51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2:32" ht="15.75" thickBot="1" x14ac:dyDescent="0.3">
      <c r="B56" s="71" t="s">
        <v>31</v>
      </c>
      <c r="C56" s="38">
        <v>0.23</v>
      </c>
      <c r="D56" s="36">
        <v>19696</v>
      </c>
      <c r="E56" s="36">
        <v>20188</v>
      </c>
      <c r="F56" s="36">
        <v>0</v>
      </c>
      <c r="G56" s="36">
        <f t="shared" si="13"/>
        <v>39884</v>
      </c>
      <c r="H56" s="36">
        <v>39884</v>
      </c>
      <c r="I56" s="38">
        <v>0.02</v>
      </c>
      <c r="J56" s="36">
        <v>19696</v>
      </c>
      <c r="K56" s="36">
        <v>0</v>
      </c>
      <c r="L56" s="36">
        <v>0</v>
      </c>
      <c r="M56" s="36">
        <f t="shared" si="25"/>
        <v>19696</v>
      </c>
      <c r="N56" s="72" t="s">
        <v>15</v>
      </c>
      <c r="O56" s="4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.75" thickBot="1" x14ac:dyDescent="0.3">
      <c r="B57" s="71" t="s">
        <v>32</v>
      </c>
      <c r="C57" s="38">
        <v>0.22</v>
      </c>
      <c r="D57" s="36">
        <v>46907</v>
      </c>
      <c r="E57" s="36">
        <v>48079</v>
      </c>
      <c r="F57" s="36">
        <v>0</v>
      </c>
      <c r="G57" s="36">
        <f t="shared" si="13"/>
        <v>94986</v>
      </c>
      <c r="H57" s="36">
        <v>94986</v>
      </c>
      <c r="I57" s="38">
        <v>0.15</v>
      </c>
      <c r="J57" s="36">
        <v>46907</v>
      </c>
      <c r="K57" s="36">
        <v>48079.183715722458</v>
      </c>
      <c r="L57" s="36">
        <v>0</v>
      </c>
      <c r="M57" s="36">
        <f t="shared" si="25"/>
        <v>94986.183715722465</v>
      </c>
      <c r="N57" s="72" t="s">
        <v>15</v>
      </c>
      <c r="O57" s="4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.75" thickBot="1" x14ac:dyDescent="0.3">
      <c r="B58" s="71" t="s">
        <v>33</v>
      </c>
      <c r="C58" s="38">
        <v>0.13</v>
      </c>
      <c r="D58" s="36">
        <v>0</v>
      </c>
      <c r="E58" s="36">
        <v>0</v>
      </c>
      <c r="F58" s="36">
        <v>0</v>
      </c>
      <c r="G58" s="36">
        <f t="shared" si="13"/>
        <v>0</v>
      </c>
      <c r="H58" s="36">
        <v>0</v>
      </c>
      <c r="I58" s="38">
        <v>0</v>
      </c>
      <c r="J58" s="36">
        <v>0</v>
      </c>
      <c r="K58" s="36">
        <v>0</v>
      </c>
      <c r="L58" s="36">
        <v>0</v>
      </c>
      <c r="M58" s="36">
        <f t="shared" si="25"/>
        <v>0</v>
      </c>
      <c r="N58" s="72"/>
      <c r="O58" s="4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thickBot="1" x14ac:dyDescent="0.3">
      <c r="B59" s="71" t="s">
        <v>34</v>
      </c>
      <c r="C59" s="38">
        <v>0.14000000000000001</v>
      </c>
      <c r="D59" s="36">
        <v>0</v>
      </c>
      <c r="E59" s="36">
        <v>0</v>
      </c>
      <c r="F59" s="36">
        <v>0</v>
      </c>
      <c r="G59" s="36">
        <f t="shared" si="13"/>
        <v>0</v>
      </c>
      <c r="H59" s="36">
        <v>0</v>
      </c>
      <c r="I59" s="38">
        <v>0.18</v>
      </c>
      <c r="J59" s="36">
        <v>72099</v>
      </c>
      <c r="K59" s="36">
        <v>73901.452607898653</v>
      </c>
      <c r="L59" s="36">
        <v>0</v>
      </c>
      <c r="M59" s="36">
        <f t="shared" si="25"/>
        <v>146000.45260789865</v>
      </c>
      <c r="N59" s="72"/>
      <c r="O59" s="4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.75" thickBot="1" x14ac:dyDescent="0.3">
      <c r="B60" s="71" t="s">
        <v>35</v>
      </c>
      <c r="C60" s="38">
        <v>0.26</v>
      </c>
      <c r="D60" s="36">
        <v>21904</v>
      </c>
      <c r="E60" s="36">
        <v>22451</v>
      </c>
      <c r="F60" s="36">
        <v>0</v>
      </c>
      <c r="G60" s="36">
        <f t="shared" si="13"/>
        <v>44355</v>
      </c>
      <c r="H60" s="36">
        <v>44355</v>
      </c>
      <c r="I60" s="38">
        <v>0.15</v>
      </c>
      <c r="J60" s="36">
        <v>21904</v>
      </c>
      <c r="K60" s="36">
        <v>22451.224360873384</v>
      </c>
      <c r="L60" s="36">
        <v>0</v>
      </c>
      <c r="M60" s="36">
        <f t="shared" si="25"/>
        <v>44355.224360873384</v>
      </c>
      <c r="N60" s="72" t="s">
        <v>15</v>
      </c>
      <c r="O60" s="4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42" customFormat="1" ht="15.75" thickBot="1" x14ac:dyDescent="0.3">
      <c r="B61" s="71" t="s">
        <v>36</v>
      </c>
      <c r="C61" s="38">
        <v>0.27</v>
      </c>
      <c r="D61" s="36">
        <v>59773</v>
      </c>
      <c r="E61" s="36">
        <v>61267</v>
      </c>
      <c r="F61" s="36">
        <v>0</v>
      </c>
      <c r="G61" s="36">
        <f t="shared" si="13"/>
        <v>121040</v>
      </c>
      <c r="H61" s="36">
        <v>0</v>
      </c>
      <c r="I61" s="38">
        <v>0.25</v>
      </c>
      <c r="J61" s="36">
        <v>59773</v>
      </c>
      <c r="K61" s="36">
        <v>61266.813855187342</v>
      </c>
      <c r="L61" s="36">
        <v>0</v>
      </c>
      <c r="M61" s="36">
        <f t="shared" si="25"/>
        <v>121039.81385518734</v>
      </c>
      <c r="N61" s="72" t="s">
        <v>176</v>
      </c>
      <c r="O61" s="5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2:32" ht="15.75" thickBot="1" x14ac:dyDescent="0.3">
      <c r="B62" s="71" t="s">
        <v>37</v>
      </c>
      <c r="C62" s="38">
        <v>0.19</v>
      </c>
      <c r="D62" s="36">
        <v>0</v>
      </c>
      <c r="E62" s="36">
        <v>0</v>
      </c>
      <c r="F62" s="36">
        <v>0</v>
      </c>
      <c r="G62" s="36">
        <f t="shared" si="13"/>
        <v>0</v>
      </c>
      <c r="H62" s="36">
        <v>0</v>
      </c>
      <c r="I62" s="38">
        <v>0.28999999999999998</v>
      </c>
      <c r="J62" s="36">
        <v>51895</v>
      </c>
      <c r="K62" s="36">
        <v>53192.518269948094</v>
      </c>
      <c r="L62" s="36">
        <v>0</v>
      </c>
      <c r="M62" s="36">
        <f t="shared" si="25"/>
        <v>105087.51826994809</v>
      </c>
      <c r="N62" s="72"/>
      <c r="O62" s="4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44" customFormat="1" ht="15.75" thickBot="1" x14ac:dyDescent="0.3">
      <c r="B63" s="71" t="s">
        <v>38</v>
      </c>
      <c r="C63" s="38">
        <v>0.28000000000000003</v>
      </c>
      <c r="D63" s="36">
        <v>63407</v>
      </c>
      <c r="E63" s="36">
        <v>64992</v>
      </c>
      <c r="F63" s="36">
        <v>0</v>
      </c>
      <c r="G63" s="36">
        <f t="shared" si="13"/>
        <v>128399</v>
      </c>
      <c r="H63" s="36">
        <v>128399</v>
      </c>
      <c r="I63" s="38">
        <v>0.18</v>
      </c>
      <c r="J63" s="36">
        <v>63407</v>
      </c>
      <c r="K63" s="36">
        <v>64992.021409467161</v>
      </c>
      <c r="L63" s="36">
        <v>0</v>
      </c>
      <c r="M63" s="36">
        <f>SUM(J63:L63)</f>
        <v>128399.02140946715</v>
      </c>
      <c r="N63" s="72" t="s">
        <v>17</v>
      </c>
      <c r="O63" s="51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</row>
    <row r="64" spans="2:32" ht="15.75" thickBot="1" x14ac:dyDescent="0.3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68"/>
      <c r="O64" s="5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2:32" ht="15.75" thickBot="1" x14ac:dyDescent="0.3">
      <c r="B65" s="67" t="s">
        <v>39</v>
      </c>
      <c r="C65" s="32">
        <f>SUMPRODUCT(C66:C86,G66:G86)/SUM(G66:G86)</f>
        <v>0.20755189028910304</v>
      </c>
      <c r="D65" s="12">
        <f>SUM(D66:D86)</f>
        <v>0</v>
      </c>
      <c r="E65" s="12">
        <f>SUM(E66:E86)</f>
        <v>10792</v>
      </c>
      <c r="F65" s="12">
        <f>SUM(F66:F86)</f>
        <v>0</v>
      </c>
      <c r="G65" s="12">
        <f t="shared" si="13"/>
        <v>10792</v>
      </c>
      <c r="H65" s="15">
        <v>0</v>
      </c>
      <c r="I65" s="31">
        <f>SUMPRODUCT(I66:I86,M66:M86)/SUM(M66:M86)</f>
        <v>0.27953592325323828</v>
      </c>
      <c r="J65" s="16">
        <f>SUM(J66:J86)</f>
        <v>544431</v>
      </c>
      <c r="K65" s="16">
        <f>SUM(K66:K86)</f>
        <v>732121.4</v>
      </c>
      <c r="L65" s="16">
        <f>SUM(L66:L86)</f>
        <v>229491.60000000003</v>
      </c>
      <c r="M65" s="16">
        <f>SUM(M66:M86)</f>
        <v>1506044</v>
      </c>
      <c r="N65" s="70"/>
      <c r="O65" s="5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2:32" ht="15.75" thickBot="1" x14ac:dyDescent="0.3">
      <c r="B66" s="59" t="s">
        <v>40</v>
      </c>
      <c r="C66" s="4">
        <v>0.04</v>
      </c>
      <c r="D66" s="21"/>
      <c r="E66" s="22">
        <v>0</v>
      </c>
      <c r="F66" s="22"/>
      <c r="G66" s="22">
        <f t="shared" si="13"/>
        <v>0</v>
      </c>
      <c r="H66" s="27">
        <v>0</v>
      </c>
      <c r="I66" s="4">
        <v>0.1</v>
      </c>
      <c r="J66" s="23"/>
      <c r="K66" s="24">
        <v>18633</v>
      </c>
      <c r="L66" s="24"/>
      <c r="M66" s="24">
        <f>SUM(J66:L66)</f>
        <v>18633</v>
      </c>
      <c r="N66" s="60" t="s">
        <v>41</v>
      </c>
      <c r="O66" s="4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5.75" thickBot="1" x14ac:dyDescent="0.3">
      <c r="B67" s="59" t="s">
        <v>42</v>
      </c>
      <c r="C67" s="4">
        <v>0.1</v>
      </c>
      <c r="D67" s="22">
        <v>0</v>
      </c>
      <c r="E67" s="22">
        <v>0</v>
      </c>
      <c r="F67" s="22"/>
      <c r="G67" s="22">
        <f t="shared" si="13"/>
        <v>0</v>
      </c>
      <c r="H67" s="27">
        <v>0</v>
      </c>
      <c r="I67" s="4">
        <v>0.01</v>
      </c>
      <c r="J67" s="24">
        <v>50707</v>
      </c>
      <c r="K67" s="24">
        <v>0</v>
      </c>
      <c r="L67" s="24"/>
      <c r="M67" s="24">
        <f t="shared" ref="M67:M86" si="26">SUM(J67:L67)</f>
        <v>50707</v>
      </c>
      <c r="N67" s="60" t="s">
        <v>41</v>
      </c>
      <c r="O67" s="4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5.75" thickBot="1" x14ac:dyDescent="0.3">
      <c r="B68" s="59" t="s">
        <v>43</v>
      </c>
      <c r="C68" s="4">
        <v>0.06</v>
      </c>
      <c r="D68" s="21"/>
      <c r="E68" s="22">
        <v>0</v>
      </c>
      <c r="F68" s="22"/>
      <c r="G68" s="22">
        <f t="shared" si="13"/>
        <v>0</v>
      </c>
      <c r="H68" s="27">
        <v>0</v>
      </c>
      <c r="I68" s="4">
        <v>0.5</v>
      </c>
      <c r="J68" s="23"/>
      <c r="K68" s="24">
        <v>55210.049999999996</v>
      </c>
      <c r="L68" s="24">
        <v>102532.95000000001</v>
      </c>
      <c r="M68" s="24">
        <f t="shared" si="26"/>
        <v>157743</v>
      </c>
      <c r="N68" s="60" t="s">
        <v>41</v>
      </c>
      <c r="O68" s="4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5.75" thickBot="1" x14ac:dyDescent="0.3">
      <c r="B69" s="59" t="s">
        <v>44</v>
      </c>
      <c r="C69" s="4">
        <v>0.06</v>
      </c>
      <c r="D69" s="21"/>
      <c r="E69" s="22">
        <v>0</v>
      </c>
      <c r="F69" s="22"/>
      <c r="G69" s="22">
        <f t="shared" si="13"/>
        <v>0</v>
      </c>
      <c r="H69" s="27">
        <v>0</v>
      </c>
      <c r="I69" s="4">
        <v>0.68</v>
      </c>
      <c r="J69" s="23"/>
      <c r="K69" s="24">
        <v>33125.049999999996</v>
      </c>
      <c r="L69" s="24">
        <v>61517.950000000004</v>
      </c>
      <c r="M69" s="24">
        <f t="shared" si="26"/>
        <v>94643</v>
      </c>
      <c r="N69" s="60" t="s">
        <v>41</v>
      </c>
      <c r="O69" s="4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5.75" thickBot="1" x14ac:dyDescent="0.3">
      <c r="B70" s="59" t="s">
        <v>45</v>
      </c>
      <c r="C70" s="4">
        <v>0.2</v>
      </c>
      <c r="D70" s="21"/>
      <c r="E70" s="36">
        <v>6717</v>
      </c>
      <c r="F70" s="24"/>
      <c r="G70" s="24">
        <f t="shared" si="13"/>
        <v>6717</v>
      </c>
      <c r="H70" s="27">
        <v>0</v>
      </c>
      <c r="I70" s="4">
        <v>0.2</v>
      </c>
      <c r="J70" s="23"/>
      <c r="K70" s="24">
        <v>67166</v>
      </c>
      <c r="L70" s="24"/>
      <c r="M70" s="24">
        <f t="shared" si="26"/>
        <v>67166</v>
      </c>
      <c r="N70" s="60" t="s">
        <v>41</v>
      </c>
      <c r="O70" s="4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5.75" thickBot="1" x14ac:dyDescent="0.3">
      <c r="B71" s="59" t="s">
        <v>46</v>
      </c>
      <c r="C71" s="4">
        <v>0.06</v>
      </c>
      <c r="D71" s="22">
        <v>0</v>
      </c>
      <c r="E71" s="36">
        <v>0</v>
      </c>
      <c r="F71" s="24"/>
      <c r="G71" s="24">
        <f t="shared" si="13"/>
        <v>0</v>
      </c>
      <c r="H71" s="27">
        <v>0</v>
      </c>
      <c r="I71" s="4">
        <v>0.1</v>
      </c>
      <c r="J71" s="24">
        <v>73960</v>
      </c>
      <c r="K71" s="24">
        <v>75809</v>
      </c>
      <c r="L71" s="24"/>
      <c r="M71" s="24">
        <f t="shared" si="26"/>
        <v>149769</v>
      </c>
      <c r="N71" s="60" t="s">
        <v>41</v>
      </c>
      <c r="O71" s="4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5.75" thickBot="1" x14ac:dyDescent="0.3">
      <c r="B72" s="59" t="s">
        <v>47</v>
      </c>
      <c r="C72" s="4">
        <v>0.11</v>
      </c>
      <c r="D72" s="22">
        <v>0</v>
      </c>
      <c r="E72" s="36">
        <v>0</v>
      </c>
      <c r="F72" s="24"/>
      <c r="G72" s="24">
        <f t="shared" si="13"/>
        <v>0</v>
      </c>
      <c r="H72" s="27">
        <v>0</v>
      </c>
      <c r="I72" s="4">
        <v>0.06</v>
      </c>
      <c r="J72" s="24">
        <v>33467</v>
      </c>
      <c r="K72" s="24">
        <v>0</v>
      </c>
      <c r="L72" s="24"/>
      <c r="M72" s="24">
        <f t="shared" si="26"/>
        <v>33467</v>
      </c>
      <c r="N72" s="60" t="s">
        <v>41</v>
      </c>
      <c r="O72" s="4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5.75" thickBot="1" x14ac:dyDescent="0.3">
      <c r="B73" s="59" t="s">
        <v>48</v>
      </c>
      <c r="C73" s="4">
        <v>0.22</v>
      </c>
      <c r="D73" s="21"/>
      <c r="E73" s="36">
        <v>4075</v>
      </c>
      <c r="F73" s="24"/>
      <c r="G73" s="24">
        <f t="shared" si="13"/>
        <v>4075</v>
      </c>
      <c r="H73" s="27">
        <v>0</v>
      </c>
      <c r="I73" s="4">
        <v>0.21</v>
      </c>
      <c r="J73" s="23"/>
      <c r="K73" s="24">
        <v>40747</v>
      </c>
      <c r="L73" s="24"/>
      <c r="M73" s="24">
        <f t="shared" si="26"/>
        <v>40747</v>
      </c>
      <c r="N73" s="60" t="s">
        <v>41</v>
      </c>
      <c r="O73" s="4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5.75" thickBot="1" x14ac:dyDescent="0.3">
      <c r="B74" s="59" t="s">
        <v>49</v>
      </c>
      <c r="C74" s="4">
        <v>0.05</v>
      </c>
      <c r="D74" s="22">
        <v>0</v>
      </c>
      <c r="E74" s="45">
        <v>0</v>
      </c>
      <c r="F74" s="22"/>
      <c r="G74" s="22">
        <f t="shared" si="13"/>
        <v>0</v>
      </c>
      <c r="H74" s="27">
        <v>0</v>
      </c>
      <c r="I74" s="4">
        <v>0.26</v>
      </c>
      <c r="J74" s="24">
        <v>33399</v>
      </c>
      <c r="K74" s="24">
        <v>34233</v>
      </c>
      <c r="L74" s="24"/>
      <c r="M74" s="24">
        <f t="shared" si="26"/>
        <v>67632</v>
      </c>
      <c r="N74" s="60" t="s">
        <v>41</v>
      </c>
      <c r="O74" s="4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5.75" thickBot="1" x14ac:dyDescent="0.3">
      <c r="B75" s="59" t="s">
        <v>50</v>
      </c>
      <c r="C75" s="4">
        <v>0.11</v>
      </c>
      <c r="D75" s="22">
        <v>0</v>
      </c>
      <c r="E75" s="22">
        <v>0</v>
      </c>
      <c r="F75" s="22"/>
      <c r="G75" s="22">
        <f t="shared" si="13"/>
        <v>0</v>
      </c>
      <c r="H75" s="27">
        <v>0</v>
      </c>
      <c r="I75" s="4">
        <v>0.16</v>
      </c>
      <c r="J75" s="24">
        <v>41612</v>
      </c>
      <c r="K75" s="24">
        <v>42652</v>
      </c>
      <c r="L75" s="24"/>
      <c r="M75" s="24">
        <f t="shared" si="26"/>
        <v>84264</v>
      </c>
      <c r="N75" s="60" t="s">
        <v>41</v>
      </c>
      <c r="O75" s="4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5.75" thickBot="1" x14ac:dyDescent="0.3">
      <c r="B76" s="59" t="s">
        <v>51</v>
      </c>
      <c r="C76" s="4">
        <v>0.08</v>
      </c>
      <c r="D76" s="22">
        <v>0</v>
      </c>
      <c r="E76" s="22">
        <v>0</v>
      </c>
      <c r="F76" s="22"/>
      <c r="G76" s="22">
        <f t="shared" si="13"/>
        <v>0</v>
      </c>
      <c r="H76" s="27">
        <v>0</v>
      </c>
      <c r="I76" s="4">
        <v>0.42</v>
      </c>
      <c r="J76" s="24">
        <v>53276</v>
      </c>
      <c r="K76" s="24">
        <v>54608</v>
      </c>
      <c r="L76" s="24"/>
      <c r="M76" s="24">
        <f t="shared" si="26"/>
        <v>107884</v>
      </c>
      <c r="N76" s="60" t="s">
        <v>41</v>
      </c>
      <c r="O76" s="4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5.75" thickBot="1" x14ac:dyDescent="0.3">
      <c r="B77" s="59" t="s">
        <v>52</v>
      </c>
      <c r="C77" s="4">
        <v>0.04</v>
      </c>
      <c r="D77" s="22">
        <v>0</v>
      </c>
      <c r="E77" s="22">
        <v>0</v>
      </c>
      <c r="F77" s="22"/>
      <c r="G77" s="22">
        <f t="shared" si="13"/>
        <v>0</v>
      </c>
      <c r="H77" s="27">
        <v>0</v>
      </c>
      <c r="I77" s="4">
        <v>0.03</v>
      </c>
      <c r="J77" s="24">
        <v>23532</v>
      </c>
      <c r="K77" s="24">
        <v>0</v>
      </c>
      <c r="L77" s="24"/>
      <c r="M77" s="24">
        <f t="shared" si="26"/>
        <v>23532</v>
      </c>
      <c r="N77" s="60" t="s">
        <v>41</v>
      </c>
      <c r="O77" s="4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5.75" thickBot="1" x14ac:dyDescent="0.3">
      <c r="B78" s="59" t="s">
        <v>53</v>
      </c>
      <c r="C78" s="4">
        <v>0.12</v>
      </c>
      <c r="D78" s="22">
        <v>0</v>
      </c>
      <c r="E78" s="22">
        <v>0</v>
      </c>
      <c r="F78" s="22"/>
      <c r="G78" s="22">
        <f t="shared" si="13"/>
        <v>0</v>
      </c>
      <c r="H78" s="27">
        <v>0</v>
      </c>
      <c r="I78" s="4">
        <v>0.28999999999999998</v>
      </c>
      <c r="J78" s="24">
        <v>42600</v>
      </c>
      <c r="K78" s="24">
        <v>43665</v>
      </c>
      <c r="L78" s="24"/>
      <c r="M78" s="24">
        <f t="shared" si="26"/>
        <v>86265</v>
      </c>
      <c r="N78" s="60" t="s">
        <v>41</v>
      </c>
      <c r="O78" s="4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5.75" thickBot="1" x14ac:dyDescent="0.3">
      <c r="B79" s="59" t="s">
        <v>54</v>
      </c>
      <c r="C79" s="4">
        <v>0.13</v>
      </c>
      <c r="D79" s="22">
        <v>0</v>
      </c>
      <c r="E79" s="22">
        <v>0</v>
      </c>
      <c r="F79" s="22"/>
      <c r="G79" s="22">
        <f t="shared" si="13"/>
        <v>0</v>
      </c>
      <c r="H79" s="27">
        <v>0</v>
      </c>
      <c r="I79" s="4">
        <v>0.27</v>
      </c>
      <c r="J79" s="24">
        <v>48408</v>
      </c>
      <c r="K79" s="24">
        <v>49618</v>
      </c>
      <c r="L79" s="24"/>
      <c r="M79" s="24">
        <f t="shared" si="26"/>
        <v>98026</v>
      </c>
      <c r="N79" s="60" t="s">
        <v>41</v>
      </c>
      <c r="O79" s="4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5.75" thickBot="1" x14ac:dyDescent="0.3">
      <c r="B80" s="59" t="s">
        <v>55</v>
      </c>
      <c r="C80" s="4">
        <v>0.06</v>
      </c>
      <c r="D80" s="21"/>
      <c r="E80" s="22">
        <v>0</v>
      </c>
      <c r="F80" s="22"/>
      <c r="G80" s="22">
        <f t="shared" si="13"/>
        <v>0</v>
      </c>
      <c r="H80" s="27">
        <v>0</v>
      </c>
      <c r="I80" s="4">
        <v>0.51</v>
      </c>
      <c r="J80" s="23"/>
      <c r="K80" s="24">
        <v>35237.299999999996</v>
      </c>
      <c r="L80" s="24">
        <v>65440.700000000004</v>
      </c>
      <c r="M80" s="24">
        <f t="shared" si="26"/>
        <v>100678</v>
      </c>
      <c r="N80" s="60" t="s">
        <v>41</v>
      </c>
      <c r="O80" s="4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5.75" thickBot="1" x14ac:dyDescent="0.3">
      <c r="B81" s="59" t="s">
        <v>56</v>
      </c>
      <c r="C81" s="4">
        <v>0.08</v>
      </c>
      <c r="D81" s="22">
        <v>0</v>
      </c>
      <c r="E81" s="22">
        <v>0</v>
      </c>
      <c r="F81" s="22"/>
      <c r="G81" s="22">
        <f t="shared" si="13"/>
        <v>0</v>
      </c>
      <c r="H81" s="27">
        <v>0</v>
      </c>
      <c r="I81" s="4">
        <v>0.05</v>
      </c>
      <c r="J81" s="24">
        <v>24781</v>
      </c>
      <c r="K81" s="24">
        <v>0</v>
      </c>
      <c r="L81" s="24"/>
      <c r="M81" s="24">
        <f t="shared" si="26"/>
        <v>24781</v>
      </c>
      <c r="N81" s="60" t="s">
        <v>41</v>
      </c>
      <c r="O81" s="4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5.75" thickBot="1" x14ac:dyDescent="0.3">
      <c r="B82" s="59" t="s">
        <v>57</v>
      </c>
      <c r="C82" s="4">
        <v>0.06</v>
      </c>
      <c r="D82" s="21"/>
      <c r="E82" s="22">
        <v>0</v>
      </c>
      <c r="F82" s="22"/>
      <c r="G82" s="22">
        <f t="shared" si="13"/>
        <v>0</v>
      </c>
      <c r="H82" s="27">
        <v>0</v>
      </c>
      <c r="I82" s="4">
        <v>0.28000000000000003</v>
      </c>
      <c r="J82" s="23"/>
      <c r="K82" s="24">
        <v>35909</v>
      </c>
      <c r="L82" s="24"/>
      <c r="M82" s="24">
        <f t="shared" si="26"/>
        <v>35909</v>
      </c>
      <c r="N82" s="60" t="s">
        <v>41</v>
      </c>
      <c r="O82" s="4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5.75" thickBot="1" x14ac:dyDescent="0.3">
      <c r="B83" s="59" t="s">
        <v>58</v>
      </c>
      <c r="C83" s="4">
        <v>0.09</v>
      </c>
      <c r="D83" s="21"/>
      <c r="E83" s="22">
        <v>0</v>
      </c>
      <c r="F83" s="22"/>
      <c r="G83" s="22">
        <f t="shared" si="13"/>
        <v>0</v>
      </c>
      <c r="H83" s="27">
        <v>0</v>
      </c>
      <c r="I83" s="4">
        <v>0.38</v>
      </c>
      <c r="J83" s="23"/>
      <c r="K83" s="24">
        <v>42429</v>
      </c>
      <c r="L83" s="24"/>
      <c r="M83" s="24">
        <f t="shared" si="26"/>
        <v>42429</v>
      </c>
      <c r="N83" s="60" t="s">
        <v>41</v>
      </c>
      <c r="O83" s="4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5.75" thickBot="1" x14ac:dyDescent="0.3">
      <c r="B84" s="59" t="s">
        <v>59</v>
      </c>
      <c r="C84" s="4">
        <v>0.1</v>
      </c>
      <c r="D84" s="22">
        <v>0</v>
      </c>
      <c r="E84" s="22">
        <v>0</v>
      </c>
      <c r="F84" s="22"/>
      <c r="G84" s="22">
        <f t="shared" si="13"/>
        <v>0</v>
      </c>
      <c r="H84" s="27">
        <v>0</v>
      </c>
      <c r="I84" s="4">
        <v>0.14000000000000001</v>
      </c>
      <c r="J84" s="24">
        <v>73074</v>
      </c>
      <c r="K84" s="24">
        <v>74900</v>
      </c>
      <c r="L84" s="24"/>
      <c r="M84" s="24">
        <f t="shared" si="26"/>
        <v>147974</v>
      </c>
      <c r="N84" s="60" t="s">
        <v>41</v>
      </c>
      <c r="O84" s="4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5.75" thickBot="1" x14ac:dyDescent="0.3">
      <c r="B85" s="59" t="s">
        <v>60</v>
      </c>
      <c r="C85" s="4">
        <v>0.13</v>
      </c>
      <c r="D85" s="21"/>
      <c r="E85" s="22">
        <v>0</v>
      </c>
      <c r="F85" s="22"/>
      <c r="G85" s="22">
        <f t="shared" si="13"/>
        <v>0</v>
      </c>
      <c r="H85" s="27">
        <v>0</v>
      </c>
      <c r="I85" s="4">
        <v>0.2</v>
      </c>
      <c r="J85" s="23"/>
      <c r="K85" s="24">
        <v>28180</v>
      </c>
      <c r="L85" s="24"/>
      <c r="M85" s="24">
        <f t="shared" si="26"/>
        <v>28180</v>
      </c>
      <c r="N85" s="60" t="s">
        <v>41</v>
      </c>
      <c r="O85" s="4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5.75" thickBot="1" x14ac:dyDescent="0.3">
      <c r="B86" s="59" t="s">
        <v>61</v>
      </c>
      <c r="C86" s="4">
        <v>0.12</v>
      </c>
      <c r="D86" s="22">
        <v>0</v>
      </c>
      <c r="E86" s="22">
        <v>0</v>
      </c>
      <c r="F86" s="22"/>
      <c r="G86" s="22">
        <f t="shared" si="13"/>
        <v>0</v>
      </c>
      <c r="H86" s="27">
        <v>0</v>
      </c>
      <c r="I86" s="4">
        <v>0.06</v>
      </c>
      <c r="J86" s="24">
        <v>45615</v>
      </c>
      <c r="K86" s="24">
        <v>0</v>
      </c>
      <c r="L86" s="24"/>
      <c r="M86" s="24">
        <f t="shared" si="26"/>
        <v>45615</v>
      </c>
      <c r="N86" s="60" t="s">
        <v>41</v>
      </c>
      <c r="O86" s="4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5.75" thickBot="1" x14ac:dyDescent="0.3">
      <c r="B87" s="69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68"/>
      <c r="O87" s="5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2:32" ht="15.75" thickBot="1" x14ac:dyDescent="0.3">
      <c r="B88" s="67" t="s">
        <v>62</v>
      </c>
      <c r="C88" s="32">
        <f>SUMPRODUCT(C89:C109,G89:G109)/SUM(G89:G109)</f>
        <v>0.30723718202416361</v>
      </c>
      <c r="D88" s="12">
        <f>SUM(D89:D109)</f>
        <v>437436</v>
      </c>
      <c r="E88" s="12">
        <f t="shared" ref="E88:J88" si="27">SUM(E89:E109)</f>
        <v>803185</v>
      </c>
      <c r="F88" s="12">
        <f t="shared" si="27"/>
        <v>0</v>
      </c>
      <c r="G88" s="12">
        <f t="shared" si="27"/>
        <v>1240621</v>
      </c>
      <c r="H88" s="12">
        <f>SUM(H89:H109)</f>
        <v>547724</v>
      </c>
      <c r="I88" s="31">
        <f>SUMPRODUCT(I89:I109,M89:M109)/SUM(M89:M109)</f>
        <v>5.0940363269128583E-2</v>
      </c>
      <c r="J88" s="12">
        <f t="shared" si="27"/>
        <v>557191</v>
      </c>
      <c r="K88" s="12">
        <f t="shared" ref="K88" si="28">SUM(K89:K109)</f>
        <v>124067</v>
      </c>
      <c r="L88" s="12">
        <f t="shared" ref="L88" si="29">SUM(L89:L109)</f>
        <v>0</v>
      </c>
      <c r="M88" s="12">
        <f t="shared" ref="M88" si="30">SUM(M89:M109)</f>
        <v>681258</v>
      </c>
      <c r="N88" s="70"/>
      <c r="O88" s="50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2:32" ht="15.75" thickBot="1" x14ac:dyDescent="0.3">
      <c r="B89" s="59" t="s">
        <v>63</v>
      </c>
      <c r="C89" s="13">
        <v>0.39</v>
      </c>
      <c r="D89" s="28">
        <v>55712</v>
      </c>
      <c r="E89" s="28">
        <v>57105</v>
      </c>
      <c r="F89" s="28"/>
      <c r="G89" s="28">
        <f t="shared" si="13"/>
        <v>112817</v>
      </c>
      <c r="H89" s="28">
        <v>112817</v>
      </c>
      <c r="I89" s="4">
        <v>0.02</v>
      </c>
      <c r="J89" s="5">
        <v>55712</v>
      </c>
      <c r="K89" s="24">
        <v>0</v>
      </c>
      <c r="L89" s="24"/>
      <c r="M89" s="24">
        <f>SUM(J89:L89)</f>
        <v>55712</v>
      </c>
      <c r="N89" s="60" t="s">
        <v>17</v>
      </c>
      <c r="O89" s="4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5.75" thickBot="1" x14ac:dyDescent="0.3">
      <c r="B90" s="59" t="s">
        <v>64</v>
      </c>
      <c r="C90" s="13">
        <v>0.22</v>
      </c>
      <c r="D90" s="28">
        <v>33704</v>
      </c>
      <c r="E90" s="28">
        <v>34547</v>
      </c>
      <c r="F90" s="28"/>
      <c r="G90" s="28">
        <f t="shared" si="13"/>
        <v>68251</v>
      </c>
      <c r="H90" s="28">
        <v>0</v>
      </c>
      <c r="I90" s="4">
        <v>0.01</v>
      </c>
      <c r="J90" s="5">
        <v>33704</v>
      </c>
      <c r="K90" s="24">
        <v>0</v>
      </c>
      <c r="L90" s="24"/>
      <c r="M90" s="24">
        <f t="shared" ref="M90:M109" si="31">SUM(J90:L90)</f>
        <v>33704</v>
      </c>
      <c r="N90" s="60" t="s">
        <v>41</v>
      </c>
      <c r="O90" s="4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.75" thickBot="1" x14ac:dyDescent="0.3">
      <c r="B91" s="59" t="s">
        <v>65</v>
      </c>
      <c r="C91" s="13">
        <v>0.33</v>
      </c>
      <c r="D91" s="28">
        <v>73666</v>
      </c>
      <c r="E91" s="28">
        <v>75508</v>
      </c>
      <c r="F91" s="28"/>
      <c r="G91" s="28">
        <f t="shared" si="13"/>
        <v>149174</v>
      </c>
      <c r="H91" s="28">
        <v>0</v>
      </c>
      <c r="I91" s="4">
        <v>0.01</v>
      </c>
      <c r="J91" s="5">
        <v>73666</v>
      </c>
      <c r="K91" s="24">
        <v>0</v>
      </c>
      <c r="L91" s="24"/>
      <c r="M91" s="24">
        <f t="shared" si="31"/>
        <v>73666</v>
      </c>
      <c r="N91" s="60" t="s">
        <v>41</v>
      </c>
      <c r="O91" s="4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5.75" thickBot="1" x14ac:dyDescent="0.3">
      <c r="B92" s="59" t="s">
        <v>66</v>
      </c>
      <c r="C92" s="13">
        <v>0.39</v>
      </c>
      <c r="D92" s="28">
        <v>38573</v>
      </c>
      <c r="E92" s="28">
        <v>39538</v>
      </c>
      <c r="F92" s="28"/>
      <c r="G92" s="28">
        <f t="shared" si="13"/>
        <v>78111</v>
      </c>
      <c r="H92" s="28">
        <v>0</v>
      </c>
      <c r="I92" s="4">
        <v>0.01</v>
      </c>
      <c r="J92" s="5">
        <v>38573</v>
      </c>
      <c r="K92" s="24">
        <v>0</v>
      </c>
      <c r="L92" s="24"/>
      <c r="M92" s="24">
        <f t="shared" si="31"/>
        <v>38573</v>
      </c>
      <c r="N92" s="60" t="s">
        <v>41</v>
      </c>
      <c r="O92" s="4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5.75" thickBot="1" x14ac:dyDescent="0.3">
      <c r="B93" s="59" t="s">
        <v>67</v>
      </c>
      <c r="C93" s="13">
        <v>0.35</v>
      </c>
      <c r="D93" s="23"/>
      <c r="E93" s="28">
        <v>73519</v>
      </c>
      <c r="F93" s="28"/>
      <c r="G93" s="28">
        <f t="shared" si="13"/>
        <v>73519</v>
      </c>
      <c r="H93" s="28">
        <v>73519</v>
      </c>
      <c r="I93" s="4">
        <v>0</v>
      </c>
      <c r="J93" s="1"/>
      <c r="K93" s="24">
        <v>0</v>
      </c>
      <c r="L93" s="24"/>
      <c r="M93" s="24">
        <f t="shared" si="31"/>
        <v>0</v>
      </c>
      <c r="N93" s="60" t="s">
        <v>17</v>
      </c>
      <c r="O93" s="4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5.75" thickBot="1" x14ac:dyDescent="0.3">
      <c r="B94" s="59" t="s">
        <v>68</v>
      </c>
      <c r="C94" s="13">
        <v>0.27</v>
      </c>
      <c r="D94" s="23"/>
      <c r="E94" s="28">
        <v>36187</v>
      </c>
      <c r="F94" s="28"/>
      <c r="G94" s="28">
        <f t="shared" si="13"/>
        <v>36187</v>
      </c>
      <c r="H94" s="28">
        <v>36187</v>
      </c>
      <c r="I94" s="4">
        <v>0.11</v>
      </c>
      <c r="J94" s="1"/>
      <c r="K94" s="24">
        <v>36187</v>
      </c>
      <c r="L94" s="24"/>
      <c r="M94" s="24">
        <f t="shared" si="31"/>
        <v>36187</v>
      </c>
      <c r="N94" s="60" t="s">
        <v>17</v>
      </c>
      <c r="O94" s="4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5.75" thickBot="1" x14ac:dyDescent="0.3">
      <c r="B95" s="59" t="s">
        <v>69</v>
      </c>
      <c r="C95" s="13">
        <v>0.27</v>
      </c>
      <c r="D95" s="23"/>
      <c r="E95" s="28">
        <v>22542</v>
      </c>
      <c r="F95" s="28"/>
      <c r="G95" s="28">
        <f t="shared" si="13"/>
        <v>22542</v>
      </c>
      <c r="H95" s="28">
        <v>22542</v>
      </c>
      <c r="I95" s="4">
        <v>0.04</v>
      </c>
      <c r="J95" s="1"/>
      <c r="K95" s="24">
        <v>0</v>
      </c>
      <c r="L95" s="24"/>
      <c r="M95" s="24">
        <f t="shared" si="31"/>
        <v>0</v>
      </c>
      <c r="N95" s="60" t="s">
        <v>17</v>
      </c>
      <c r="O95" s="4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5.75" thickBot="1" x14ac:dyDescent="0.3">
      <c r="B96" s="59" t="s">
        <v>70</v>
      </c>
      <c r="C96" s="13">
        <v>0.32</v>
      </c>
      <c r="D96" s="28">
        <v>40785</v>
      </c>
      <c r="E96" s="28">
        <v>41805</v>
      </c>
      <c r="F96" s="28"/>
      <c r="G96" s="28">
        <f t="shared" ref="G96:G152" si="32">D96+E96</f>
        <v>82590</v>
      </c>
      <c r="H96" s="28">
        <v>82590</v>
      </c>
      <c r="I96" s="4">
        <v>0</v>
      </c>
      <c r="J96" s="5">
        <v>40785</v>
      </c>
      <c r="K96" s="24">
        <v>0</v>
      </c>
      <c r="L96" s="24"/>
      <c r="M96" s="24">
        <f t="shared" si="31"/>
        <v>40785</v>
      </c>
      <c r="N96" s="60" t="s">
        <v>17</v>
      </c>
      <c r="O96" s="4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5.75" thickBot="1" x14ac:dyDescent="0.3">
      <c r="B97" s="59" t="s">
        <v>71</v>
      </c>
      <c r="C97" s="13">
        <v>0.23</v>
      </c>
      <c r="D97" s="23"/>
      <c r="E97" s="28">
        <v>33871</v>
      </c>
      <c r="F97" s="28"/>
      <c r="G97" s="28">
        <f t="shared" si="32"/>
        <v>33871</v>
      </c>
      <c r="H97" s="28">
        <v>0</v>
      </c>
      <c r="I97" s="4">
        <v>0</v>
      </c>
      <c r="J97" s="1"/>
      <c r="K97" s="24">
        <v>0</v>
      </c>
      <c r="L97" s="24"/>
      <c r="M97" s="24">
        <f t="shared" si="31"/>
        <v>0</v>
      </c>
      <c r="N97" s="60" t="s">
        <v>41</v>
      </c>
      <c r="O97" s="4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5.75" thickBot="1" x14ac:dyDescent="0.3">
      <c r="B98" s="59" t="s">
        <v>72</v>
      </c>
      <c r="C98" s="13">
        <v>0.18</v>
      </c>
      <c r="D98" s="28">
        <v>0</v>
      </c>
      <c r="E98" s="28">
        <v>0</v>
      </c>
      <c r="F98" s="28"/>
      <c r="G98" s="28">
        <f t="shared" si="32"/>
        <v>0</v>
      </c>
      <c r="H98" s="28">
        <v>0</v>
      </c>
      <c r="I98" s="4">
        <v>0.01</v>
      </c>
      <c r="J98" s="5">
        <v>40076</v>
      </c>
      <c r="K98" s="24">
        <v>0</v>
      </c>
      <c r="L98" s="24"/>
      <c r="M98" s="24">
        <f t="shared" si="31"/>
        <v>40076</v>
      </c>
      <c r="N98" s="60" t="s">
        <v>41</v>
      </c>
      <c r="O98" s="4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5.75" thickBot="1" x14ac:dyDescent="0.3">
      <c r="B99" s="59" t="s">
        <v>73</v>
      </c>
      <c r="C99" s="13">
        <v>0.31</v>
      </c>
      <c r="D99" s="23"/>
      <c r="E99" s="28">
        <v>32733</v>
      </c>
      <c r="F99" s="28"/>
      <c r="G99" s="28">
        <f t="shared" si="32"/>
        <v>32733</v>
      </c>
      <c r="H99" s="28">
        <v>32733</v>
      </c>
      <c r="I99" s="4">
        <v>0.11</v>
      </c>
      <c r="J99" s="1"/>
      <c r="K99" s="24">
        <v>32733</v>
      </c>
      <c r="L99" s="24"/>
      <c r="M99" s="24">
        <f t="shared" si="31"/>
        <v>32733</v>
      </c>
      <c r="N99" s="60" t="s">
        <v>17</v>
      </c>
      <c r="O99" s="4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5.75" thickBot="1" x14ac:dyDescent="0.3">
      <c r="B100" s="59" t="s">
        <v>74</v>
      </c>
      <c r="C100" s="13">
        <v>0.37</v>
      </c>
      <c r="D100" s="28">
        <v>53802</v>
      </c>
      <c r="E100" s="28">
        <v>55147</v>
      </c>
      <c r="F100" s="28"/>
      <c r="G100" s="28">
        <f t="shared" si="32"/>
        <v>108949</v>
      </c>
      <c r="H100" s="28">
        <v>0</v>
      </c>
      <c r="I100" s="4">
        <v>0.21</v>
      </c>
      <c r="J100" s="5">
        <v>53802</v>
      </c>
      <c r="K100" s="24">
        <v>55147</v>
      </c>
      <c r="L100" s="24"/>
      <c r="M100" s="24">
        <f t="shared" si="31"/>
        <v>108949</v>
      </c>
      <c r="N100" s="60" t="s">
        <v>41</v>
      </c>
      <c r="O100" s="4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5.75" thickBot="1" x14ac:dyDescent="0.3">
      <c r="B101" s="59" t="s">
        <v>75</v>
      </c>
      <c r="C101" s="13">
        <v>0.27</v>
      </c>
      <c r="D101" s="23"/>
      <c r="E101" s="28">
        <v>12437</v>
      </c>
      <c r="F101" s="28"/>
      <c r="G101" s="28">
        <f t="shared" si="32"/>
        <v>12437</v>
      </c>
      <c r="H101" s="28">
        <v>12437</v>
      </c>
      <c r="I101" s="4">
        <v>0</v>
      </c>
      <c r="J101" s="1"/>
      <c r="K101" s="24">
        <v>0</v>
      </c>
      <c r="L101" s="24"/>
      <c r="M101" s="24">
        <f t="shared" si="31"/>
        <v>0</v>
      </c>
      <c r="N101" s="60" t="s">
        <v>17</v>
      </c>
      <c r="O101" s="4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5.75" thickBot="1" x14ac:dyDescent="0.3">
      <c r="B102" s="59" t="s">
        <v>76</v>
      </c>
      <c r="C102" s="13">
        <v>0.27</v>
      </c>
      <c r="D102" s="28">
        <v>52950</v>
      </c>
      <c r="E102" s="28">
        <v>54274</v>
      </c>
      <c r="F102" s="28"/>
      <c r="G102" s="28">
        <f t="shared" si="32"/>
        <v>107224</v>
      </c>
      <c r="H102" s="28">
        <v>107224</v>
      </c>
      <c r="I102" s="4">
        <v>0</v>
      </c>
      <c r="J102" s="5">
        <v>52950</v>
      </c>
      <c r="K102" s="24">
        <v>0</v>
      </c>
      <c r="L102" s="24"/>
      <c r="M102" s="24">
        <f t="shared" si="31"/>
        <v>52950</v>
      </c>
      <c r="N102" s="60" t="s">
        <v>17</v>
      </c>
      <c r="O102" s="4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5.75" thickBot="1" x14ac:dyDescent="0.3">
      <c r="B103" s="59" t="s">
        <v>77</v>
      </c>
      <c r="C103" s="13">
        <v>0.28999999999999998</v>
      </c>
      <c r="D103" s="23"/>
      <c r="E103" s="28">
        <v>11190</v>
      </c>
      <c r="F103" s="28"/>
      <c r="G103" s="28">
        <f t="shared" si="32"/>
        <v>11190</v>
      </c>
      <c r="H103" s="28">
        <v>11190</v>
      </c>
      <c r="I103" s="4">
        <v>0</v>
      </c>
      <c r="J103" s="1"/>
      <c r="K103" s="24">
        <v>0</v>
      </c>
      <c r="L103" s="24"/>
      <c r="M103" s="24">
        <f t="shared" si="31"/>
        <v>0</v>
      </c>
      <c r="N103" s="60" t="s">
        <v>17</v>
      </c>
      <c r="O103" s="4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s="40" customFormat="1" ht="15.75" thickBot="1" x14ac:dyDescent="0.3">
      <c r="B104" s="71" t="s">
        <v>78</v>
      </c>
      <c r="C104" s="38">
        <v>0.37</v>
      </c>
      <c r="D104" s="39"/>
      <c r="E104" s="36">
        <v>56485</v>
      </c>
      <c r="F104" s="36"/>
      <c r="G104" s="36">
        <f t="shared" si="32"/>
        <v>56485</v>
      </c>
      <c r="H104" s="36">
        <v>56485</v>
      </c>
      <c r="I104" s="38">
        <v>0.02</v>
      </c>
      <c r="J104" s="37"/>
      <c r="K104" s="36">
        <v>0</v>
      </c>
      <c r="L104" s="36"/>
      <c r="M104" s="36">
        <f t="shared" si="31"/>
        <v>0</v>
      </c>
      <c r="N104" s="72" t="s">
        <v>17</v>
      </c>
      <c r="O104" s="54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2:32" ht="15.75" thickBot="1" x14ac:dyDescent="0.3">
      <c r="B105" s="59" t="s">
        <v>79</v>
      </c>
      <c r="C105" s="13">
        <v>0.23</v>
      </c>
      <c r="D105" s="28">
        <v>88244</v>
      </c>
      <c r="E105" s="28">
        <v>90450</v>
      </c>
      <c r="F105" s="28"/>
      <c r="G105" s="28">
        <f t="shared" si="32"/>
        <v>178694</v>
      </c>
      <c r="H105" s="28">
        <v>0</v>
      </c>
      <c r="I105" s="4">
        <v>0.01</v>
      </c>
      <c r="J105" s="5">
        <v>88244</v>
      </c>
      <c r="K105" s="24">
        <v>0</v>
      </c>
      <c r="L105" s="24"/>
      <c r="M105" s="24">
        <f t="shared" si="31"/>
        <v>88244</v>
      </c>
      <c r="N105" s="60" t="s">
        <v>41</v>
      </c>
      <c r="O105" s="4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5.75" thickBot="1" x14ac:dyDescent="0.3">
      <c r="B106" s="59" t="s">
        <v>80</v>
      </c>
      <c r="C106" s="13">
        <v>0.27</v>
      </c>
      <c r="D106" s="23"/>
      <c r="E106" s="28">
        <v>45231</v>
      </c>
      <c r="F106" s="28"/>
      <c r="G106" s="28">
        <f t="shared" si="32"/>
        <v>45231</v>
      </c>
      <c r="H106" s="28">
        <v>0</v>
      </c>
      <c r="I106" s="4">
        <v>0</v>
      </c>
      <c r="J106" s="1"/>
      <c r="K106" s="24">
        <v>0</v>
      </c>
      <c r="L106" s="24"/>
      <c r="M106" s="24">
        <f t="shared" si="31"/>
        <v>0</v>
      </c>
      <c r="N106" s="60" t="s">
        <v>41</v>
      </c>
      <c r="O106" s="4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ht="15.75" thickBot="1" x14ac:dyDescent="0.3">
      <c r="B107" s="59" t="s">
        <v>81</v>
      </c>
      <c r="C107" s="13">
        <v>0.21</v>
      </c>
      <c r="D107" s="23"/>
      <c r="E107" s="28">
        <v>30616</v>
      </c>
      <c r="F107" s="28"/>
      <c r="G107" s="28">
        <f t="shared" si="32"/>
        <v>30616</v>
      </c>
      <c r="H107" s="28">
        <v>0</v>
      </c>
      <c r="I107" s="4">
        <v>0</v>
      </c>
      <c r="J107" s="1"/>
      <c r="K107" s="24">
        <v>0</v>
      </c>
      <c r="L107" s="24"/>
      <c r="M107" s="24">
        <f t="shared" si="31"/>
        <v>0</v>
      </c>
      <c r="N107" s="60" t="s">
        <v>41</v>
      </c>
      <c r="O107" s="4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5.75" thickBot="1" x14ac:dyDescent="0.3">
      <c r="B108" s="59" t="s">
        <v>82</v>
      </c>
      <c r="C108" s="13">
        <v>0.19</v>
      </c>
      <c r="D108" s="28">
        <v>0</v>
      </c>
      <c r="E108" s="28">
        <v>0</v>
      </c>
      <c r="F108" s="28"/>
      <c r="G108" s="28">
        <f t="shared" si="32"/>
        <v>0</v>
      </c>
      <c r="H108" s="28">
        <v>0</v>
      </c>
      <c r="I108" s="4">
        <v>0</v>
      </c>
      <c r="J108" s="5">
        <v>41062</v>
      </c>
      <c r="K108" s="24">
        <v>0</v>
      </c>
      <c r="L108" s="24"/>
      <c r="M108" s="24">
        <f t="shared" si="31"/>
        <v>41062</v>
      </c>
      <c r="N108" s="60" t="s">
        <v>41</v>
      </c>
      <c r="O108" s="4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5.75" thickBot="1" x14ac:dyDescent="0.3">
      <c r="B109" s="59" t="s">
        <v>83</v>
      </c>
      <c r="C109" s="13">
        <v>0.16</v>
      </c>
      <c r="D109" s="28">
        <v>0</v>
      </c>
      <c r="E109" s="28">
        <v>0</v>
      </c>
      <c r="F109" s="28"/>
      <c r="G109" s="28">
        <f t="shared" si="32"/>
        <v>0</v>
      </c>
      <c r="H109" s="28">
        <v>0</v>
      </c>
      <c r="I109" s="4">
        <v>0.01</v>
      </c>
      <c r="J109" s="5">
        <v>38617</v>
      </c>
      <c r="K109" s="24">
        <v>0</v>
      </c>
      <c r="L109" s="24"/>
      <c r="M109" s="24">
        <f t="shared" si="31"/>
        <v>38617</v>
      </c>
      <c r="N109" s="60" t="s">
        <v>41</v>
      </c>
      <c r="O109" s="4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5.75" thickBot="1" x14ac:dyDescent="0.3">
      <c r="B110" s="6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68"/>
      <c r="O110" s="5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.75" thickBot="1" x14ac:dyDescent="0.3">
      <c r="B111" s="67" t="s">
        <v>84</v>
      </c>
      <c r="C111" s="32">
        <f>SUMPRODUCT(C112:C127,G112:G127)/SUM(G112:G127)</f>
        <v>0.30312262294426096</v>
      </c>
      <c r="D111" s="17">
        <f>SUM(D112:D127)</f>
        <v>261689</v>
      </c>
      <c r="E111" s="17">
        <f t="shared" ref="E111:H111" si="33">SUM(E112:E127)</f>
        <v>538145</v>
      </c>
      <c r="F111" s="17">
        <f t="shared" si="33"/>
        <v>0</v>
      </c>
      <c r="G111" s="17">
        <f t="shared" si="33"/>
        <v>799834</v>
      </c>
      <c r="H111" s="17">
        <f t="shared" si="33"/>
        <v>381988</v>
      </c>
      <c r="I111" s="31">
        <f>SUMPRODUCT(I112:I127,M112:M127)/SUM(M112:M127)</f>
        <v>0.13082162015541901</v>
      </c>
      <c r="J111" s="17">
        <f>SUM(J112:J127)</f>
        <v>365286</v>
      </c>
      <c r="K111" s="17">
        <f t="shared" ref="K111:M111" si="34">SUM(K112:K127)</f>
        <v>327807</v>
      </c>
      <c r="L111" s="17">
        <f t="shared" si="34"/>
        <v>0</v>
      </c>
      <c r="M111" s="17">
        <f t="shared" si="34"/>
        <v>693094</v>
      </c>
      <c r="N111" s="68"/>
      <c r="O111" s="5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.75" thickBot="1" x14ac:dyDescent="0.3">
      <c r="B112" s="59" t="s">
        <v>85</v>
      </c>
      <c r="C112" s="13">
        <v>0.43</v>
      </c>
      <c r="D112" s="6">
        <v>34838</v>
      </c>
      <c r="E112" s="6">
        <v>35709</v>
      </c>
      <c r="F112" s="6"/>
      <c r="G112" s="6">
        <f t="shared" si="32"/>
        <v>70547</v>
      </c>
      <c r="H112" s="14">
        <v>0</v>
      </c>
      <c r="I112" s="4">
        <v>0.04</v>
      </c>
      <c r="J112" s="5">
        <v>34838</v>
      </c>
      <c r="K112" s="7">
        <v>0</v>
      </c>
      <c r="L112" s="7"/>
      <c r="M112" s="5">
        <v>34838</v>
      </c>
      <c r="N112" s="60" t="s">
        <v>41</v>
      </c>
      <c r="O112" s="4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ht="15.75" thickBot="1" x14ac:dyDescent="0.3">
      <c r="B113" s="59" t="s">
        <v>86</v>
      </c>
      <c r="C113" s="13">
        <v>0.26</v>
      </c>
      <c r="D113" s="1"/>
      <c r="E113" s="6">
        <v>59157</v>
      </c>
      <c r="F113" s="6"/>
      <c r="G113" s="6">
        <f t="shared" si="32"/>
        <v>59157</v>
      </c>
      <c r="H113" s="14">
        <v>0</v>
      </c>
      <c r="I113" s="4">
        <v>0.28999999999999998</v>
      </c>
      <c r="J113" s="1"/>
      <c r="K113" s="5">
        <v>59157</v>
      </c>
      <c r="L113" s="5"/>
      <c r="M113" s="5">
        <v>59157</v>
      </c>
      <c r="N113" s="60" t="s">
        <v>41</v>
      </c>
      <c r="O113" s="4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5.75" thickBot="1" x14ac:dyDescent="0.3">
      <c r="B114" s="59" t="s">
        <v>87</v>
      </c>
      <c r="C114" s="13">
        <v>0.09</v>
      </c>
      <c r="D114" s="14">
        <v>0</v>
      </c>
      <c r="E114" s="14">
        <v>0</v>
      </c>
      <c r="F114" s="14"/>
      <c r="G114" s="14">
        <f t="shared" si="32"/>
        <v>0</v>
      </c>
      <c r="H114" s="14">
        <v>0</v>
      </c>
      <c r="I114" s="4">
        <v>0.13</v>
      </c>
      <c r="J114" s="5">
        <v>55512</v>
      </c>
      <c r="K114" s="5">
        <v>56900</v>
      </c>
      <c r="L114" s="5"/>
      <c r="M114" s="5">
        <v>112413</v>
      </c>
      <c r="N114" s="60" t="s">
        <v>41</v>
      </c>
      <c r="O114" s="4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5.75" thickBot="1" x14ac:dyDescent="0.3">
      <c r="B115" s="59" t="s">
        <v>88</v>
      </c>
      <c r="C115" s="13">
        <v>0.28999999999999998</v>
      </c>
      <c r="D115" s="6">
        <v>15113</v>
      </c>
      <c r="E115" s="6">
        <v>15491</v>
      </c>
      <c r="F115" s="6"/>
      <c r="G115" s="6">
        <f t="shared" si="32"/>
        <v>30604</v>
      </c>
      <c r="H115" s="14">
        <v>0</v>
      </c>
      <c r="I115" s="4">
        <v>7.0000000000000007E-2</v>
      </c>
      <c r="J115" s="5">
        <v>15113</v>
      </c>
      <c r="K115" s="7">
        <v>0</v>
      </c>
      <c r="L115" s="7"/>
      <c r="M115" s="5">
        <v>15113</v>
      </c>
      <c r="N115" s="60" t="s">
        <v>41</v>
      </c>
      <c r="O115" s="4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ht="15.75" thickBot="1" x14ac:dyDescent="0.3">
      <c r="B116" s="59" t="s">
        <v>89</v>
      </c>
      <c r="C116" s="13">
        <v>0.22</v>
      </c>
      <c r="D116" s="6">
        <v>56772</v>
      </c>
      <c r="E116" s="6">
        <v>58192</v>
      </c>
      <c r="F116" s="6"/>
      <c r="G116" s="6">
        <f t="shared" si="32"/>
        <v>114964</v>
      </c>
      <c r="H116" s="6">
        <v>114964</v>
      </c>
      <c r="I116" s="4">
        <v>0.03</v>
      </c>
      <c r="J116" s="5">
        <v>56772</v>
      </c>
      <c r="K116" s="7">
        <v>0</v>
      </c>
      <c r="L116" s="7"/>
      <c r="M116" s="5">
        <v>56772</v>
      </c>
      <c r="N116" s="60" t="s">
        <v>17</v>
      </c>
      <c r="O116" s="4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ht="15.75" thickBot="1" x14ac:dyDescent="0.3">
      <c r="B117" s="59" t="s">
        <v>90</v>
      </c>
      <c r="C117" s="13">
        <v>0.27</v>
      </c>
      <c r="D117" s="6">
        <v>56295</v>
      </c>
      <c r="E117" s="6">
        <v>57703</v>
      </c>
      <c r="F117" s="6"/>
      <c r="G117" s="6">
        <f t="shared" si="32"/>
        <v>113998</v>
      </c>
      <c r="H117" s="6">
        <v>113998</v>
      </c>
      <c r="I117" s="4">
        <v>0.03</v>
      </c>
      <c r="J117" s="5">
        <v>56295</v>
      </c>
      <c r="K117" s="7">
        <v>0</v>
      </c>
      <c r="L117" s="7"/>
      <c r="M117" s="5">
        <v>56295</v>
      </c>
      <c r="N117" s="60" t="s">
        <v>17</v>
      </c>
      <c r="O117" s="4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5.75" thickBot="1" x14ac:dyDescent="0.3">
      <c r="B118" s="59" t="s">
        <v>91</v>
      </c>
      <c r="C118" s="13">
        <v>0.2</v>
      </c>
      <c r="D118" s="6">
        <v>57502</v>
      </c>
      <c r="E118" s="6">
        <v>58940</v>
      </c>
      <c r="F118" s="6"/>
      <c r="G118" s="6">
        <f t="shared" si="32"/>
        <v>116442</v>
      </c>
      <c r="H118" s="14">
        <v>0</v>
      </c>
      <c r="I118" s="4">
        <v>0</v>
      </c>
      <c r="J118" s="5">
        <v>57502</v>
      </c>
      <c r="K118" s="7">
        <v>0</v>
      </c>
      <c r="L118" s="7"/>
      <c r="M118" s="5">
        <v>57502</v>
      </c>
      <c r="N118" s="60" t="s">
        <v>41</v>
      </c>
      <c r="O118" s="4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ht="15.75" thickBot="1" x14ac:dyDescent="0.3">
      <c r="B119" s="59" t="s">
        <v>92</v>
      </c>
      <c r="C119" s="13">
        <v>0.56999999999999995</v>
      </c>
      <c r="D119" s="1"/>
      <c r="E119" s="6">
        <v>102991</v>
      </c>
      <c r="F119" s="6"/>
      <c r="G119" s="6">
        <f t="shared" si="32"/>
        <v>102991</v>
      </c>
      <c r="H119" s="6">
        <v>102991</v>
      </c>
      <c r="I119" s="4">
        <v>0.13</v>
      </c>
      <c r="J119" s="1"/>
      <c r="K119" s="5">
        <v>102991</v>
      </c>
      <c r="L119" s="5"/>
      <c r="M119" s="5">
        <v>102991</v>
      </c>
      <c r="N119" s="60" t="s">
        <v>17</v>
      </c>
      <c r="O119" s="4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ht="15.75" thickBot="1" x14ac:dyDescent="0.3">
      <c r="B120" s="59" t="s">
        <v>93</v>
      </c>
      <c r="C120" s="13">
        <v>0.32</v>
      </c>
      <c r="D120" s="1"/>
      <c r="E120" s="6">
        <v>41971</v>
      </c>
      <c r="F120" s="6"/>
      <c r="G120" s="6">
        <f t="shared" si="32"/>
        <v>41971</v>
      </c>
      <c r="H120" s="14">
        <v>0</v>
      </c>
      <c r="I120" s="4">
        <v>0.1</v>
      </c>
      <c r="J120" s="1"/>
      <c r="K120" s="5">
        <v>41971</v>
      </c>
      <c r="L120" s="5"/>
      <c r="M120" s="5">
        <v>41971</v>
      </c>
      <c r="N120" s="60" t="s">
        <v>41</v>
      </c>
      <c r="O120" s="4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ht="15.75" thickBot="1" x14ac:dyDescent="0.3">
      <c r="B121" s="59" t="s">
        <v>94</v>
      </c>
      <c r="C121" s="13">
        <v>0.22</v>
      </c>
      <c r="D121" s="6">
        <v>16460</v>
      </c>
      <c r="E121" s="6">
        <v>16872</v>
      </c>
      <c r="F121" s="6"/>
      <c r="G121" s="6">
        <f t="shared" si="32"/>
        <v>33332</v>
      </c>
      <c r="H121" s="14">
        <v>0</v>
      </c>
      <c r="I121" s="4">
        <v>0.05</v>
      </c>
      <c r="J121" s="5">
        <v>16460</v>
      </c>
      <c r="K121" s="7">
        <v>0</v>
      </c>
      <c r="L121" s="7"/>
      <c r="M121" s="5">
        <v>16460</v>
      </c>
      <c r="N121" s="60" t="s">
        <v>41</v>
      </c>
      <c r="O121" s="4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5.75" thickBot="1" x14ac:dyDescent="0.3">
      <c r="B122" s="59" t="s">
        <v>95</v>
      </c>
      <c r="C122" s="13">
        <v>0.23</v>
      </c>
      <c r="D122" s="1"/>
      <c r="E122" s="6">
        <v>35067</v>
      </c>
      <c r="F122" s="6"/>
      <c r="G122" s="6">
        <f t="shared" si="32"/>
        <v>35067</v>
      </c>
      <c r="H122" s="14">
        <v>0</v>
      </c>
      <c r="I122" s="4">
        <v>0.23</v>
      </c>
      <c r="J122" s="1"/>
      <c r="K122" s="5">
        <v>35067</v>
      </c>
      <c r="L122" s="5"/>
      <c r="M122" s="5">
        <v>35067</v>
      </c>
      <c r="N122" s="60" t="s">
        <v>41</v>
      </c>
      <c r="O122" s="4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5.75" thickBot="1" x14ac:dyDescent="0.3">
      <c r="B123" s="59" t="s">
        <v>96</v>
      </c>
      <c r="C123" s="13">
        <v>0.21</v>
      </c>
      <c r="D123" s="1"/>
      <c r="E123" s="6">
        <v>30726</v>
      </c>
      <c r="F123" s="6"/>
      <c r="G123" s="6">
        <f t="shared" si="32"/>
        <v>30726</v>
      </c>
      <c r="H123" s="14">
        <v>0</v>
      </c>
      <c r="I123" s="4">
        <v>0.06</v>
      </c>
      <c r="J123" s="1"/>
      <c r="K123" s="7">
        <v>0</v>
      </c>
      <c r="L123" s="7"/>
      <c r="M123" s="1"/>
      <c r="N123" s="60" t="s">
        <v>41</v>
      </c>
      <c r="O123" s="4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ht="15.75" thickBot="1" x14ac:dyDescent="0.3">
      <c r="B124" s="59" t="s">
        <v>97</v>
      </c>
      <c r="C124" s="13">
        <v>0.28999999999999998</v>
      </c>
      <c r="D124" s="6">
        <v>24709</v>
      </c>
      <c r="E124" s="6">
        <v>25326</v>
      </c>
      <c r="F124" s="6"/>
      <c r="G124" s="6">
        <f t="shared" si="32"/>
        <v>50035</v>
      </c>
      <c r="H124" s="6">
        <v>50035</v>
      </c>
      <c r="I124" s="4">
        <v>0</v>
      </c>
      <c r="J124" s="7">
        <v>0</v>
      </c>
      <c r="K124" s="7">
        <v>0</v>
      </c>
      <c r="L124" s="7"/>
      <c r="M124" s="1"/>
      <c r="N124" s="60" t="s">
        <v>17</v>
      </c>
      <c r="O124" s="4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ht="15.75" thickBot="1" x14ac:dyDescent="0.3">
      <c r="B125" s="59" t="s">
        <v>98</v>
      </c>
      <c r="C125" s="13">
        <v>0.19</v>
      </c>
      <c r="D125" s="14">
        <v>0</v>
      </c>
      <c r="E125" s="14">
        <v>0</v>
      </c>
      <c r="F125" s="14"/>
      <c r="G125" s="14">
        <f t="shared" si="32"/>
        <v>0</v>
      </c>
      <c r="H125" s="14">
        <v>0</v>
      </c>
      <c r="I125" s="4">
        <v>0.06</v>
      </c>
      <c r="J125" s="5">
        <v>15876</v>
      </c>
      <c r="K125" s="7">
        <v>0</v>
      </c>
      <c r="L125" s="7"/>
      <c r="M125" s="5">
        <v>15876</v>
      </c>
      <c r="N125" s="60" t="s">
        <v>41</v>
      </c>
      <c r="O125" s="4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5.75" thickBot="1" x14ac:dyDescent="0.3">
      <c r="B126" s="59" t="s">
        <v>99</v>
      </c>
      <c r="C126" s="13">
        <v>0.14000000000000001</v>
      </c>
      <c r="D126" s="14">
        <v>0</v>
      </c>
      <c r="E126" s="14">
        <v>0</v>
      </c>
      <c r="F126" s="14"/>
      <c r="G126" s="14">
        <f t="shared" si="32"/>
        <v>0</v>
      </c>
      <c r="H126" s="14">
        <v>0</v>
      </c>
      <c r="I126" s="4">
        <v>7.0000000000000007E-2</v>
      </c>
      <c r="J126" s="5">
        <v>25970</v>
      </c>
      <c r="K126" s="7">
        <v>0</v>
      </c>
      <c r="L126" s="7"/>
      <c r="M126" s="5">
        <v>25970</v>
      </c>
      <c r="N126" s="60" t="s">
        <v>41</v>
      </c>
      <c r="O126" s="4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ht="15.75" thickBot="1" x14ac:dyDescent="0.3">
      <c r="B127" s="59" t="s">
        <v>100</v>
      </c>
      <c r="C127" s="13">
        <v>0.08</v>
      </c>
      <c r="D127" s="14">
        <v>0</v>
      </c>
      <c r="E127" s="14">
        <v>0</v>
      </c>
      <c r="F127" s="14"/>
      <c r="G127" s="14">
        <f t="shared" si="32"/>
        <v>0</v>
      </c>
      <c r="H127" s="14">
        <v>0</v>
      </c>
      <c r="I127" s="4">
        <v>0.38</v>
      </c>
      <c r="J127" s="5">
        <v>30948</v>
      </c>
      <c r="K127" s="5">
        <v>31721</v>
      </c>
      <c r="L127" s="5"/>
      <c r="M127" s="5">
        <v>62669</v>
      </c>
      <c r="N127" s="60" t="s">
        <v>41</v>
      </c>
      <c r="O127" s="4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ht="15.75" thickBot="1" x14ac:dyDescent="0.3">
      <c r="B128" s="69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68"/>
      <c r="O128" s="50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.75" thickBot="1" x14ac:dyDescent="0.3">
      <c r="B129" s="67" t="s">
        <v>101</v>
      </c>
      <c r="C129" s="32">
        <f>SUMPRODUCT(C130:C152,G130:G152)/SUM(G130:G152)</f>
        <v>0.22707162594730654</v>
      </c>
      <c r="D129" s="16">
        <f>SUM(D130:D152)</f>
        <v>148326</v>
      </c>
      <c r="E129" s="16">
        <f t="shared" ref="E129:H129" si="35">SUM(E130:E152)</f>
        <v>217184</v>
      </c>
      <c r="F129" s="16">
        <f t="shared" si="35"/>
        <v>0</v>
      </c>
      <c r="G129" s="16">
        <f t="shared" si="35"/>
        <v>365510</v>
      </c>
      <c r="H129" s="16">
        <f t="shared" si="35"/>
        <v>0</v>
      </c>
      <c r="I129" s="31">
        <f>SUMPRODUCT(I130:I152,M130:M152)/SUM(M130:M152)</f>
        <v>0.23533587592708874</v>
      </c>
      <c r="J129" s="16">
        <f>SUM(J130:J152)</f>
        <v>820575</v>
      </c>
      <c r="K129" s="16">
        <f t="shared" ref="K129:M129" si="36">SUM(K130:K152)</f>
        <v>620638</v>
      </c>
      <c r="L129" s="16">
        <f t="shared" si="36"/>
        <v>65384</v>
      </c>
      <c r="M129" s="16">
        <f t="shared" si="36"/>
        <v>1506598</v>
      </c>
      <c r="N129" s="68"/>
      <c r="O129" s="50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.75" thickBot="1" x14ac:dyDescent="0.3">
      <c r="B130" s="63" t="s">
        <v>102</v>
      </c>
      <c r="C130" s="4">
        <v>0.08</v>
      </c>
      <c r="D130" s="23"/>
      <c r="E130" s="24">
        <v>0</v>
      </c>
      <c r="F130" s="24"/>
      <c r="G130" s="24">
        <f t="shared" si="32"/>
        <v>0</v>
      </c>
      <c r="H130" s="28">
        <v>0</v>
      </c>
      <c r="I130" s="4">
        <v>0.03</v>
      </c>
      <c r="J130" s="23"/>
      <c r="K130" s="24">
        <v>0</v>
      </c>
      <c r="L130" s="24"/>
      <c r="M130" s="23"/>
      <c r="N130" s="60" t="s">
        <v>41</v>
      </c>
      <c r="O130" s="4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ht="15.75" thickBot="1" x14ac:dyDescent="0.3">
      <c r="B131" s="63" t="s">
        <v>103</v>
      </c>
      <c r="C131" s="4">
        <v>0.18</v>
      </c>
      <c r="D131" s="24">
        <v>0</v>
      </c>
      <c r="E131" s="24">
        <v>0</v>
      </c>
      <c r="F131" s="24"/>
      <c r="G131" s="24">
        <f t="shared" si="32"/>
        <v>0</v>
      </c>
      <c r="H131" s="28">
        <v>0</v>
      </c>
      <c r="I131" s="4">
        <v>0.06</v>
      </c>
      <c r="J131" s="24">
        <v>48331</v>
      </c>
      <c r="K131" s="24">
        <v>0</v>
      </c>
      <c r="L131" s="24"/>
      <c r="M131" s="24">
        <v>48331</v>
      </c>
      <c r="N131" s="60" t="s">
        <v>41</v>
      </c>
      <c r="O131" s="4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5.75" thickBot="1" x14ac:dyDescent="0.3">
      <c r="B132" s="63" t="s">
        <v>104</v>
      </c>
      <c r="C132" s="4">
        <v>0.17</v>
      </c>
      <c r="D132" s="24">
        <v>0</v>
      </c>
      <c r="E132" s="24">
        <v>0</v>
      </c>
      <c r="F132" s="24"/>
      <c r="G132" s="24">
        <f t="shared" si="32"/>
        <v>0</v>
      </c>
      <c r="H132" s="28">
        <v>0</v>
      </c>
      <c r="I132" s="4">
        <v>0.31</v>
      </c>
      <c r="J132" s="24">
        <v>53605</v>
      </c>
      <c r="K132" s="24">
        <v>54945</v>
      </c>
      <c r="L132" s="24"/>
      <c r="M132" s="24">
        <v>108550</v>
      </c>
      <c r="N132" s="60" t="s">
        <v>41</v>
      </c>
      <c r="O132" s="4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ht="15.75" thickBot="1" x14ac:dyDescent="0.3">
      <c r="B133" s="63" t="s">
        <v>105</v>
      </c>
      <c r="C133" s="4">
        <v>0.11</v>
      </c>
      <c r="D133" s="24">
        <v>0</v>
      </c>
      <c r="E133" s="24">
        <v>0</v>
      </c>
      <c r="F133" s="24"/>
      <c r="G133" s="24">
        <f t="shared" si="32"/>
        <v>0</v>
      </c>
      <c r="H133" s="28">
        <v>0</v>
      </c>
      <c r="I133" s="4">
        <v>0.08</v>
      </c>
      <c r="J133" s="24">
        <v>68407</v>
      </c>
      <c r="K133" s="24">
        <v>0</v>
      </c>
      <c r="L133" s="24"/>
      <c r="M133" s="24">
        <v>68407</v>
      </c>
      <c r="N133" s="60" t="s">
        <v>41</v>
      </c>
      <c r="O133" s="4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ht="15.75" thickBot="1" x14ac:dyDescent="0.3">
      <c r="B134" s="59" t="s">
        <v>106</v>
      </c>
      <c r="C134" s="13">
        <v>0.27</v>
      </c>
      <c r="D134" s="28">
        <v>50230</v>
      </c>
      <c r="E134" s="28">
        <v>51485</v>
      </c>
      <c r="F134" s="28"/>
      <c r="G134" s="28">
        <f t="shared" si="32"/>
        <v>101715</v>
      </c>
      <c r="H134" s="28">
        <v>0</v>
      </c>
      <c r="I134" s="4">
        <v>0.11</v>
      </c>
      <c r="J134" s="24">
        <v>50230</v>
      </c>
      <c r="K134" s="24">
        <v>51485</v>
      </c>
      <c r="L134" s="24"/>
      <c r="M134" s="24">
        <v>101715</v>
      </c>
      <c r="N134" s="60" t="s">
        <v>41</v>
      </c>
      <c r="O134" s="4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ht="15.75" thickBot="1" x14ac:dyDescent="0.3">
      <c r="B135" s="59" t="s">
        <v>107</v>
      </c>
      <c r="C135" s="13">
        <v>0.1</v>
      </c>
      <c r="D135" s="23"/>
      <c r="E135" s="28">
        <v>0</v>
      </c>
      <c r="F135" s="28"/>
      <c r="G135" s="28">
        <f t="shared" si="32"/>
        <v>0</v>
      </c>
      <c r="H135" s="28">
        <v>0</v>
      </c>
      <c r="I135" s="4">
        <v>0.1</v>
      </c>
      <c r="J135" s="23"/>
      <c r="K135" s="24">
        <v>26984</v>
      </c>
      <c r="L135" s="24"/>
      <c r="M135" s="24">
        <v>26984</v>
      </c>
      <c r="N135" s="60" t="s">
        <v>41</v>
      </c>
      <c r="O135" s="4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ht="15.75" thickBot="1" x14ac:dyDescent="0.3">
      <c r="B136" s="59" t="s">
        <v>108</v>
      </c>
      <c r="C136" s="13">
        <v>0.22</v>
      </c>
      <c r="D136" s="28">
        <v>63748</v>
      </c>
      <c r="E136" s="28">
        <v>65342</v>
      </c>
      <c r="F136" s="28"/>
      <c r="G136" s="28">
        <f t="shared" si="32"/>
        <v>129090</v>
      </c>
      <c r="H136" s="28">
        <v>0</v>
      </c>
      <c r="I136" s="4">
        <v>0.14000000000000001</v>
      </c>
      <c r="J136" s="24">
        <v>63748</v>
      </c>
      <c r="K136" s="24">
        <v>65342</v>
      </c>
      <c r="L136" s="24"/>
      <c r="M136" s="24">
        <v>129090</v>
      </c>
      <c r="N136" s="60" t="s">
        <v>41</v>
      </c>
      <c r="O136" s="4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2:32" ht="15.75" thickBot="1" x14ac:dyDescent="0.3">
      <c r="B137" s="59" t="s">
        <v>109</v>
      </c>
      <c r="C137" s="13">
        <v>0.08</v>
      </c>
      <c r="D137" s="28">
        <v>0</v>
      </c>
      <c r="E137" s="28">
        <v>0</v>
      </c>
      <c r="F137" s="28"/>
      <c r="G137" s="28">
        <f t="shared" si="32"/>
        <v>0</v>
      </c>
      <c r="H137" s="28">
        <v>0</v>
      </c>
      <c r="I137" s="4">
        <v>0.17</v>
      </c>
      <c r="J137" s="24">
        <v>41465</v>
      </c>
      <c r="K137" s="24">
        <v>42502</v>
      </c>
      <c r="L137" s="24"/>
      <c r="M137" s="24">
        <v>83968</v>
      </c>
      <c r="N137" s="60" t="s">
        <v>41</v>
      </c>
      <c r="O137" s="4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5.75" thickBot="1" x14ac:dyDescent="0.3">
      <c r="B138" s="59" t="s">
        <v>110</v>
      </c>
      <c r="C138" s="13">
        <v>0.03</v>
      </c>
      <c r="D138" s="28">
        <v>0</v>
      </c>
      <c r="E138" s="28">
        <v>0</v>
      </c>
      <c r="F138" s="28"/>
      <c r="G138" s="28">
        <f t="shared" si="32"/>
        <v>0</v>
      </c>
      <c r="H138" s="28">
        <v>0</v>
      </c>
      <c r="I138" s="4">
        <v>0.08</v>
      </c>
      <c r="J138" s="24">
        <v>40257</v>
      </c>
      <c r="K138" s="24">
        <v>0</v>
      </c>
      <c r="L138" s="24"/>
      <c r="M138" s="24">
        <v>40257</v>
      </c>
      <c r="N138" s="60" t="s">
        <v>41</v>
      </c>
      <c r="O138" s="4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ht="15.75" thickBot="1" x14ac:dyDescent="0.3">
      <c r="B139" s="59" t="s">
        <v>111</v>
      </c>
      <c r="C139" s="13">
        <v>0.2</v>
      </c>
      <c r="D139" s="28">
        <v>34348</v>
      </c>
      <c r="E139" s="28">
        <v>35207</v>
      </c>
      <c r="F139" s="28"/>
      <c r="G139" s="28">
        <f t="shared" si="32"/>
        <v>69555</v>
      </c>
      <c r="H139" s="28">
        <v>0</v>
      </c>
      <c r="I139" s="4">
        <v>0.56000000000000005</v>
      </c>
      <c r="J139" s="24">
        <v>98137</v>
      </c>
      <c r="K139" s="24">
        <v>35207</v>
      </c>
      <c r="L139" s="24">
        <v>65384</v>
      </c>
      <c r="M139" s="24">
        <v>198728</v>
      </c>
      <c r="N139" s="60" t="s">
        <v>41</v>
      </c>
      <c r="O139" s="4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ht="15.75" thickBot="1" x14ac:dyDescent="0.3">
      <c r="B140" s="59" t="s">
        <v>112</v>
      </c>
      <c r="C140" s="13">
        <v>0.1</v>
      </c>
      <c r="D140" s="23"/>
      <c r="E140" s="28">
        <v>0</v>
      </c>
      <c r="F140" s="28"/>
      <c r="G140" s="28">
        <f t="shared" si="32"/>
        <v>0</v>
      </c>
      <c r="H140" s="28">
        <v>0</v>
      </c>
      <c r="I140" s="4">
        <v>0.06</v>
      </c>
      <c r="J140" s="23"/>
      <c r="K140" s="24">
        <v>0</v>
      </c>
      <c r="L140" s="24"/>
      <c r="M140" s="23"/>
      <c r="N140" s="60" t="s">
        <v>41</v>
      </c>
      <c r="O140" s="4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5.75" thickBot="1" x14ac:dyDescent="0.3">
      <c r="B141" s="59" t="s">
        <v>113</v>
      </c>
      <c r="C141" s="13">
        <v>0.16</v>
      </c>
      <c r="D141" s="28">
        <v>0</v>
      </c>
      <c r="E141" s="28">
        <v>0</v>
      </c>
      <c r="F141" s="28"/>
      <c r="G141" s="28">
        <f t="shared" si="32"/>
        <v>0</v>
      </c>
      <c r="H141" s="28">
        <v>0</v>
      </c>
      <c r="I141" s="4">
        <v>7.0000000000000007E-2</v>
      </c>
      <c r="J141" s="24">
        <v>41101</v>
      </c>
      <c r="K141" s="24">
        <v>0</v>
      </c>
      <c r="L141" s="24"/>
      <c r="M141" s="24">
        <v>41101</v>
      </c>
      <c r="N141" s="60" t="s">
        <v>41</v>
      </c>
      <c r="O141" s="4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2:32" ht="15.75" thickBot="1" x14ac:dyDescent="0.3">
      <c r="B142" s="59" t="s">
        <v>114</v>
      </c>
      <c r="C142" s="13">
        <v>7.0000000000000007E-2</v>
      </c>
      <c r="D142" s="28">
        <v>0</v>
      </c>
      <c r="E142" s="28">
        <v>0</v>
      </c>
      <c r="F142" s="28"/>
      <c r="G142" s="28">
        <f t="shared" si="32"/>
        <v>0</v>
      </c>
      <c r="H142" s="28">
        <v>0</v>
      </c>
      <c r="I142" s="4">
        <v>0.14000000000000001</v>
      </c>
      <c r="J142" s="24">
        <v>57201</v>
      </c>
      <c r="K142" s="24">
        <v>58631</v>
      </c>
      <c r="L142" s="24"/>
      <c r="M142" s="24">
        <v>115832</v>
      </c>
      <c r="N142" s="60" t="s">
        <v>41</v>
      </c>
      <c r="O142" s="4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ht="15.75" thickBot="1" x14ac:dyDescent="0.3">
      <c r="B143" s="59" t="s">
        <v>115</v>
      </c>
      <c r="C143" s="13">
        <v>0.17</v>
      </c>
      <c r="D143" s="23"/>
      <c r="E143" s="28">
        <v>0</v>
      </c>
      <c r="F143" s="28"/>
      <c r="G143" s="28">
        <f t="shared" si="32"/>
        <v>0</v>
      </c>
      <c r="H143" s="28">
        <v>0</v>
      </c>
      <c r="I143" s="4">
        <v>0.44</v>
      </c>
      <c r="J143" s="23"/>
      <c r="K143" s="24">
        <v>44175</v>
      </c>
      <c r="L143" s="24"/>
      <c r="M143" s="24">
        <v>44175</v>
      </c>
      <c r="N143" s="60" t="s">
        <v>41</v>
      </c>
      <c r="O143" s="4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5.75" thickBot="1" x14ac:dyDescent="0.3">
      <c r="B144" s="59" t="s">
        <v>116</v>
      </c>
      <c r="C144" s="13">
        <v>0.05</v>
      </c>
      <c r="D144" s="28">
        <v>0</v>
      </c>
      <c r="E144" s="28">
        <v>0</v>
      </c>
      <c r="F144" s="28"/>
      <c r="G144" s="28">
        <f t="shared" si="32"/>
        <v>0</v>
      </c>
      <c r="H144" s="28">
        <v>0</v>
      </c>
      <c r="I144" s="4">
        <v>0.15</v>
      </c>
      <c r="J144" s="24">
        <v>28760</v>
      </c>
      <c r="K144" s="24">
        <v>29479</v>
      </c>
      <c r="L144" s="24"/>
      <c r="M144" s="24">
        <v>58239</v>
      </c>
      <c r="N144" s="60" t="s">
        <v>41</v>
      </c>
      <c r="O144" s="4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ht="15.75" thickBot="1" x14ac:dyDescent="0.3">
      <c r="B145" s="59" t="s">
        <v>117</v>
      </c>
      <c r="C145" s="13">
        <v>0.13</v>
      </c>
      <c r="D145" s="28">
        <v>0</v>
      </c>
      <c r="E145" s="28">
        <v>0</v>
      </c>
      <c r="F145" s="28"/>
      <c r="G145" s="28">
        <f t="shared" si="32"/>
        <v>0</v>
      </c>
      <c r="H145" s="28">
        <v>0</v>
      </c>
      <c r="I145" s="4">
        <v>7.0000000000000007E-2</v>
      </c>
      <c r="J145" s="24">
        <v>53706</v>
      </c>
      <c r="K145" s="24">
        <v>0</v>
      </c>
      <c r="L145" s="24"/>
      <c r="M145" s="24">
        <v>53706</v>
      </c>
      <c r="N145" s="60" t="s">
        <v>41</v>
      </c>
      <c r="O145" s="4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5.75" thickBot="1" x14ac:dyDescent="0.3">
      <c r="B146" s="59" t="s">
        <v>118</v>
      </c>
      <c r="C146" s="13">
        <v>0.13</v>
      </c>
      <c r="D146" s="28">
        <v>0</v>
      </c>
      <c r="E146" s="28">
        <v>0</v>
      </c>
      <c r="F146" s="28"/>
      <c r="G146" s="28">
        <f t="shared" si="32"/>
        <v>0</v>
      </c>
      <c r="H146" s="28">
        <v>0</v>
      </c>
      <c r="I146" s="4">
        <v>7.0000000000000007E-2</v>
      </c>
      <c r="J146" s="24">
        <v>64158</v>
      </c>
      <c r="K146" s="24">
        <v>0</v>
      </c>
      <c r="L146" s="24"/>
      <c r="M146" s="24">
        <v>64158</v>
      </c>
      <c r="N146" s="60" t="s">
        <v>41</v>
      </c>
      <c r="O146" s="4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ht="15.75" thickBot="1" x14ac:dyDescent="0.3">
      <c r="B147" s="59" t="s">
        <v>119</v>
      </c>
      <c r="C147" s="13">
        <v>0.18</v>
      </c>
      <c r="D147" s="28">
        <v>0</v>
      </c>
      <c r="E147" s="28">
        <v>0</v>
      </c>
      <c r="F147" s="28"/>
      <c r="G147" s="28">
        <f t="shared" si="32"/>
        <v>0</v>
      </c>
      <c r="H147" s="28">
        <v>0</v>
      </c>
      <c r="I147" s="4">
        <v>0.41</v>
      </c>
      <c r="J147" s="24">
        <v>61977</v>
      </c>
      <c r="K147" s="24">
        <v>63527</v>
      </c>
      <c r="L147" s="24"/>
      <c r="M147" s="24">
        <v>125504</v>
      </c>
      <c r="N147" s="60" t="s">
        <v>41</v>
      </c>
      <c r="O147" s="4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2:32" ht="15.75" thickBot="1" x14ac:dyDescent="0.3">
      <c r="B148" s="59" t="s">
        <v>120</v>
      </c>
      <c r="C148" s="13">
        <v>0.12</v>
      </c>
      <c r="D148" s="23"/>
      <c r="E148" s="28">
        <v>0</v>
      </c>
      <c r="F148" s="28"/>
      <c r="G148" s="28">
        <f t="shared" si="32"/>
        <v>0</v>
      </c>
      <c r="H148" s="28">
        <v>0</v>
      </c>
      <c r="I148" s="4">
        <v>0.03</v>
      </c>
      <c r="J148" s="23"/>
      <c r="K148" s="24">
        <v>0</v>
      </c>
      <c r="L148" s="24"/>
      <c r="M148" s="23"/>
      <c r="N148" s="60" t="s">
        <v>41</v>
      </c>
      <c r="O148" s="4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ht="15.75" thickBot="1" x14ac:dyDescent="0.3">
      <c r="B149" s="59" t="s">
        <v>121</v>
      </c>
      <c r="C149" s="13">
        <v>0.21</v>
      </c>
      <c r="D149" s="23"/>
      <c r="E149" s="28">
        <v>19310</v>
      </c>
      <c r="F149" s="28"/>
      <c r="G149" s="28">
        <f t="shared" si="32"/>
        <v>19310</v>
      </c>
      <c r="H149" s="28">
        <v>0</v>
      </c>
      <c r="I149" s="4">
        <v>0.3</v>
      </c>
      <c r="J149" s="23"/>
      <c r="K149" s="24">
        <v>19310</v>
      </c>
      <c r="L149" s="24"/>
      <c r="M149" s="24">
        <v>19310</v>
      </c>
      <c r="N149" s="60" t="s">
        <v>41</v>
      </c>
      <c r="O149" s="4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2:32" ht="15.75" thickBot="1" x14ac:dyDescent="0.3">
      <c r="B150" s="59" t="s">
        <v>122</v>
      </c>
      <c r="C150" s="13">
        <v>0.14000000000000001</v>
      </c>
      <c r="D150" s="28">
        <v>0</v>
      </c>
      <c r="E150" s="28">
        <v>0</v>
      </c>
      <c r="F150" s="28"/>
      <c r="G150" s="28">
        <f t="shared" si="32"/>
        <v>0</v>
      </c>
      <c r="H150" s="28">
        <v>0</v>
      </c>
      <c r="I150" s="4">
        <v>0.15</v>
      </c>
      <c r="J150" s="24">
        <v>49492</v>
      </c>
      <c r="K150" s="24">
        <v>50729</v>
      </c>
      <c r="L150" s="24"/>
      <c r="M150" s="24">
        <v>100221</v>
      </c>
      <c r="N150" s="60" t="s">
        <v>41</v>
      </c>
      <c r="O150" s="4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2:32" ht="15.75" thickBot="1" x14ac:dyDescent="0.3">
      <c r="B151" s="59" t="s">
        <v>123</v>
      </c>
      <c r="C151" s="13">
        <v>0.2</v>
      </c>
      <c r="D151" s="23"/>
      <c r="E151" s="28">
        <v>45840</v>
      </c>
      <c r="F151" s="28"/>
      <c r="G151" s="28">
        <f t="shared" si="32"/>
        <v>45840</v>
      </c>
      <c r="H151" s="28">
        <v>0</v>
      </c>
      <c r="I151" s="4">
        <v>0.41</v>
      </c>
      <c r="J151" s="23"/>
      <c r="K151" s="24">
        <v>45840</v>
      </c>
      <c r="L151" s="24"/>
      <c r="M151" s="24">
        <v>45840</v>
      </c>
      <c r="N151" s="60" t="s">
        <v>41</v>
      </c>
      <c r="O151" s="4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2:32" ht="15.75" thickBot="1" x14ac:dyDescent="0.3">
      <c r="B152" s="59" t="s">
        <v>124</v>
      </c>
      <c r="C152" s="13">
        <v>0.19</v>
      </c>
      <c r="D152" s="23"/>
      <c r="E152" s="28">
        <v>0</v>
      </c>
      <c r="F152" s="28"/>
      <c r="G152" s="24">
        <f t="shared" si="32"/>
        <v>0</v>
      </c>
      <c r="H152" s="28">
        <v>0</v>
      </c>
      <c r="I152" s="4">
        <v>0.16</v>
      </c>
      <c r="J152" s="23"/>
      <c r="K152" s="24">
        <v>32482</v>
      </c>
      <c r="L152" s="24"/>
      <c r="M152" s="24">
        <v>32482</v>
      </c>
      <c r="N152" s="60" t="s">
        <v>41</v>
      </c>
      <c r="O152" s="4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2:32" ht="15.75" thickBot="1" x14ac:dyDescent="0.3">
      <c r="B153" s="6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68"/>
      <c r="O153" s="50"/>
      <c r="P153" s="11"/>
      <c r="Q153" s="11"/>
      <c r="R153" s="1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2:32" ht="15.75" thickBot="1" x14ac:dyDescent="0.3">
      <c r="B154" s="67" t="s">
        <v>156</v>
      </c>
      <c r="C154" s="32"/>
      <c r="D154" s="12">
        <f>SUM(D155:D175)</f>
        <v>0</v>
      </c>
      <c r="E154" s="12">
        <f>SUM(E155:E175)</f>
        <v>0</v>
      </c>
      <c r="F154" s="12">
        <f>SUM(F155:F175)</f>
        <v>0</v>
      </c>
      <c r="G154" s="12">
        <f t="shared" ref="G154" si="37">D154+E154</f>
        <v>0</v>
      </c>
      <c r="H154" s="15">
        <v>0</v>
      </c>
      <c r="I154" s="31">
        <f>SUMPRODUCT(I155:I171,M155:M171)/SUM(M155:M171)</f>
        <v>0.15917845314230239</v>
      </c>
      <c r="J154" s="16">
        <f>SUM(J155:J175)</f>
        <v>0</v>
      </c>
      <c r="K154" s="16">
        <f>SUM(K155:K175)</f>
        <v>655677.73910625</v>
      </c>
      <c r="L154" s="16">
        <f>SUM(L155:L175)</f>
        <v>0</v>
      </c>
      <c r="M154" s="16">
        <f>SUM(M155:M175)</f>
        <v>655677.73910625</v>
      </c>
      <c r="N154" s="68" t="s">
        <v>147</v>
      </c>
      <c r="O154" s="4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2:32" ht="15.75" thickBot="1" x14ac:dyDescent="0.3">
      <c r="B155" s="59" t="s">
        <v>157</v>
      </c>
      <c r="C155" s="1"/>
      <c r="D155" s="1"/>
      <c r="E155" s="1"/>
      <c r="F155" s="1"/>
      <c r="G155" s="1"/>
      <c r="H155" s="1"/>
      <c r="I155" s="34">
        <v>0.4</v>
      </c>
      <c r="J155" s="1"/>
      <c r="K155" s="23">
        <v>39478.11</v>
      </c>
      <c r="L155" s="1"/>
      <c r="M155" s="25">
        <f>K155+L155</f>
        <v>39478.11</v>
      </c>
      <c r="N155" s="60" t="s">
        <v>174</v>
      </c>
      <c r="O155" s="4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2:32" ht="15.75" thickBot="1" x14ac:dyDescent="0.3">
      <c r="B156" s="59" t="s">
        <v>158</v>
      </c>
      <c r="C156" s="1"/>
      <c r="D156" s="1"/>
      <c r="E156" s="1"/>
      <c r="F156" s="1"/>
      <c r="G156" s="1"/>
      <c r="H156" s="1"/>
      <c r="I156" s="34">
        <v>0.24</v>
      </c>
      <c r="J156" s="1"/>
      <c r="K156" s="23">
        <v>30819.600000000002</v>
      </c>
      <c r="L156" s="1"/>
      <c r="M156" s="25">
        <f t="shared" ref="M156:M171" si="38">K156+L156</f>
        <v>30819.600000000002</v>
      </c>
      <c r="N156" s="60" t="s">
        <v>174</v>
      </c>
      <c r="O156" s="4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2:32" ht="15.75" thickBot="1" x14ac:dyDescent="0.3">
      <c r="B157" s="59" t="s">
        <v>159</v>
      </c>
      <c r="C157" s="1"/>
      <c r="D157" s="1"/>
      <c r="E157" s="1"/>
      <c r="F157" s="1"/>
      <c r="G157" s="1"/>
      <c r="H157" s="1"/>
      <c r="I157" s="34">
        <v>0.11</v>
      </c>
      <c r="J157" s="1"/>
      <c r="K157" s="23">
        <v>24857.489999999998</v>
      </c>
      <c r="L157" s="1"/>
      <c r="M157" s="25">
        <f t="shared" si="38"/>
        <v>24857.489999999998</v>
      </c>
      <c r="N157" s="60" t="s">
        <v>174</v>
      </c>
      <c r="O157" s="4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:32" ht="15.75" thickBot="1" x14ac:dyDescent="0.3">
      <c r="B158" s="59" t="s">
        <v>160</v>
      </c>
      <c r="C158" s="1"/>
      <c r="D158" s="1"/>
      <c r="E158" s="1"/>
      <c r="F158" s="1"/>
      <c r="G158" s="1"/>
      <c r="H158" s="1"/>
      <c r="I158" s="34">
        <v>0.19</v>
      </c>
      <c r="J158" s="1"/>
      <c r="K158" s="23">
        <v>44424.240000000005</v>
      </c>
      <c r="L158" s="1"/>
      <c r="M158" s="25">
        <f t="shared" si="38"/>
        <v>44424.240000000005</v>
      </c>
      <c r="N158" s="60" t="s">
        <v>174</v>
      </c>
      <c r="O158" s="4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:32" ht="15.75" thickBot="1" x14ac:dyDescent="0.3">
      <c r="B159" s="59" t="s">
        <v>161</v>
      </c>
      <c r="C159" s="1"/>
      <c r="D159" s="1"/>
      <c r="E159" s="1"/>
      <c r="F159" s="1"/>
      <c r="G159" s="1"/>
      <c r="H159" s="1"/>
      <c r="I159" s="34">
        <v>0.15</v>
      </c>
      <c r="J159" s="1"/>
      <c r="K159" s="23">
        <v>36739.08</v>
      </c>
      <c r="L159" s="1"/>
      <c r="M159" s="25">
        <f t="shared" si="38"/>
        <v>36739.08</v>
      </c>
      <c r="N159" s="60" t="s">
        <v>174</v>
      </c>
      <c r="O159" s="4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:32" ht="15.75" thickBot="1" x14ac:dyDescent="0.3">
      <c r="B160" s="59" t="s">
        <v>162</v>
      </c>
      <c r="C160" s="1"/>
      <c r="D160" s="1"/>
      <c r="E160" s="1"/>
      <c r="F160" s="1"/>
      <c r="G160" s="1"/>
      <c r="H160" s="1"/>
      <c r="I160" s="34">
        <v>0.33</v>
      </c>
      <c r="J160" s="1"/>
      <c r="K160" s="23">
        <v>64699.110000000008</v>
      </c>
      <c r="L160" s="1"/>
      <c r="M160" s="25">
        <f t="shared" si="38"/>
        <v>64699.110000000008</v>
      </c>
      <c r="N160" s="60" t="s">
        <v>174</v>
      </c>
      <c r="O160" s="4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32" ht="15.75" thickBot="1" x14ac:dyDescent="0.3">
      <c r="B161" s="59" t="s">
        <v>163</v>
      </c>
      <c r="C161" s="1"/>
      <c r="D161" s="1"/>
      <c r="E161" s="1"/>
      <c r="F161" s="1"/>
      <c r="G161" s="1"/>
      <c r="H161" s="1"/>
      <c r="I161" s="34">
        <v>0.21</v>
      </c>
      <c r="J161" s="1"/>
      <c r="K161" s="23">
        <v>30217.32</v>
      </c>
      <c r="L161" s="1"/>
      <c r="M161" s="25">
        <f t="shared" si="38"/>
        <v>30217.32</v>
      </c>
      <c r="N161" s="60" t="s">
        <v>174</v>
      </c>
      <c r="O161" s="4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2:32" ht="15.75" thickBot="1" x14ac:dyDescent="0.3">
      <c r="B162" s="59" t="s">
        <v>164</v>
      </c>
      <c r="C162" s="1"/>
      <c r="D162" s="1"/>
      <c r="E162" s="1"/>
      <c r="F162" s="1"/>
      <c r="G162" s="1"/>
      <c r="H162" s="1"/>
      <c r="I162" s="34">
        <v>0.16</v>
      </c>
      <c r="J162" s="1"/>
      <c r="K162" s="23">
        <v>42542.430000000008</v>
      </c>
      <c r="L162" s="1"/>
      <c r="M162" s="25">
        <f t="shared" si="38"/>
        <v>42542.430000000008</v>
      </c>
      <c r="N162" s="60" t="s">
        <v>174</v>
      </c>
      <c r="O162" s="4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ht="15.75" thickBot="1" x14ac:dyDescent="0.3">
      <c r="B163" s="59" t="s">
        <v>165</v>
      </c>
      <c r="C163" s="1"/>
      <c r="D163" s="1"/>
      <c r="E163" s="1"/>
      <c r="F163" s="1"/>
      <c r="G163" s="1"/>
      <c r="H163" s="1"/>
      <c r="I163" s="34">
        <v>0.21</v>
      </c>
      <c r="J163" s="1"/>
      <c r="K163" s="23">
        <v>21804.510000000002</v>
      </c>
      <c r="L163" s="1"/>
      <c r="M163" s="25">
        <f t="shared" si="38"/>
        <v>21804.510000000002</v>
      </c>
      <c r="N163" s="60" t="s">
        <v>174</v>
      </c>
      <c r="O163" s="4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ht="15.75" thickBot="1" x14ac:dyDescent="0.3">
      <c r="B164" s="59" t="s">
        <v>166</v>
      </c>
      <c r="C164" s="1"/>
      <c r="D164" s="1"/>
      <c r="E164" s="1"/>
      <c r="F164" s="1"/>
      <c r="G164" s="1"/>
      <c r="H164" s="1"/>
      <c r="I164" s="34">
        <v>0.25</v>
      </c>
      <c r="J164" s="1"/>
      <c r="K164" s="23">
        <v>35535.15</v>
      </c>
      <c r="L164" s="1"/>
      <c r="M164" s="25">
        <f t="shared" si="38"/>
        <v>35535.15</v>
      </c>
      <c r="N164" s="60" t="s">
        <v>174</v>
      </c>
      <c r="O164" s="4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2:32" ht="15.75" thickBot="1" x14ac:dyDescent="0.3">
      <c r="B165" s="59" t="s">
        <v>167</v>
      </c>
      <c r="C165" s="1"/>
      <c r="D165" s="1"/>
      <c r="E165" s="1"/>
      <c r="F165" s="1"/>
      <c r="G165" s="1"/>
      <c r="H165" s="1"/>
      <c r="I165" s="34">
        <v>0.01</v>
      </c>
      <c r="J165" s="1"/>
      <c r="K165" s="23">
        <v>38662.75835625</v>
      </c>
      <c r="L165" s="1"/>
      <c r="M165" s="25">
        <f t="shared" si="38"/>
        <v>38662.75835625</v>
      </c>
      <c r="N165" s="60" t="s">
        <v>174</v>
      </c>
      <c r="O165" s="4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2:32" ht="15.75" thickBot="1" x14ac:dyDescent="0.3">
      <c r="B166" s="59" t="s">
        <v>168</v>
      </c>
      <c r="C166" s="1"/>
      <c r="D166" s="1"/>
      <c r="E166" s="1"/>
      <c r="F166" s="1"/>
      <c r="G166" s="1"/>
      <c r="H166" s="1"/>
      <c r="I166" s="34">
        <v>0.08</v>
      </c>
      <c r="J166" s="1"/>
      <c r="K166" s="23">
        <v>84942.589987500003</v>
      </c>
      <c r="L166" s="1"/>
      <c r="M166" s="25">
        <f t="shared" si="38"/>
        <v>84942.589987500003</v>
      </c>
      <c r="N166" s="60" t="s">
        <v>174</v>
      </c>
      <c r="O166" s="4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2:32" ht="15.75" thickBot="1" x14ac:dyDescent="0.3">
      <c r="B167" s="59" t="s">
        <v>169</v>
      </c>
      <c r="C167" s="1"/>
      <c r="D167" s="1"/>
      <c r="E167" s="1"/>
      <c r="F167" s="1"/>
      <c r="G167" s="1"/>
      <c r="H167" s="1"/>
      <c r="I167" s="34">
        <v>0.04</v>
      </c>
      <c r="J167" s="1"/>
      <c r="K167" s="23">
        <v>17399.201006250001</v>
      </c>
      <c r="L167" s="1"/>
      <c r="M167" s="25">
        <f t="shared" si="38"/>
        <v>17399.201006250001</v>
      </c>
      <c r="N167" s="60" t="s">
        <v>174</v>
      </c>
      <c r="O167" s="4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2:32" ht="15.75" thickBot="1" x14ac:dyDescent="0.3">
      <c r="B168" s="59" t="s">
        <v>170</v>
      </c>
      <c r="C168" s="1"/>
      <c r="D168" s="1"/>
      <c r="E168" s="1"/>
      <c r="F168" s="1"/>
      <c r="G168" s="1"/>
      <c r="H168" s="1"/>
      <c r="I168" s="34">
        <v>7.0000000000000007E-2</v>
      </c>
      <c r="J168" s="1"/>
      <c r="K168" s="23">
        <v>24803.585756250002</v>
      </c>
      <c r="L168" s="1"/>
      <c r="M168" s="25">
        <f t="shared" si="38"/>
        <v>24803.585756250002</v>
      </c>
      <c r="N168" s="60" t="s">
        <v>174</v>
      </c>
      <c r="O168" s="4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2:32" ht="15.75" thickBot="1" x14ac:dyDescent="0.3">
      <c r="B169" s="59" t="s">
        <v>171</v>
      </c>
      <c r="C169" s="1"/>
      <c r="D169" s="1"/>
      <c r="E169" s="1"/>
      <c r="F169" s="1"/>
      <c r="G169" s="1"/>
      <c r="H169" s="1"/>
      <c r="I169" s="34">
        <v>0.05</v>
      </c>
      <c r="J169" s="1"/>
      <c r="K169" s="23">
        <v>58144.938993750009</v>
      </c>
      <c r="L169" s="1"/>
      <c r="M169" s="25">
        <f t="shared" si="38"/>
        <v>58144.938993750009</v>
      </c>
      <c r="N169" s="60" t="s">
        <v>174</v>
      </c>
      <c r="O169" s="4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2:32" ht="15.75" thickBot="1" x14ac:dyDescent="0.3">
      <c r="B170" s="59" t="s">
        <v>172</v>
      </c>
      <c r="C170" s="1"/>
      <c r="D170" s="1"/>
      <c r="E170" s="1"/>
      <c r="F170" s="1"/>
      <c r="G170" s="1"/>
      <c r="H170" s="1"/>
      <c r="I170" s="34">
        <v>7.0000000000000007E-2</v>
      </c>
      <c r="J170" s="1"/>
      <c r="K170" s="23">
        <v>31373.54311875</v>
      </c>
      <c r="L170" s="1"/>
      <c r="M170" s="25">
        <f t="shared" si="38"/>
        <v>31373.54311875</v>
      </c>
      <c r="N170" s="60" t="s">
        <v>174</v>
      </c>
      <c r="O170" s="4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2:32" ht="15.75" thickBot="1" x14ac:dyDescent="0.3">
      <c r="B171" s="73" t="s">
        <v>173</v>
      </c>
      <c r="C171" s="74"/>
      <c r="D171" s="74"/>
      <c r="E171" s="74"/>
      <c r="F171" s="74"/>
      <c r="G171" s="74"/>
      <c r="H171" s="74"/>
      <c r="I171" s="75">
        <v>6.2E-2</v>
      </c>
      <c r="J171" s="74"/>
      <c r="K171" s="76">
        <v>29234.081887499997</v>
      </c>
      <c r="L171" s="74"/>
      <c r="M171" s="77">
        <f t="shared" si="38"/>
        <v>29234.081887499997</v>
      </c>
      <c r="N171" s="78" t="s">
        <v>174</v>
      </c>
      <c r="O171" s="4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2:32" ht="15.75" thickBot="1" x14ac:dyDescent="0.3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2:32" ht="15.75" thickBo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2:32" ht="15.75" thickBo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2:32" ht="15.75" thickBo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2:32" ht="15.75" thickBo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2:32" ht="15.75" thickBo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2:32" ht="15.75" thickBo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2:32" ht="15.75" thickBo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2:32" ht="15.75" thickBo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ht="15.75" thickBo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2:32" ht="15.75" thickBo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2:32" ht="15.75" thickBo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2:32" ht="15.75" thickBo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2:32" ht="15.75" thickBo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2:32" ht="15.75" thickBo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2:32" ht="15.75" thickBo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2:32" ht="15.75" thickBo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2:32" ht="15.75" thickBo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2:32" ht="15.75" thickBo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2:32" ht="15.75" thickBo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2:32" ht="15.75" thickBo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2:32" ht="15.75" thickBo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2:32" ht="15.75" thickBo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2:32" ht="15.75" thickBo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2:32" ht="15.75" thickBo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2:32" ht="15.75" thickBo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ht="15.75" thickBo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2:32" ht="15.75" thickBo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2:32" ht="15.75" thickBo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2:32" ht="15.75" thickBo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2:32" ht="15.75" thickBo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2:32" ht="15.75" thickBo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2:32" ht="15.75" thickBo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2:32" ht="15.75" thickBo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2:32" ht="15.75" thickBo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2:32" ht="15.75" thickBo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2:32" ht="15.75" thickBo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2:32" ht="15.75" thickBo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2:32" ht="15.75" thickBo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2:32" ht="15.75" thickBo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2:32" ht="15.75" thickBo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2:32" ht="15.75" thickBo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2:32" ht="15.75" thickBo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2:32" ht="15.75" thickBo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2:32" ht="15.75" thickBo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2:32" ht="15.75" thickBo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2:32" ht="15.75" thickBo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2:32" ht="15.75" thickBo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2:32" ht="15.75" thickBo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2:32" ht="15.75" thickBo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2:32" ht="15.75" thickBo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2:32" ht="15.75" thickBo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2:32" ht="15.75" thickBo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2:32" ht="15.75" thickBo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2:32" ht="15.75" thickBo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2:32" ht="15.75" thickBo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2:32" ht="15.75" thickBo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2:32" ht="15.75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2:32" ht="15.75" thickBo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2:32" ht="15.75" thickBo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2:32" ht="15.75" thickBo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2:32" ht="15.75" thickBo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2:32" ht="15.75" thickBo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2:32" ht="15.75" thickBo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2:32" ht="15.75" thickBo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2:32" ht="15.75" thickBo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2:32" ht="15.75" thickBo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2:32" ht="15.75" thickBo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2:32" ht="15.75" thickBo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2:32" ht="15.75" thickBo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2:32" ht="15.75" thickBo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2:32" ht="15.75" thickBo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2:32" ht="15.75" thickBo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2:32" ht="15.75" thickBo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2:32" ht="15.75" thickBo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2:32" ht="15.75" thickBo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2:32" ht="15.75" thickBo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2:32" ht="15.75" thickBo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2:32" ht="15.75" thickBo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2:32" ht="15.75" thickBo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2:32" ht="15.75" thickBo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2:32" ht="15.75" thickBo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2:32" ht="15.75" thickBo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2:32" ht="15.75" thickBo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2:32" ht="15.75" thickBo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ht="15.75" thickBo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2:32" ht="15.75" thickBo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2:32" ht="15.75" thickBo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5.75" thickBo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2:32" ht="15.75" thickBo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2:32" ht="15.75" thickBo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2:32" ht="15.75" thickBo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2:32" ht="15.75" thickBo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2:32" ht="15.75" thickBo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2:32" ht="15.75" thickBo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ht="15.75" thickBo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2:32" ht="15.75" thickBo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2:32" ht="15.75" thickBo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2:32" ht="15.75" thickBo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2:32" ht="15.75" thickBo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2:32" ht="15.75" thickBo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2:32" ht="15.75" thickBo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2:32" ht="15.75" thickBo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2:32" ht="15.75" thickBo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2:32" ht="15.75" thickBo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ht="15.75" thickBo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2:32" ht="15.75" thickBo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2:32" ht="15.75" thickBo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2:32" ht="15.75" thickBo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2:32" ht="15.75" thickBo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2:32" ht="15.75" thickBo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2:32" ht="15.75" thickBo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2:32" ht="15.75" thickBo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2:32" ht="15.75" thickBo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2:32" ht="15.75" thickBo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2:32" ht="15.75" thickBo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2:32" ht="15.75" thickBo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2:32" ht="15.75" thickBo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2:32" ht="15.75" thickBo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2:32" ht="15.75" thickBo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2:32" ht="15.75" thickBo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2:32" ht="15.75" thickBo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2:32" ht="15.75" thickBo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2:32" ht="15.75" thickBo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2:32" ht="15.75" thickBo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2:32" ht="15.75" thickBo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2:32" ht="15.75" thickBo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2:32" ht="15.75" thickBo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2:32" ht="15.75" thickBo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2:32" ht="15.75" thickBo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2:32" ht="15.75" thickBo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2:32" ht="15.75" thickBo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2:32" ht="15.75" thickBo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2:32" ht="15.75" thickBo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2:32" ht="15.75" thickBo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2:32" ht="15.75" thickBo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2:32" ht="15.75" thickBo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2:32" ht="15.75" thickBo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2:32" ht="15.75" thickBo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2:32" ht="15.75" thickBo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2:32" ht="15.75" thickBo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2:32" ht="15.75" thickBo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2:32" ht="15.75" thickBo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2:32" ht="15.75" thickBo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2:32" ht="15.75" thickBo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2:32" ht="15.75" thickBo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2:32" ht="15.75" thickBo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2:32" ht="15.75" thickBo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2:32" ht="15.75" thickBo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2:32" ht="15.75" thickBo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2:32" ht="15.75" thickBo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2:32" ht="15.75" thickBo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2:32" ht="15.75" thickBo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2:32" ht="15.75" thickBo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2:32" ht="15.75" thickBo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2:32" ht="15.75" thickBo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2:32" ht="15.75" thickBo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2:32" ht="15.75" thickBo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2:32" ht="15.75" thickBo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2:32" ht="15.75" thickBo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2:32" ht="15.75" thickBo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2:32" ht="15.75" thickBo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2:32" ht="15.75" thickBo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2:32" ht="15.75" thickBo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2:32" ht="15.75" thickBo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2:32" ht="15.75" thickBo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2:32" ht="15.75" thickBo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2:32" ht="15.75" thickBo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2:32" ht="15.75" thickBo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2:32" ht="15.75" thickBo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2:32" ht="15.75" thickBo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2:32" ht="15.75" thickBo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2:32" ht="15.75" thickBo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2:32" ht="15.75" thickBo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2:32" ht="15.75" thickBo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2:32" ht="15.75" thickBo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2:32" ht="15.75" thickBo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2:32" ht="15.75" thickBo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2:32" ht="15.75" thickBo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2:32" ht="15.75" thickBo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2:32" ht="15.75" thickBo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2:32" ht="15.75" thickBo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2:32" ht="15.75" thickBo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2:32" ht="15.75" thickBo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2:32" ht="15.75" thickBo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2:32" ht="15.75" thickBo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2:32" ht="15.75" thickBo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2:32" ht="15.75" thickBo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2:32" ht="15.75" thickBo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2:32" ht="15.75" thickBo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2:32" ht="15.75" thickBo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2:32" ht="15.75" thickBo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2:32" ht="15.75" thickBo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2:32" ht="15.75" thickBo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2:32" ht="15.75" thickBo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2:32" ht="15.75" thickBo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2:32" ht="15.75" thickBo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2:32" ht="15.75" thickBo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2:32" ht="15.75" thickBo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2:32" ht="15.75" thickBo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2:32" ht="15.75" thickBo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2:32" ht="15.75" thickBo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2:32" ht="15.75" thickBo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2:32" ht="15.75" thickBo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2:32" ht="15.75" thickBo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2:32" ht="15.75" thickBo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2:32" ht="15.75" thickBo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2:32" ht="15.75" thickBo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2:32" ht="15.75" thickBo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2:32" ht="15.75" thickBo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2:32" ht="15.75" thickBo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2:32" ht="15.75" thickBo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2:32" ht="15.75" thickBo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2:32" ht="15.75" thickBo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2:32" ht="15.75" thickBo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2:32" ht="15.75" thickBo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2:32" ht="15.75" thickBo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2:32" ht="15.75" thickBo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2:32" ht="15.75" thickBo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2:32" ht="15.75" thickBo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2:32" ht="15.75" thickBo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2:32" ht="15.75" thickBo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2:32" ht="15.75" thickBo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2:32" ht="15.75" thickBo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2:32" ht="15.75" thickBo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2:32" ht="15.75" thickBo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2:32" ht="15.75" thickBo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2:32" ht="15.75" thickBo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2:32" ht="15.75" thickBo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2:32" ht="15.75" thickBo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2:32" ht="15.75" thickBo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2:32" ht="15.75" thickBo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2:32" ht="15.75" thickBo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2:32" ht="15.75" thickBo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2:32" ht="15.75" thickBo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2:32" ht="15.75" thickBo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2:32" ht="15.75" thickBo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2:32" ht="15.75" thickBo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2:32" ht="15.75" thickBo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2:32" ht="15.75" thickBo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2:32" ht="15.75" thickBo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2:32" ht="15.75" thickBo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2:32" ht="15.75" thickBo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2:32" ht="15.75" thickBo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2:32" ht="15.75" thickBo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2:32" ht="15.75" thickBo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2:32" ht="15.75" thickBo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2:32" ht="15.75" thickBo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2:32" ht="15.75" thickBo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2:32" ht="15.75" thickBo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2:32" ht="15.75" thickBo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2:32" ht="15.75" thickBo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2:32" ht="15.75" thickBo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2:32" ht="15.75" thickBo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2:32" ht="15.75" thickBo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2:32" ht="15.75" thickBo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2:32" ht="15.75" thickBo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2:32" ht="15.75" thickBo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2:32" ht="15.75" thickBo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2:32" ht="15.75" thickBo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2:32" ht="15.75" thickBo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2:32" ht="15.75" thickBo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2:32" ht="15.75" thickBo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2:32" ht="15.75" thickBo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2:32" ht="15.75" thickBo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2:32" ht="15.75" thickBo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2:32" ht="15.75" thickBo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2:32" ht="15.75" thickBo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2:32" ht="15.75" thickBo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2:32" ht="15.75" thickBo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2:32" ht="15.75" thickBo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2:32" ht="15.75" thickBo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2:32" ht="15.75" thickBo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2:32" ht="15.75" thickBo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2:32" ht="15.75" thickBo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2:32" ht="15.75" thickBo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2:32" ht="15.75" thickBo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2:32" ht="15.75" thickBo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2:32" ht="15.75" thickBo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.75" thickBo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.75" thickBo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.75" thickBo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.75" thickBo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.75" thickBo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.75" thickBo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.75" thickBo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.75" thickBo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.75" thickBo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.75" thickBo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.75" thickBo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.75" thickBo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.75" thickBo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.75" thickBo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.75" thickBot="1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.75" thickBot="1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.75" thickBot="1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.75" thickBot="1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.75" thickBot="1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.75" thickBot="1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.75" thickBot="1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.75" thickBot="1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.75" thickBot="1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.75" thickBot="1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.75" thickBot="1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.75" thickBot="1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.75" thickBot="1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.75" thickBot="1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.75" thickBot="1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.75" thickBot="1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.75" thickBot="1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.75" thickBot="1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.75" thickBot="1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.75" thickBot="1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.75" thickBo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.75" thickBo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.75" thickBo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.75" thickBo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.75" thickBo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.75" thickBo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.75" thickBo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.75" thickBo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.75" thickBo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.75" thickBo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.75" thickBo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.75" thickBo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.75" thickBo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.75" thickBo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.75" thickBo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.75" thickBo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.75" thickBo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.75" thickBo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.75" thickBo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.75" thickBo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.75" thickBo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ht="15.75" thickBo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2:32" ht="15.75" thickBo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.75" thickBo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.75" thickBo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.75" thickBo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.75" thickBo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.75" thickBo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.75" thickBo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.75" thickBo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.75" thickBo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.75" thickBo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.75" thickBo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.75" thickBo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.75" thickBo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.75" thickBo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.75" thickBo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.75" thickBo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.75" thickBo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.75" thickBo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.75" thickBo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.75" thickBo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.75" thickBo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.75" thickBo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.75" thickBo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.75" thickBo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.75" thickBo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.75" thickBo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.75" thickBo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.75" thickBo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.75" thickBo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.75" thickBo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.75" thickBo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.75" thickBo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.75" thickBo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.75" thickBo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.75" thickBo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.75" thickBo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.75" thickBo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ht="15.75" thickBo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2:32" ht="15.75" thickBo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ht="15.75" thickBo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2:32" ht="15.75" thickBo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.75" thickBo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.75" thickBo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.75" thickBo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.75" thickBo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.75" thickBo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.75" thickBo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.75" thickBo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.75" thickBo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.75" thickBo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.75" thickBo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.75" thickBo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.75" thickBo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.75" thickBo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.75" thickBo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.75" thickBo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.75" thickBo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.75" thickBo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.75" thickBo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.75" thickBo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.75" thickBo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.75" thickBo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.75" thickBo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ht="15.75" thickBo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2:32" ht="15.75" thickBo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2:32" ht="15.75" thickBo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2:32" ht="15.75" thickBo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2:32" ht="15.75" thickBo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2:32" ht="15.75" thickBo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2:32" ht="15.75" thickBo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2:32" ht="15.75" thickBo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2:32" ht="15.75" thickBo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2:32" ht="15.75" thickBo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2:32" ht="15.75" thickBo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2:32" ht="15.75" thickBo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2:32" ht="15.75" thickBo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2:32" ht="15.75" thickBo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2:32" ht="15.75" thickBo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2:32" ht="15.75" thickBo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2:32" ht="15.75" thickBo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2:32" ht="15.75" thickBo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2:32" ht="15.75" thickBo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2:32" ht="15.75" thickBo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2:32" ht="15.75" thickBo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2:32" ht="15.75" thickBo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2:32" ht="15.75" thickBo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2:32" ht="15.75" thickBo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2:32" ht="15.75" thickBo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2:32" ht="15.75" thickBo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2:32" ht="15.75" thickBo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2:32" ht="15.75" thickBo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2:32" ht="15.75" thickBo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2:32" ht="15.75" thickBo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2:32" ht="15.75" thickBo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2:32" ht="15.75" thickBo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2:32" ht="15.75" thickBo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2:32" ht="15.75" thickBo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2:32" ht="15.75" thickBo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2:32" ht="15.75" thickBo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2:32" ht="15.75" thickBo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2:32" ht="15.75" thickBo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2:32" ht="15.75" thickBo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2:32" ht="15.75" thickBo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2:32" ht="15.75" thickBo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2:32" ht="15.75" thickBo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2:32" ht="15.75" thickBo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2:32" ht="15.75" thickBo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2:32" ht="15.75" thickBo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2:32" ht="15.75" thickBo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2:32" ht="15.75" thickBo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2:32" ht="15.75" thickBo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2:32" ht="15.75" thickBo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2:32" ht="15.75" thickBo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2:32" ht="15.75" thickBo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2:32" ht="15.75" thickBo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2:32" ht="15.75" thickBo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2:32" ht="15.75" thickBo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2:32" ht="15.75" thickBo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2:32" ht="15.75" thickBo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2:32" ht="15.75" thickBo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2:32" ht="15.75" thickBo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2:32" ht="15.75" thickBo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2:32" ht="15.75" thickBo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2:32" ht="15.75" thickBo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2:32" ht="15.75" thickBo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2:32" ht="15.75" thickBo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2:32" ht="15.75" thickBo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2:32" ht="15.75" thickBo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2:32" ht="15.75" thickBo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2:32" ht="15.75" thickBo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2:32" ht="15.75" thickBo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2:32" ht="15.75" thickBo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2:32" ht="15.75" thickBo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2:32" ht="15.75" thickBo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2:32" ht="15.75" thickBo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2:32" ht="15.75" thickBo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2:32" ht="15.75" thickBo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2:32" ht="15.75" thickBo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2:32" ht="15.75" thickBo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2:32" ht="15.75" thickBo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2:32" ht="15.75" thickBo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2:32" ht="15.75" thickBo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2:32" ht="15.75" thickBo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2:32" ht="15.75" thickBo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2:32" ht="15.75" thickBo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2:32" ht="15.75" thickBo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2:32" ht="15.75" thickBo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2:32" ht="15.75" thickBo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2:32" ht="15.75" thickBo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2:32" ht="15.75" thickBo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2:32" ht="15.75" thickBo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2:32" ht="15.75" thickBo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2:32" ht="15.75" thickBo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2:32" ht="15.75" thickBo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2:32" ht="15.75" thickBo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2:32" ht="15.75" thickBo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2:32" ht="15.75" thickBo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2:32" ht="15.75" thickBo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2:32" ht="15.75" thickBo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2:32" ht="15.75" thickBo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2:32" ht="15.75" thickBo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2:32" ht="15.75" thickBo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2:32" ht="15.75" thickBo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2:32" ht="15.75" thickBo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2:32" ht="15.75" thickBo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2:32" ht="15.75" thickBo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2:32" ht="15.75" thickBo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2:32" ht="15.75" thickBo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2:32" ht="15.75" thickBo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2:32" ht="15.75" thickBo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2:32" ht="15.75" thickBo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2:32" ht="15.75" thickBo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2:32" ht="15.75" thickBo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2:32" ht="15.75" thickBo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2:32" ht="15.75" thickBo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2:32" ht="15.75" thickBo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2:32" ht="15.75" thickBo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2:32" ht="15.75" thickBo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2:32" ht="15.75" thickBo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2:32" ht="15.75" thickBo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2:32" ht="15.75" thickBo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2:32" ht="15.75" thickBo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2:32" ht="15.75" thickBo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2:32" ht="15.75" thickBo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2:32" ht="15.75" thickBo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2:32" ht="15.75" thickBo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2:32" ht="15.75" thickBo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2:32" ht="15.75" thickBo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2:32" ht="15.75" thickBo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2:32" ht="15.75" thickBo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2:32" ht="15.75" thickBo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2:32" ht="15.75" thickBo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2:32" ht="15.75" thickBo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2:32" ht="15.75" thickBo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2:32" ht="15.75" thickBo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2:32" ht="15.75" thickBo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2:32" ht="15.75" thickBo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2:32" ht="15.75" thickBo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2:32" ht="15.75" thickBo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2:32" ht="15.75" thickBo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2:32" ht="15.75" thickBo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2:32" ht="15.75" thickBo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2:32" ht="15.75" thickBo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2:32" ht="15.75" thickBo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2:32" ht="15.75" thickBo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2:32" ht="15.75" thickBo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2:32" ht="15.75" thickBo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2:32" ht="15.75" thickBo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2:32" ht="15.75" thickBo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2:32" ht="15.75" thickBo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2:32" ht="15.75" thickBo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2:32" ht="15.75" thickBo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2:32" ht="15.75" thickBo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2:32" ht="15.75" thickBo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2:32" ht="15.75" thickBo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2:32" ht="15.75" thickBo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2:32" ht="15.75" thickBo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2:32" ht="15.75" thickBo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2:32" ht="15.75" thickBo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2:32" ht="15.75" thickBo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2:32" ht="15.75" thickBo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2:32" ht="15.75" thickBo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2:32" ht="15.75" thickBo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2:32" ht="15.75" thickBo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2:32" ht="15.75" thickBo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2:32" ht="15.75" thickBo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2:32" ht="15.75" thickBo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2:32" ht="15.75" thickBo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2:32" ht="15.75" thickBo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2:32" ht="15.75" thickBo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2:32" ht="15.75" thickBo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2:32" ht="15.75" thickBo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2:32" ht="15.75" thickBo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2:32" ht="15.75" thickBo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2:32" ht="15.75" thickBo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2:32" ht="15.75" thickBo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2:32" ht="15.75" thickBo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32" ht="15.75" thickBo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2:32" ht="15.75" thickBo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2:32" ht="15.75" thickBo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2:32" ht="15.75" thickBo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2:32" ht="15.75" thickBo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2:32" ht="15.75" thickBo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2:32" ht="15.75" thickBo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2:32" ht="15.75" thickBo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2:32" ht="15.75" thickBo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2:32" ht="15.75" thickBo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2:32" ht="15.75" thickBo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2:32" ht="15.75" thickBo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2:32" ht="15.75" thickBo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2:32" ht="15.75" thickBo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2:32" ht="15.75" thickBo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2:32" ht="15.75" thickBo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2:32" ht="15.75" thickBo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2:32" ht="15.75" thickBo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2:32" ht="15.75" thickBo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2:32" ht="15.75" thickBo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2:32" ht="15.75" thickBo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2:32" ht="15.75" thickBo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2:32" ht="15.75" thickBo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2:32" ht="15.75" thickBo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2:32" ht="15.75" thickBo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2:32" ht="15.75" thickBo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2:32" ht="15.75" thickBo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2:32" ht="15.75" thickBo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2:32" ht="15.75" thickBo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2:32" ht="15.75" thickBo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2:32" ht="15.75" thickBo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2:32" ht="15.75" thickBo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2:32" ht="15.75" thickBo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2:32" ht="15.75" thickBo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2:32" ht="15.75" thickBo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2:32" ht="15.75" thickBo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2:32" ht="15.75" thickBo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2:32" ht="15.75" thickBo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2:32" ht="15.75" thickBo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2:32" ht="15.75" thickBo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2:32" ht="15.75" thickBo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2:32" ht="15.75" thickBo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2:32" ht="15.75" thickBo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2:32" ht="15.75" thickBo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2:32" ht="15.75" thickBo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2:32" ht="15.75" thickBo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2:32" ht="15.75" thickBo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2:32" ht="15.75" thickBo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2:32" ht="15.75" thickBo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2:32" ht="15.75" thickBo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2:32" ht="15.75" thickBo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2:32" ht="15.75" thickBo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2:32" ht="15.75" thickBo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2:32" ht="15.75" thickBo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2:32" ht="15.75" thickBo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2:32" ht="15.75" thickBo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2:32" ht="15.75" thickBo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2:32" ht="15.75" thickBo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2:32" ht="15.75" thickBo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2:32" ht="15.75" thickBo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2:32" ht="15.75" thickBo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2:32" ht="15.75" thickBo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2:32" ht="15.75" thickBo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2:32" ht="15.75" thickBo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2:32" ht="15.75" thickBo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2:32" ht="15.75" thickBo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2:32" ht="15.75" thickBo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2:32" ht="15.75" thickBo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2:32" ht="15.75" thickBo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2:32" ht="15.75" thickBo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2:32" ht="15.75" thickBo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2:32" ht="15.75" thickBo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2:32" ht="15.75" thickBo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2:32" ht="15.75" thickBo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2:32" ht="15.75" thickBo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2:32" ht="15.75" thickBo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2:32" ht="15.75" thickBo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2:32" ht="15.75" thickBo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2:32" ht="15.75" thickBo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2:32" ht="15.75" thickBo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2:32" ht="15.75" thickBo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2:32" ht="15.75" thickBo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2:32" ht="15.75" thickBo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2:32" ht="15.75" thickBo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2:32" ht="15.75" thickBo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2:32" ht="15.75" thickBo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2:32" ht="15.75" thickBo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2:32" ht="15.75" thickBo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2:32" ht="15.75" thickBo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2:32" ht="15.75" thickBo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2:32" ht="15.75" thickBo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2:32" ht="15.75" thickBo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2:32" ht="15.75" thickBo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2:32" ht="15.75" thickBo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2:32" ht="15.75" thickBo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2:32" ht="15.75" thickBo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2:32" ht="15.75" thickBo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2:32" ht="15.75" thickBo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2:32" ht="15.75" thickBo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2:32" ht="15.75" thickBo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2:32" ht="15.75" thickBo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2:32" ht="15.75" thickBo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2:32" ht="15.75" thickBo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2:32" ht="15.75" thickBo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2:32" ht="15.75" thickBo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2:32" ht="15.75" thickBo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2:32" ht="15.75" thickBo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2:32" ht="15.75" thickBo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2:32" ht="15.75" thickBo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2:32" ht="15.75" thickBo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2:32" ht="15.75" thickBo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2:32" ht="15.75" thickBo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2:32" ht="15.75" thickBo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2:32" ht="15.75" thickBo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2:32" ht="15.75" thickBo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2:32" ht="15.75" thickBo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2:32" ht="15.75" thickBo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2:32" ht="15.75" thickBo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2:32" ht="15.75" thickBo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2:32" ht="15.75" thickBo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2:32" ht="15.75" thickBo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2:32" ht="15.75" thickBo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2:32" ht="15.75" thickBo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2:32" ht="15.75" thickBo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2:32" ht="15.75" thickBo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2:32" ht="15.75" thickBo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2:32" ht="15.75" thickBo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2:32" ht="15.75" thickBo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2:32" ht="15.75" thickBo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2:32" ht="15.75" thickBo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2:32" ht="15.75" thickBo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2:32" ht="15.75" thickBo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2:32" ht="15.75" thickBo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2:32" ht="15.75" thickBo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2:32" ht="15.75" thickBo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2:32" ht="15.75" thickBo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2:32" ht="15.75" thickBo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2:32" ht="15.75" thickBo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2:32" ht="15.75" thickBo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2:32" ht="15.75" thickBo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2:32" ht="15.75" thickBo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2:32" ht="15.75" thickBo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2:32" ht="15.75" thickBo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2:32" ht="15.75" thickBo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2:32" ht="15.75" thickBo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2:32" ht="15.75" thickBo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2:32" ht="15.75" thickBo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2:32" ht="15.75" thickBo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2:32" ht="15.75" thickBo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2:32" ht="15.75" thickBo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2:32" ht="15.75" thickBo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2:32" ht="15.75" thickBo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2:32" ht="15.75" thickBo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2:32" ht="15.75" thickBo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2:32" ht="15.75" thickBo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2:32" ht="15.75" thickBo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2:32" ht="15.75" thickBo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2:32" ht="15.75" thickBo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2:32" ht="15.75" thickBo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2:32" ht="15.75" thickBo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2:32" ht="15.75" thickBo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2:32" ht="15.75" thickBo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2:32" ht="15.75" thickBo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2:32" ht="15.75" thickBo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2:32" ht="15.75" thickBo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2:32" ht="15.75" thickBo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2:32" ht="15.75" thickBo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2:32" ht="15.75" thickBo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2:32" ht="15.75" thickBo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2:32" ht="15.75" thickBo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2:32" ht="15.75" thickBo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2:32" ht="15.75" thickBo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2:32" ht="15.75" thickBo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2:32" ht="15.75" thickBo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2:32" ht="15.75" thickBo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2:32" ht="15.75" thickBo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2:32" ht="15.75" thickBo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2:32" ht="15.75" thickBo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2:32" ht="15.75" thickBo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2:32" ht="15.75" thickBo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2:32" ht="15.75" thickBo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2:32" ht="15.75" thickBo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2:32" ht="15.75" thickBo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2:32" ht="15.75" thickBo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2:32" ht="15.75" thickBo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2:32" ht="15.75" thickBo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2:32" ht="15.75" thickBo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2:32" ht="15.75" thickBo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2:32" ht="15.75" thickBo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2:32" ht="15.75" thickBo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2:32" ht="15.75" thickBo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2:32" ht="15.75" thickBo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2:32" ht="15.75" thickBo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2:32" ht="15.75" thickBo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2:32" ht="15.75" thickBo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2:32" ht="15.75" thickBo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2:32" ht="15.75" thickBo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2:32" ht="15.75" thickBo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2:32" ht="15.75" thickBo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2:32" ht="15.75" thickBo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2:32" ht="15.75" thickBo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2:32" ht="15.75" thickBo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2:32" ht="15.75" thickBo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2:32" ht="15.75" thickBo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2:32" ht="15.75" thickBo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2:32" ht="15.75" thickBo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2:32" ht="15.75" thickBo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2:32" ht="15.75" thickBo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2:32" ht="15.75" thickBo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2:32" ht="15.75" thickBo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2:32" ht="15.75" thickBo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2:32" ht="15.75" thickBo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2:32" ht="15.75" thickBo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2:32" ht="15.75" thickBo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2:32" ht="15.75" thickBo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2:32" ht="15.75" thickBo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2:32" ht="15.75" thickBo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2:32" ht="15.75" thickBot="1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2:32" ht="15.75" thickBot="1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2:32" ht="15.75" thickBot="1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2:32" ht="15.75" thickBot="1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2:32" ht="15.75" thickBot="1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2:32" ht="15.75" thickBot="1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2:32" ht="15.75" thickBot="1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2:32" ht="15.75" thickBot="1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2:32" ht="15.75" thickBot="1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2:32" ht="15.75" thickBot="1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2:32" ht="15.75" thickBot="1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2:32" ht="15.75" thickBot="1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2:32" ht="15.75" thickBot="1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2:32" ht="15.75" thickBot="1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2:32" ht="15.75" thickBot="1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2:32" ht="15.75" thickBot="1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2:32" ht="15.75" thickBot="1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2:32" ht="15.75" thickBot="1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2:32" ht="15.75" thickBot="1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2:32" ht="15.75" thickBot="1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2:32" ht="15.75" thickBot="1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2:32" ht="15.75" thickBot="1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2:32" ht="15.75" thickBot="1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2:32" ht="15.75" thickBot="1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2:32" ht="15.75" thickBot="1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2:32" ht="15.75" thickBot="1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2:32" ht="15.75" thickBot="1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2:32" ht="15.75" thickBot="1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2:32" ht="15.75" thickBot="1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2:32" ht="15.75" thickBot="1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2:32" ht="15.75" thickBot="1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2:32" ht="15.75" thickBot="1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2:32" ht="15.75" thickBot="1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2:32" ht="15.75" thickBot="1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2:32" ht="15.75" thickBot="1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2:32" ht="15.75" thickBot="1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2:32" ht="15.75" thickBot="1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2:32" ht="15.75" thickBot="1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2:32" ht="15.75" thickBot="1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2:32" ht="15.75" thickBot="1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2:32" ht="15.75" thickBot="1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2:32" ht="15.75" thickBot="1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2:32" ht="15.75" thickBot="1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2:32" ht="15.75" thickBot="1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2:32" ht="15.75" thickBot="1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2:32" ht="15.75" thickBot="1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2:32" ht="15.75" thickBot="1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2:32" ht="15.75" thickBot="1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2:32" ht="15.75" thickBot="1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2:32" ht="15.75" thickBot="1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2:32" ht="15.75" thickBot="1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2:32" ht="15.75" thickBot="1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2:32" ht="15.75" thickBot="1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2:32" ht="15.75" thickBot="1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2:32" ht="15.75" thickBot="1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2:32" ht="15.75" thickBot="1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2:32" ht="15.75" thickBot="1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</row>
    <row r="1018" spans="2:32" ht="15.75" thickBot="1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</row>
    <row r="1019" spans="2:32" ht="15.75" thickBot="1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</row>
    <row r="1020" spans="2:32" ht="15.75" thickBot="1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2:32" ht="15.75" thickBot="1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</row>
    <row r="1022" spans="2:32" ht="15.75" thickBot="1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</row>
    <row r="1023" spans="2:32" ht="15.75" thickBot="1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</row>
  </sheetData>
  <pageMargins left="0.7" right="0.7" top="0.75" bottom="0.75" header="0.3" footer="0.3"/>
  <pageSetup paperSize="9" orientation="landscape" r:id="rId1"/>
  <ignoredErrors>
    <ignoredError sqref="M27:M31 M33:M36 M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2019-11-19T00:02:21Z</dcterms:created>
  <dcterms:modified xsi:type="dcterms:W3CDTF">2019-11-19T00:02:36Z</dcterms:modified>
</cp:coreProperties>
</file>