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Z:\Звіт_опер_інфо\"/>
    </mc:Choice>
  </mc:AlternateContent>
  <bookViews>
    <workbookView xWindow="120" yWindow="1275" windowWidth="14355" windowHeight="4755" firstSheet="35" activeTab="45"/>
  </bookViews>
  <sheets>
    <sheet name="05.01.2015" sheetId="1" r:id="rId1"/>
    <sheet name="Лист1" sheetId="38" r:id="rId2"/>
    <sheet name="12.01.2015" sheetId="2" r:id="rId3"/>
    <sheet name="19.01.2015" sheetId="3" r:id="rId4"/>
    <sheet name="26.01.2015" sheetId="4" r:id="rId5"/>
    <sheet name="02.02.2015" sheetId="5" r:id="rId6"/>
    <sheet name="09.02.2015" sheetId="6" r:id="rId7"/>
    <sheet name="16.02.2015" sheetId="9" r:id="rId8"/>
    <sheet name="23.02.2015" sheetId="8" r:id="rId9"/>
    <sheet name="02.03.2015" sheetId="10" r:id="rId10"/>
    <sheet name="10.03.2015" sheetId="11" r:id="rId11"/>
    <sheet name="16.03.2015" sheetId="12" r:id="rId12"/>
    <sheet name="23.03.2015" sheetId="13" r:id="rId13"/>
    <sheet name="30.03.2015" sheetId="14" r:id="rId14"/>
    <sheet name="06.04.2015" sheetId="15" r:id="rId15"/>
    <sheet name="13.04.2015" sheetId="16" r:id="rId16"/>
    <sheet name="20.04.2015" sheetId="17" r:id="rId17"/>
    <sheet name="27.04.15" sheetId="18" r:id="rId18"/>
    <sheet name="05.05.15" sheetId="19" r:id="rId19"/>
    <sheet name="12.05.2015" sheetId="20" r:id="rId20"/>
    <sheet name="18.05.2015" sheetId="21" r:id="rId21"/>
    <sheet name="25.05.2015" sheetId="22" r:id="rId22"/>
    <sheet name="02.06.2015" sheetId="23" r:id="rId23"/>
    <sheet name="22,06,2015" sheetId="24" r:id="rId24"/>
    <sheet name="06,07,15" sheetId="25" r:id="rId25"/>
    <sheet name="13,07,15" sheetId="26" r:id="rId26"/>
    <sheet name="20.07.2015" sheetId="27" r:id="rId27"/>
    <sheet name="27.07.2015" sheetId="28" r:id="rId28"/>
    <sheet name="Лист2" sheetId="47" r:id="rId29"/>
    <sheet name="03.08.2015" sheetId="29" r:id="rId30"/>
    <sheet name="10.08.2015" sheetId="30" r:id="rId31"/>
    <sheet name="25.08.2015" sheetId="31" r:id="rId32"/>
    <sheet name="07.09.2015" sheetId="32" r:id="rId33"/>
    <sheet name="14.09.2015" sheetId="33" r:id="rId34"/>
    <sheet name="21.09.2015" sheetId="34" r:id="rId35"/>
    <sheet name="28.09.2015" sheetId="35" r:id="rId36"/>
    <sheet name="12.10.2015" sheetId="36" r:id="rId37"/>
    <sheet name="19.10.2015" sheetId="37" r:id="rId38"/>
    <sheet name="02.11.2015" sheetId="39" r:id="rId39"/>
    <sheet name="09.11.2015" sheetId="40" r:id="rId40"/>
    <sheet name="16.11.2015" sheetId="41" r:id="rId41"/>
    <sheet name="23.11.2015" sheetId="42" r:id="rId42"/>
    <sheet name="30.11.2015" sheetId="43" r:id="rId43"/>
    <sheet name="14,12,15" sheetId="44" r:id="rId44"/>
    <sheet name="21,12,15" sheetId="45" r:id="rId45"/>
    <sheet name="28,12,15" sheetId="46" r:id="rId46"/>
  </sheets>
  <externalReferences>
    <externalReference r:id="rId47"/>
    <externalReference r:id="rId48"/>
    <externalReference r:id="rId49"/>
    <externalReference r:id="rId50"/>
  </externalReferences>
  <definedNames>
    <definedName name="_xlnm._FilterDatabase" localSheetId="0" hidden="1">'05.01.2015'!#REF!</definedName>
  </definedNames>
  <calcPr calcId="152511"/>
</workbook>
</file>

<file path=xl/calcChain.xml><?xml version="1.0" encoding="utf-8"?>
<calcChain xmlns="http://schemas.openxmlformats.org/spreadsheetml/2006/main">
  <c r="AB25" i="46" l="1"/>
  <c r="Z58" i="46" l="1"/>
  <c r="Y58" i="46"/>
  <c r="X58" i="46"/>
  <c r="W58" i="46"/>
  <c r="V58" i="46"/>
  <c r="O58" i="46"/>
  <c r="M58" i="46"/>
  <c r="L58" i="46"/>
  <c r="K58" i="46"/>
  <c r="J58" i="46"/>
  <c r="I58" i="46"/>
  <c r="H58" i="46"/>
  <c r="N58" i="46" s="1"/>
  <c r="G58" i="46"/>
  <c r="AA57" i="46"/>
  <c r="Y57" i="46"/>
  <c r="P57" i="46"/>
  <c r="N57" i="46"/>
  <c r="AD56" i="46"/>
  <c r="AC56" i="46"/>
  <c r="AE56" i="46" s="1"/>
  <c r="AF56" i="46" s="1"/>
  <c r="AB56" i="46"/>
  <c r="Y56" i="46"/>
  <c r="R56" i="46"/>
  <c r="P56" i="46"/>
  <c r="N56" i="46"/>
  <c r="AB55" i="46"/>
  <c r="AA55" i="46"/>
  <c r="Y55" i="46"/>
  <c r="Q55" i="46"/>
  <c r="P55" i="46"/>
  <c r="U55" i="46" s="1"/>
  <c r="N55" i="46"/>
  <c r="AA54" i="46"/>
  <c r="Y54" i="46"/>
  <c r="P54" i="46"/>
  <c r="N54" i="46"/>
  <c r="AB53" i="46"/>
  <c r="AA53" i="46"/>
  <c r="Y53" i="46"/>
  <c r="Q53" i="46"/>
  <c r="P53" i="46"/>
  <c r="U53" i="46" s="1"/>
  <c r="N53" i="46"/>
  <c r="AC52" i="46"/>
  <c r="AA52" i="46"/>
  <c r="Y52" i="46"/>
  <c r="Q52" i="46"/>
  <c r="P52" i="46"/>
  <c r="N52" i="46"/>
  <c r="AB51" i="46"/>
  <c r="AA51" i="46"/>
  <c r="Y51" i="46"/>
  <c r="Q51" i="46"/>
  <c r="P51" i="46"/>
  <c r="U51" i="46" s="1"/>
  <c r="N51" i="46"/>
  <c r="AC50" i="46"/>
  <c r="AA50" i="46"/>
  <c r="Y50" i="46"/>
  <c r="R50" i="46"/>
  <c r="P50" i="46"/>
  <c r="N50" i="46"/>
  <c r="AB49" i="46"/>
  <c r="AA49" i="46"/>
  <c r="Y49" i="46"/>
  <c r="Q49" i="46"/>
  <c r="P49" i="46"/>
  <c r="U49" i="46" s="1"/>
  <c r="N49" i="46"/>
  <c r="AA48" i="46"/>
  <c r="Y48" i="46"/>
  <c r="U48" i="46"/>
  <c r="P48" i="46"/>
  <c r="N48" i="46"/>
  <c r="AF47" i="46"/>
  <c r="AD47" i="46"/>
  <c r="AA47" i="46"/>
  <c r="Y47" i="46"/>
  <c r="S47" i="46"/>
  <c r="Q47" i="46"/>
  <c r="P47" i="46"/>
  <c r="U47" i="46" s="1"/>
  <c r="N47" i="46"/>
  <c r="AC46" i="46"/>
  <c r="AA46" i="46"/>
  <c r="Y46" i="46"/>
  <c r="Q46" i="46"/>
  <c r="P46" i="46"/>
  <c r="N46" i="46"/>
  <c r="AB45" i="46"/>
  <c r="AA45" i="46"/>
  <c r="Y45" i="46"/>
  <c r="Q45" i="46"/>
  <c r="P45" i="46"/>
  <c r="U45" i="46" s="1"/>
  <c r="N45" i="46"/>
  <c r="AC44" i="46"/>
  <c r="AA44" i="46"/>
  <c r="Y44" i="46"/>
  <c r="R44" i="46"/>
  <c r="P44" i="46"/>
  <c r="N44" i="46"/>
  <c r="AB43" i="46"/>
  <c r="AA43" i="46"/>
  <c r="Y43" i="46"/>
  <c r="Q43" i="46"/>
  <c r="P43" i="46"/>
  <c r="U43" i="46" s="1"/>
  <c r="N43" i="46"/>
  <c r="AA42" i="46"/>
  <c r="Y42" i="46"/>
  <c r="P42" i="46"/>
  <c r="N42" i="46"/>
  <c r="AA41" i="46"/>
  <c r="AB41" i="46" s="1"/>
  <c r="Y41" i="46"/>
  <c r="Q41" i="46"/>
  <c r="P41" i="46"/>
  <c r="U41" i="46" s="1"/>
  <c r="N41" i="46"/>
  <c r="AC40" i="46"/>
  <c r="AA40" i="46"/>
  <c r="Y40" i="46"/>
  <c r="R40" i="46"/>
  <c r="P40" i="46"/>
  <c r="N40" i="46"/>
  <c r="AC39" i="46"/>
  <c r="AA39" i="46"/>
  <c r="Y39" i="46"/>
  <c r="R39" i="46"/>
  <c r="P39" i="46"/>
  <c r="N39" i="46"/>
  <c r="AB38" i="46"/>
  <c r="AA38" i="46"/>
  <c r="Y38" i="46"/>
  <c r="Q38" i="46"/>
  <c r="P38" i="46"/>
  <c r="U38" i="46" s="1"/>
  <c r="N38" i="46"/>
  <c r="AA37" i="46"/>
  <c r="Y37" i="46"/>
  <c r="P37" i="46"/>
  <c r="N37" i="46"/>
  <c r="AB36" i="46"/>
  <c r="AA36" i="46"/>
  <c r="Y36" i="46"/>
  <c r="Q36" i="46"/>
  <c r="P36" i="46"/>
  <c r="U36" i="46" s="1"/>
  <c r="N36" i="46"/>
  <c r="AC35" i="46"/>
  <c r="AA35" i="46"/>
  <c r="Y35" i="46"/>
  <c r="R35" i="46"/>
  <c r="P35" i="46"/>
  <c r="N35" i="46"/>
  <c r="AB34" i="46"/>
  <c r="AA34" i="46"/>
  <c r="Y34" i="46"/>
  <c r="Q34" i="46"/>
  <c r="P34" i="46"/>
  <c r="U34" i="46" s="1"/>
  <c r="N34" i="46"/>
  <c r="AA33" i="46"/>
  <c r="Y33" i="46"/>
  <c r="U33" i="46"/>
  <c r="Q33" i="46"/>
  <c r="P33" i="46"/>
  <c r="S33" i="46" s="1"/>
  <c r="N33" i="46"/>
  <c r="AB32" i="46"/>
  <c r="AA32" i="46"/>
  <c r="Y32" i="46"/>
  <c r="Q32" i="46"/>
  <c r="P32" i="46"/>
  <c r="U32" i="46" s="1"/>
  <c r="N32" i="46"/>
  <c r="AA31" i="46"/>
  <c r="Y31" i="46"/>
  <c r="P31" i="46"/>
  <c r="N31" i="46"/>
  <c r="AB30" i="46"/>
  <c r="AA30" i="46"/>
  <c r="Y30" i="46"/>
  <c r="Q30" i="46"/>
  <c r="P30" i="46"/>
  <c r="U30" i="46" s="1"/>
  <c r="N30" i="46"/>
  <c r="AC29" i="46"/>
  <c r="AA29" i="46"/>
  <c r="Y29" i="46"/>
  <c r="R29" i="46"/>
  <c r="P29" i="46"/>
  <c r="N29" i="46"/>
  <c r="AB28" i="46"/>
  <c r="AA28" i="46"/>
  <c r="Y28" i="46"/>
  <c r="Q28" i="46"/>
  <c r="P28" i="46"/>
  <c r="U28" i="46" s="1"/>
  <c r="N28" i="46"/>
  <c r="AA27" i="46"/>
  <c r="Y27" i="46"/>
  <c r="P27" i="46"/>
  <c r="N27" i="46"/>
  <c r="AA26" i="46"/>
  <c r="AB26" i="46" s="1"/>
  <c r="Y26" i="46"/>
  <c r="Q26" i="46"/>
  <c r="P26" i="46"/>
  <c r="U26" i="46" s="1"/>
  <c r="N26" i="46"/>
  <c r="AC25" i="46"/>
  <c r="AA25" i="46"/>
  <c r="Y25" i="46"/>
  <c r="U25" i="46"/>
  <c r="Q25" i="46"/>
  <c r="P25" i="46"/>
  <c r="S25" i="46" s="1"/>
  <c r="N25" i="46"/>
  <c r="AC24" i="46"/>
  <c r="AA24" i="46"/>
  <c r="Y24" i="46"/>
  <c r="U24" i="46"/>
  <c r="Q24" i="46"/>
  <c r="P24" i="46"/>
  <c r="S24" i="46" s="1"/>
  <c r="N24" i="46"/>
  <c r="AA23" i="46"/>
  <c r="AC23" i="46" s="1"/>
  <c r="Y23" i="46"/>
  <c r="T23" i="46"/>
  <c r="P23" i="46"/>
  <c r="Q23" i="46" s="1"/>
  <c r="N23" i="46"/>
  <c r="AB22" i="46"/>
  <c r="AA22" i="46"/>
  <c r="Y22" i="46"/>
  <c r="Q22" i="46"/>
  <c r="P22" i="46"/>
  <c r="U22" i="46" s="1"/>
  <c r="N22" i="46"/>
  <c r="AC21" i="46"/>
  <c r="AA21" i="46"/>
  <c r="Y21" i="46"/>
  <c r="R21" i="46"/>
  <c r="P21" i="46"/>
  <c r="N21" i="46"/>
  <c r="AD20" i="46"/>
  <c r="Y20" i="46"/>
  <c r="T20" i="46"/>
  <c r="AA20" i="46" s="1"/>
  <c r="Q20" i="46"/>
  <c r="P20" i="46"/>
  <c r="U20" i="46" s="1"/>
  <c r="N20" i="46"/>
  <c r="AC19" i="46"/>
  <c r="AA19" i="46"/>
  <c r="Y19" i="46"/>
  <c r="R19" i="46"/>
  <c r="P19" i="46"/>
  <c r="N19" i="46"/>
  <c r="AB18" i="46"/>
  <c r="AA18" i="46"/>
  <c r="Y18" i="46"/>
  <c r="Q18" i="46"/>
  <c r="P18" i="46"/>
  <c r="U18" i="46" s="1"/>
  <c r="N18" i="46"/>
  <c r="AA17" i="46"/>
  <c r="Y17" i="46"/>
  <c r="P17" i="46"/>
  <c r="N17" i="46"/>
  <c r="AB16" i="46"/>
  <c r="AA16" i="46"/>
  <c r="Y16" i="46"/>
  <c r="Q16" i="46"/>
  <c r="P16" i="46"/>
  <c r="U16" i="46" s="1"/>
  <c r="N16" i="46"/>
  <c r="AC15" i="46"/>
  <c r="AA15" i="46"/>
  <c r="Y15" i="46"/>
  <c r="R15" i="46"/>
  <c r="P15" i="46"/>
  <c r="N15" i="46"/>
  <c r="AB14" i="46"/>
  <c r="AA14" i="46"/>
  <c r="Y14" i="46"/>
  <c r="Q14" i="46"/>
  <c r="P14" i="46"/>
  <c r="U14" i="46" s="1"/>
  <c r="N14" i="46"/>
  <c r="AA13" i="46"/>
  <c r="Y13" i="46"/>
  <c r="U13" i="46"/>
  <c r="T13" i="46"/>
  <c r="S13" i="46"/>
  <c r="P13" i="46"/>
  <c r="Q13" i="46" s="1"/>
  <c r="N13" i="46"/>
  <c r="Y12" i="46"/>
  <c r="T12" i="46"/>
  <c r="AA12" i="46" s="1"/>
  <c r="Q12" i="46"/>
  <c r="P12" i="46"/>
  <c r="U12" i="46" s="1"/>
  <c r="N12" i="46"/>
  <c r="AC11" i="46"/>
  <c r="AA11" i="46"/>
  <c r="Y11" i="46"/>
  <c r="T11" i="46"/>
  <c r="Q11" i="46"/>
  <c r="P11" i="46"/>
  <c r="U11" i="46" s="1"/>
  <c r="N11" i="46"/>
  <c r="Y10" i="46"/>
  <c r="T10" i="46"/>
  <c r="AA10" i="46" s="1"/>
  <c r="Q10" i="46"/>
  <c r="P10" i="46"/>
  <c r="U10" i="46" s="1"/>
  <c r="N10" i="46"/>
  <c r="AA9" i="46"/>
  <c r="Y9" i="46"/>
  <c r="T9" i="46"/>
  <c r="P9" i="46"/>
  <c r="Q9" i="46" s="1"/>
  <c r="N9" i="46"/>
  <c r="AF8" i="46"/>
  <c r="AD8" i="46"/>
  <c r="AA8" i="46"/>
  <c r="Y8" i="46"/>
  <c r="P8" i="46"/>
  <c r="U8" i="46" s="1"/>
  <c r="N8" i="46"/>
  <c r="AB7" i="46"/>
  <c r="AA7" i="46"/>
  <c r="Y7" i="46"/>
  <c r="Q7" i="46"/>
  <c r="P7" i="46"/>
  <c r="N7" i="46"/>
  <c r="C6" i="46"/>
  <c r="D6" i="46" s="1"/>
  <c r="E6" i="46" s="1"/>
  <c r="F6" i="46" s="1"/>
  <c r="G6" i="46" s="1"/>
  <c r="H6" i="46" s="1"/>
  <c r="I6" i="46" s="1"/>
  <c r="J6" i="46" s="1"/>
  <c r="K6" i="46" s="1"/>
  <c r="B6" i="46"/>
  <c r="L6" i="46" l="1"/>
  <c r="M6" i="46" s="1"/>
  <c r="N6" i="46" s="1"/>
  <c r="O6" i="46" s="1"/>
  <c r="P6" i="46" s="1"/>
  <c r="N4" i="46"/>
  <c r="AF10" i="46"/>
  <c r="AC10" i="46"/>
  <c r="AE10" i="46" s="1"/>
  <c r="AD10" i="46"/>
  <c r="S8" i="46"/>
  <c r="S9" i="46"/>
  <c r="U9" i="46"/>
  <c r="AC9" i="46"/>
  <c r="AE9" i="46" s="1"/>
  <c r="AF9" i="46" s="1"/>
  <c r="AB13" i="46"/>
  <c r="Q17" i="46"/>
  <c r="U17" i="46"/>
  <c r="AD17" i="46"/>
  <c r="AB17" i="46"/>
  <c r="AE17" i="46"/>
  <c r="AF17" i="46" s="1"/>
  <c r="Q27" i="46"/>
  <c r="U27" i="46"/>
  <c r="AD27" i="46"/>
  <c r="AB27" i="46"/>
  <c r="AE27" i="46"/>
  <c r="AF27" i="46" s="1"/>
  <c r="Q31" i="46"/>
  <c r="U31" i="46"/>
  <c r="AD31" i="46"/>
  <c r="AB31" i="46"/>
  <c r="AE31" i="46"/>
  <c r="AF31" i="46" s="1"/>
  <c r="AF33" i="46"/>
  <c r="AD33" i="46"/>
  <c r="Q37" i="46"/>
  <c r="U37" i="46"/>
  <c r="AB37" i="46"/>
  <c r="AE38" i="46"/>
  <c r="AF38" i="46" s="1"/>
  <c r="Q42" i="46"/>
  <c r="R42" i="46"/>
  <c r="S42" i="46" s="1"/>
  <c r="AB48" i="46"/>
  <c r="AC48" i="46"/>
  <c r="AD48" i="46" s="1"/>
  <c r="S52" i="46"/>
  <c r="U52" i="46"/>
  <c r="R52" i="46"/>
  <c r="Q54" i="46"/>
  <c r="R54" i="46"/>
  <c r="S54" i="46" s="1"/>
  <c r="Q57" i="46"/>
  <c r="R57" i="46"/>
  <c r="S57" i="46" s="1"/>
  <c r="P58" i="46"/>
  <c r="R7" i="46"/>
  <c r="U7" i="46"/>
  <c r="AA58" i="46"/>
  <c r="AC7" i="46"/>
  <c r="Q8" i="46"/>
  <c r="AC8" i="46"/>
  <c r="AE8" i="46" s="1"/>
  <c r="T58" i="46"/>
  <c r="AB9" i="46"/>
  <c r="AD9" i="46"/>
  <c r="S10" i="46"/>
  <c r="S11" i="46"/>
  <c r="AD11" i="46"/>
  <c r="AB11" i="46"/>
  <c r="AE11" i="46"/>
  <c r="AF11" i="46" s="1"/>
  <c r="AC12" i="46"/>
  <c r="AD12" i="46" s="1"/>
  <c r="AB12" i="46"/>
  <c r="AC13" i="46"/>
  <c r="AD13" i="46" s="1"/>
  <c r="S15" i="46"/>
  <c r="Q15" i="46"/>
  <c r="U15" i="46"/>
  <c r="AD15" i="46"/>
  <c r="AB15" i="46"/>
  <c r="AE15" i="46"/>
  <c r="AF15" i="46" s="1"/>
  <c r="R17" i="46"/>
  <c r="S17" i="46" s="1"/>
  <c r="AC17" i="46"/>
  <c r="S19" i="46"/>
  <c r="Q19" i="46"/>
  <c r="U19" i="46"/>
  <c r="AD19" i="46"/>
  <c r="AB19" i="46"/>
  <c r="AE19" i="46"/>
  <c r="AF19" i="46" s="1"/>
  <c r="AC20" i="46"/>
  <c r="AE20" i="46" s="1"/>
  <c r="AF20" i="46"/>
  <c r="S21" i="46"/>
  <c r="Q21" i="46"/>
  <c r="U21" i="46"/>
  <c r="AF21" i="46"/>
  <c r="AD21" i="46"/>
  <c r="AB21" i="46"/>
  <c r="AE21" i="46"/>
  <c r="S23" i="46"/>
  <c r="U23" i="46"/>
  <c r="AD23" i="46"/>
  <c r="AB23" i="46"/>
  <c r="AE23" i="46"/>
  <c r="AF23" i="46" s="1"/>
  <c r="AF24" i="46"/>
  <c r="AD24" i="46"/>
  <c r="AE24" i="46"/>
  <c r="AD25" i="46"/>
  <c r="AE25" i="46"/>
  <c r="AF25" i="46" s="1"/>
  <c r="R27" i="46"/>
  <c r="S27" i="46" s="1"/>
  <c r="AC27" i="46"/>
  <c r="S29" i="46"/>
  <c r="Q29" i="46"/>
  <c r="U29" i="46"/>
  <c r="AD29" i="46"/>
  <c r="AB29" i="46"/>
  <c r="AE29" i="46"/>
  <c r="AF29" i="46" s="1"/>
  <c r="R31" i="46"/>
  <c r="S31" i="46" s="1"/>
  <c r="AC31" i="46"/>
  <c r="R33" i="46"/>
  <c r="AC33" i="46"/>
  <c r="AE33" i="46" s="1"/>
  <c r="S35" i="46"/>
  <c r="Q35" i="46"/>
  <c r="U35" i="46"/>
  <c r="AD35" i="46"/>
  <c r="AB35" i="46"/>
  <c r="AE35" i="46"/>
  <c r="AF35" i="46" s="1"/>
  <c r="R37" i="46"/>
  <c r="S37" i="46" s="1"/>
  <c r="AC37" i="46"/>
  <c r="AD37" i="46" s="1"/>
  <c r="S39" i="46"/>
  <c r="Q39" i="46"/>
  <c r="U39" i="46"/>
  <c r="AD39" i="46"/>
  <c r="AB39" i="46"/>
  <c r="AE39" i="46"/>
  <c r="AF39" i="46" s="1"/>
  <c r="U42" i="46"/>
  <c r="AF42" i="46"/>
  <c r="AB42" i="46"/>
  <c r="AC42" i="46"/>
  <c r="AE42" i="46" s="1"/>
  <c r="S46" i="46"/>
  <c r="U46" i="46"/>
  <c r="R46" i="46"/>
  <c r="Q48" i="46"/>
  <c r="R48" i="46"/>
  <c r="S48" i="46" s="1"/>
  <c r="AE48" i="46"/>
  <c r="AF48" i="46" s="1"/>
  <c r="U54" i="46"/>
  <c r="AB54" i="46"/>
  <c r="AC54" i="46"/>
  <c r="AE54" i="46" s="1"/>
  <c r="AF54" i="46" s="1"/>
  <c r="U57" i="46"/>
  <c r="AF57" i="46"/>
  <c r="AB57" i="46"/>
  <c r="AC57" i="46"/>
  <c r="AE57" i="46" s="1"/>
  <c r="S12" i="46"/>
  <c r="R14" i="46"/>
  <c r="S14" i="46" s="1"/>
  <c r="AC14" i="46"/>
  <c r="AD14" i="46" s="1"/>
  <c r="R16" i="46"/>
  <c r="S16" i="46" s="1"/>
  <c r="AC16" i="46"/>
  <c r="AD16" i="46" s="1"/>
  <c r="R18" i="46"/>
  <c r="S18" i="46" s="1"/>
  <c r="AC18" i="46"/>
  <c r="AD18" i="46" s="1"/>
  <c r="S20" i="46"/>
  <c r="R22" i="46"/>
  <c r="S22" i="46" s="1"/>
  <c r="AC22" i="46"/>
  <c r="AD22" i="46" s="1"/>
  <c r="R26" i="46"/>
  <c r="S26" i="46" s="1"/>
  <c r="AC26" i="46"/>
  <c r="AD26" i="46" s="1"/>
  <c r="R28" i="46"/>
  <c r="S28" i="46" s="1"/>
  <c r="AC28" i="46"/>
  <c r="AD28" i="46" s="1"/>
  <c r="R30" i="46"/>
  <c r="S30" i="46" s="1"/>
  <c r="AC30" i="46"/>
  <c r="AD30" i="46" s="1"/>
  <c r="R32" i="46"/>
  <c r="S32" i="46" s="1"/>
  <c r="AC32" i="46"/>
  <c r="AD32" i="46" s="1"/>
  <c r="R34" i="46"/>
  <c r="S34" i="46" s="1"/>
  <c r="AC34" i="46"/>
  <c r="AD34" i="46" s="1"/>
  <c r="R36" i="46"/>
  <c r="S36" i="46" s="1"/>
  <c r="AC36" i="46"/>
  <c r="AD36" i="46" s="1"/>
  <c r="R38" i="46"/>
  <c r="S38" i="46" s="1"/>
  <c r="AC38" i="46"/>
  <c r="AD38" i="46" s="1"/>
  <c r="S40" i="46"/>
  <c r="Q40" i="46"/>
  <c r="U40" i="46"/>
  <c r="AD40" i="46"/>
  <c r="AB40" i="46"/>
  <c r="AE40" i="46"/>
  <c r="AF40" i="46" s="1"/>
  <c r="S44" i="46"/>
  <c r="Q44" i="46"/>
  <c r="U44" i="46"/>
  <c r="AD44" i="46"/>
  <c r="AB44" i="46"/>
  <c r="AE44" i="46"/>
  <c r="AF44" i="46" s="1"/>
  <c r="AF46" i="46"/>
  <c r="AD46" i="46"/>
  <c r="AE46" i="46"/>
  <c r="S50" i="46"/>
  <c r="Q50" i="46"/>
  <c r="U50" i="46"/>
  <c r="AF50" i="46"/>
  <c r="AD50" i="46"/>
  <c r="AB50" i="46"/>
  <c r="AE50" i="46"/>
  <c r="AF52" i="46"/>
  <c r="AD52" i="46"/>
  <c r="AE52" i="46"/>
  <c r="S56" i="46"/>
  <c r="Q56" i="46"/>
  <c r="U56" i="46"/>
  <c r="R41" i="46"/>
  <c r="S41" i="46" s="1"/>
  <c r="AC41" i="46"/>
  <c r="AD41" i="46" s="1"/>
  <c r="R43" i="46"/>
  <c r="S43" i="46" s="1"/>
  <c r="AC43" i="46"/>
  <c r="AD43" i="46" s="1"/>
  <c r="R45" i="46"/>
  <c r="S45" i="46" s="1"/>
  <c r="AC45" i="46"/>
  <c r="AD45" i="46" s="1"/>
  <c r="R47" i="46"/>
  <c r="AC47" i="46"/>
  <c r="AE47" i="46" s="1"/>
  <c r="R49" i="46"/>
  <c r="S49" i="46" s="1"/>
  <c r="AC49" i="46"/>
  <c r="AD49" i="46" s="1"/>
  <c r="R51" i="46"/>
  <c r="S51" i="46" s="1"/>
  <c r="AC51" i="46"/>
  <c r="AD51" i="46" s="1"/>
  <c r="R53" i="46"/>
  <c r="S53" i="46" s="1"/>
  <c r="AC53" i="46"/>
  <c r="AD53" i="46" s="1"/>
  <c r="R55" i="46"/>
  <c r="S55" i="46" s="1"/>
  <c r="AC55" i="46"/>
  <c r="AD55" i="46" s="1"/>
  <c r="Z58" i="45"/>
  <c r="X58" i="45"/>
  <c r="W58" i="45"/>
  <c r="V58" i="45"/>
  <c r="O58" i="45"/>
  <c r="M58" i="45"/>
  <c r="L58" i="45"/>
  <c r="K58" i="45"/>
  <c r="J58" i="45"/>
  <c r="I58" i="45"/>
  <c r="H58" i="45"/>
  <c r="N58" i="45" s="1"/>
  <c r="G58" i="45"/>
  <c r="AA57" i="45"/>
  <c r="Y57" i="45"/>
  <c r="P57" i="45"/>
  <c r="N57" i="45"/>
  <c r="AC56" i="45"/>
  <c r="AE56" i="45" s="1"/>
  <c r="AF56" i="45" s="1"/>
  <c r="AB56" i="45"/>
  <c r="Y56" i="45"/>
  <c r="P56" i="45"/>
  <c r="R56" i="45" s="1"/>
  <c r="N56" i="45"/>
  <c r="AB55" i="45"/>
  <c r="AA55" i="45"/>
  <c r="Y55" i="45"/>
  <c r="P55" i="45"/>
  <c r="U55" i="45" s="1"/>
  <c r="N55" i="45"/>
  <c r="AA54" i="45"/>
  <c r="Y54" i="45"/>
  <c r="P54" i="45"/>
  <c r="N54" i="45"/>
  <c r="AB53" i="45"/>
  <c r="AA53" i="45"/>
  <c r="Y53" i="45"/>
  <c r="P53" i="45"/>
  <c r="U53" i="45" s="1"/>
  <c r="N53" i="45"/>
  <c r="AC52" i="45"/>
  <c r="AA52" i="45"/>
  <c r="Y52" i="45"/>
  <c r="Q52" i="45"/>
  <c r="P52" i="45"/>
  <c r="N52" i="45"/>
  <c r="AB51" i="45"/>
  <c r="AA51" i="45"/>
  <c r="Y51" i="45"/>
  <c r="P51" i="45"/>
  <c r="U51" i="45" s="1"/>
  <c r="N51" i="45"/>
  <c r="AC50" i="45"/>
  <c r="AA50" i="45"/>
  <c r="Y50" i="45"/>
  <c r="P50" i="45"/>
  <c r="R50" i="45" s="1"/>
  <c r="N50" i="45"/>
  <c r="AB49" i="45"/>
  <c r="AA49" i="45"/>
  <c r="Y49" i="45"/>
  <c r="P49" i="45"/>
  <c r="U49" i="45" s="1"/>
  <c r="N49" i="45"/>
  <c r="AA48" i="45"/>
  <c r="Y48" i="45"/>
  <c r="U48" i="45"/>
  <c r="P48" i="45"/>
  <c r="N48" i="45"/>
  <c r="AA47" i="45"/>
  <c r="AD47" i="45" s="1"/>
  <c r="Y47" i="45"/>
  <c r="Q47" i="45"/>
  <c r="P47" i="45"/>
  <c r="U47" i="45" s="1"/>
  <c r="N47" i="45"/>
  <c r="AC46" i="45"/>
  <c r="AA46" i="45"/>
  <c r="Y46" i="45"/>
  <c r="Q46" i="45"/>
  <c r="P46" i="45"/>
  <c r="N46" i="45"/>
  <c r="AB45" i="45"/>
  <c r="AA45" i="45"/>
  <c r="Y45" i="45"/>
  <c r="P45" i="45"/>
  <c r="U45" i="45" s="1"/>
  <c r="N45" i="45"/>
  <c r="AC44" i="45"/>
  <c r="AA44" i="45"/>
  <c r="Y44" i="45"/>
  <c r="P44" i="45"/>
  <c r="R44" i="45" s="1"/>
  <c r="N44" i="45"/>
  <c r="AB43" i="45"/>
  <c r="AA43" i="45"/>
  <c r="Y43" i="45"/>
  <c r="P43" i="45"/>
  <c r="U43" i="45" s="1"/>
  <c r="N43" i="45"/>
  <c r="AA42" i="45"/>
  <c r="Y42" i="45"/>
  <c r="P42" i="45"/>
  <c r="N42" i="45"/>
  <c r="AB41" i="45"/>
  <c r="AA41" i="45"/>
  <c r="Y41" i="45"/>
  <c r="P41" i="45"/>
  <c r="U41" i="45" s="1"/>
  <c r="N41" i="45"/>
  <c r="AC40" i="45"/>
  <c r="AA40" i="45"/>
  <c r="Y40" i="45"/>
  <c r="P40" i="45"/>
  <c r="R40" i="45" s="1"/>
  <c r="N40" i="45"/>
  <c r="AC39" i="45"/>
  <c r="AA39" i="45"/>
  <c r="Y39" i="45"/>
  <c r="P39" i="45"/>
  <c r="R39" i="45" s="1"/>
  <c r="N39" i="45"/>
  <c r="AB38" i="45"/>
  <c r="AA38" i="45"/>
  <c r="Y38" i="45"/>
  <c r="P38" i="45"/>
  <c r="U38" i="45" s="1"/>
  <c r="N38" i="45"/>
  <c r="AA37" i="45"/>
  <c r="Y37" i="45"/>
  <c r="P37" i="45"/>
  <c r="N37" i="45"/>
  <c r="AB36" i="45"/>
  <c r="AA36" i="45"/>
  <c r="Y36" i="45"/>
  <c r="P36" i="45"/>
  <c r="U36" i="45" s="1"/>
  <c r="N36" i="45"/>
  <c r="AC35" i="45"/>
  <c r="AA35" i="45"/>
  <c r="Y35" i="45"/>
  <c r="P35" i="45"/>
  <c r="R35" i="45" s="1"/>
  <c r="N35" i="45"/>
  <c r="AB34" i="45"/>
  <c r="AA34" i="45"/>
  <c r="Y34" i="45"/>
  <c r="P34" i="45"/>
  <c r="U34" i="45" s="1"/>
  <c r="N34" i="45"/>
  <c r="AA33" i="45"/>
  <c r="Y33" i="45"/>
  <c r="Q33" i="45"/>
  <c r="P33" i="45"/>
  <c r="S33" i="45" s="1"/>
  <c r="N33" i="45"/>
  <c r="AB32" i="45"/>
  <c r="AA32" i="45"/>
  <c r="Y32" i="45"/>
  <c r="P32" i="45"/>
  <c r="U32" i="45" s="1"/>
  <c r="N32" i="45"/>
  <c r="AA31" i="45"/>
  <c r="Y31" i="45"/>
  <c r="P31" i="45"/>
  <c r="N31" i="45"/>
  <c r="AB30" i="45"/>
  <c r="AA30" i="45"/>
  <c r="Y30" i="45"/>
  <c r="P30" i="45"/>
  <c r="U30" i="45" s="1"/>
  <c r="N30" i="45"/>
  <c r="AC29" i="45"/>
  <c r="AA29" i="45"/>
  <c r="Y29" i="45"/>
  <c r="P29" i="45"/>
  <c r="R29" i="45" s="1"/>
  <c r="N29" i="45"/>
  <c r="AB28" i="45"/>
  <c r="AA28" i="45"/>
  <c r="Y28" i="45"/>
  <c r="P28" i="45"/>
  <c r="U28" i="45" s="1"/>
  <c r="N28" i="45"/>
  <c r="AA27" i="45"/>
  <c r="Y27" i="45"/>
  <c r="P27" i="45"/>
  <c r="N27" i="45"/>
  <c r="AB26" i="45"/>
  <c r="AA26" i="45"/>
  <c r="Y26" i="45"/>
  <c r="P26" i="45"/>
  <c r="U26" i="45" s="1"/>
  <c r="N26" i="45"/>
  <c r="AC25" i="45"/>
  <c r="AA25" i="45"/>
  <c r="Y25" i="45"/>
  <c r="Q25" i="45"/>
  <c r="P25" i="45"/>
  <c r="S25" i="45" s="1"/>
  <c r="N25" i="45"/>
  <c r="AA24" i="45"/>
  <c r="AC24" i="45" s="1"/>
  <c r="Y24" i="45"/>
  <c r="Q24" i="45"/>
  <c r="P24" i="45"/>
  <c r="S24" i="45" s="1"/>
  <c r="N24" i="45"/>
  <c r="Y23" i="45"/>
  <c r="T23" i="45"/>
  <c r="AA23" i="45" s="1"/>
  <c r="AC23" i="45" s="1"/>
  <c r="P23" i="45"/>
  <c r="Q23" i="45" s="1"/>
  <c r="N23" i="45"/>
  <c r="AB22" i="45"/>
  <c r="AA22" i="45"/>
  <c r="Y22" i="45"/>
  <c r="P22" i="45"/>
  <c r="U22" i="45" s="1"/>
  <c r="N22" i="45"/>
  <c r="AC21" i="45"/>
  <c r="AA21" i="45"/>
  <c r="Y21" i="45"/>
  <c r="P21" i="45"/>
  <c r="R21" i="45" s="1"/>
  <c r="N21" i="45"/>
  <c r="Y20" i="45"/>
  <c r="T20" i="45"/>
  <c r="AA20" i="45" s="1"/>
  <c r="AD20" i="45" s="1"/>
  <c r="Q20" i="45"/>
  <c r="P20" i="45"/>
  <c r="U20" i="45" s="1"/>
  <c r="N20" i="45"/>
  <c r="AC19" i="45"/>
  <c r="AA19" i="45"/>
  <c r="Y19" i="45"/>
  <c r="P19" i="45"/>
  <c r="R19" i="45" s="1"/>
  <c r="N19" i="45"/>
  <c r="AB18" i="45"/>
  <c r="AA18" i="45"/>
  <c r="Y18" i="45"/>
  <c r="P18" i="45"/>
  <c r="U18" i="45" s="1"/>
  <c r="N18" i="45"/>
  <c r="AA17" i="45"/>
  <c r="Y17" i="45"/>
  <c r="P17" i="45"/>
  <c r="N17" i="45"/>
  <c r="AB16" i="45"/>
  <c r="AA16" i="45"/>
  <c r="Y16" i="45"/>
  <c r="P16" i="45"/>
  <c r="U16" i="45" s="1"/>
  <c r="N16" i="45"/>
  <c r="AC15" i="45"/>
  <c r="AA15" i="45"/>
  <c r="Y15" i="45"/>
  <c r="P15" i="45"/>
  <c r="R15" i="45" s="1"/>
  <c r="N15" i="45"/>
  <c r="AB14" i="45"/>
  <c r="AA14" i="45"/>
  <c r="Y14" i="45"/>
  <c r="P14" i="45"/>
  <c r="U14" i="45" s="1"/>
  <c r="N14" i="45"/>
  <c r="AA13" i="45"/>
  <c r="Y13" i="45"/>
  <c r="U13" i="45"/>
  <c r="T13" i="45"/>
  <c r="S13" i="45"/>
  <c r="P13" i="45"/>
  <c r="Q13" i="45" s="1"/>
  <c r="N13" i="45"/>
  <c r="Y12" i="45"/>
  <c r="T12" i="45"/>
  <c r="AA12" i="45" s="1"/>
  <c r="P12" i="45"/>
  <c r="U12" i="45" s="1"/>
  <c r="N12" i="45"/>
  <c r="Y11" i="45"/>
  <c r="T11" i="45"/>
  <c r="AA11" i="45" s="1"/>
  <c r="AC11" i="45" s="1"/>
  <c r="Q11" i="45"/>
  <c r="P11" i="45"/>
  <c r="U11" i="45" s="1"/>
  <c r="N11" i="45"/>
  <c r="Y10" i="45"/>
  <c r="T10" i="45"/>
  <c r="AA10" i="45" s="1"/>
  <c r="Q10" i="45"/>
  <c r="P10" i="45"/>
  <c r="U10" i="45" s="1"/>
  <c r="N10" i="45"/>
  <c r="Y9" i="45"/>
  <c r="T9" i="45"/>
  <c r="AA9" i="45" s="1"/>
  <c r="P9" i="45"/>
  <c r="Q9" i="45" s="1"/>
  <c r="N9" i="45"/>
  <c r="AA8" i="45"/>
  <c r="AD8" i="45" s="1"/>
  <c r="Y8" i="45"/>
  <c r="P8" i="45"/>
  <c r="U8" i="45" s="1"/>
  <c r="N8" i="45"/>
  <c r="AB7" i="45"/>
  <c r="AA7" i="45"/>
  <c r="Y7" i="45"/>
  <c r="P7" i="45"/>
  <c r="Q7" i="45" s="1"/>
  <c r="N7" i="45"/>
  <c r="C6" i="45"/>
  <c r="D6" i="45" s="1"/>
  <c r="E6" i="45" s="1"/>
  <c r="F6" i="45" s="1"/>
  <c r="G6" i="45" s="1"/>
  <c r="H6" i="45" s="1"/>
  <c r="I6" i="45" s="1"/>
  <c r="J6" i="45" s="1"/>
  <c r="K6" i="45" s="1"/>
  <c r="B6" i="45"/>
  <c r="AE34" i="46" l="1"/>
  <c r="AF34" i="46" s="1"/>
  <c r="AE22" i="46"/>
  <c r="AF22" i="46" s="1"/>
  <c r="AE13" i="46"/>
  <c r="AF13" i="46" s="1"/>
  <c r="AE51" i="46"/>
  <c r="AF51" i="46" s="1"/>
  <c r="AD54" i="46"/>
  <c r="AC58" i="46"/>
  <c r="AD58" i="46" s="1"/>
  <c r="AD7" i="46"/>
  <c r="U58" i="46"/>
  <c r="S58" i="46"/>
  <c r="AE43" i="46"/>
  <c r="AF43" i="46" s="1"/>
  <c r="AE53" i="46"/>
  <c r="AF53" i="46" s="1"/>
  <c r="AE45" i="46"/>
  <c r="AF45" i="46" s="1"/>
  <c r="AE41" i="46"/>
  <c r="AF41" i="46" s="1"/>
  <c r="AD57" i="46"/>
  <c r="AE49" i="46"/>
  <c r="AF49" i="46" s="1"/>
  <c r="AD42" i="46"/>
  <c r="AE36" i="46"/>
  <c r="AF36" i="46" s="1"/>
  <c r="AE30" i="46"/>
  <c r="AF30" i="46" s="1"/>
  <c r="AE26" i="46"/>
  <c r="AF26" i="46" s="1"/>
  <c r="AE16" i="46"/>
  <c r="AF16" i="46" s="1"/>
  <c r="AE12" i="46"/>
  <c r="AF12" i="46" s="1"/>
  <c r="AE7" i="46"/>
  <c r="AB58" i="46"/>
  <c r="R58" i="46"/>
  <c r="S7" i="46"/>
  <c r="Q58" i="46"/>
  <c r="AE55" i="46"/>
  <c r="AF55" i="46" s="1"/>
  <c r="AE37" i="46"/>
  <c r="AF37" i="46" s="1"/>
  <c r="AE32" i="46"/>
  <c r="AF32" i="46" s="1"/>
  <c r="AE28" i="46"/>
  <c r="AF28" i="46" s="1"/>
  <c r="AE18" i="46"/>
  <c r="AF18" i="46" s="1"/>
  <c r="AE14" i="46"/>
  <c r="AF14" i="46" s="1"/>
  <c r="Q6" i="46"/>
  <c r="R6" i="46" s="1"/>
  <c r="Q5" i="46"/>
  <c r="AB8" i="45"/>
  <c r="AF8" i="45"/>
  <c r="Q12" i="45"/>
  <c r="Q14" i="45"/>
  <c r="Q16" i="45"/>
  <c r="Q18" i="45"/>
  <c r="Q22" i="45"/>
  <c r="U25" i="45"/>
  <c r="Q26" i="45"/>
  <c r="Q28" i="45"/>
  <c r="Q30" i="45"/>
  <c r="Q32" i="45"/>
  <c r="Q34" i="45"/>
  <c r="Q36" i="45"/>
  <c r="Q38" i="45"/>
  <c r="Q41" i="45"/>
  <c r="Q43" i="45"/>
  <c r="Q45" i="45"/>
  <c r="AB47" i="45"/>
  <c r="AF47" i="45"/>
  <c r="Q49" i="45"/>
  <c r="Q51" i="45"/>
  <c r="Q53" i="45"/>
  <c r="Q55" i="45"/>
  <c r="AD56" i="45"/>
  <c r="Y58" i="45"/>
  <c r="U24" i="45"/>
  <c r="U33" i="45"/>
  <c r="S47" i="45"/>
  <c r="L6" i="45"/>
  <c r="M6" i="45" s="1"/>
  <c r="N6" i="45" s="1"/>
  <c r="O6" i="45" s="1"/>
  <c r="P6" i="45" s="1"/>
  <c r="N4" i="45"/>
  <c r="AF10" i="45"/>
  <c r="AC10" i="45"/>
  <c r="AE10" i="45" s="1"/>
  <c r="AD10" i="45"/>
  <c r="AB10" i="45"/>
  <c r="S8" i="45"/>
  <c r="S9" i="45"/>
  <c r="U9" i="45"/>
  <c r="AC9" i="45"/>
  <c r="AE9" i="45" s="1"/>
  <c r="AF9" i="45" s="1"/>
  <c r="AB13" i="45"/>
  <c r="Q17" i="45"/>
  <c r="U17" i="45"/>
  <c r="AB17" i="45"/>
  <c r="Q27" i="45"/>
  <c r="U27" i="45"/>
  <c r="AD27" i="45"/>
  <c r="AB27" i="45"/>
  <c r="AE27" i="45"/>
  <c r="AF27" i="45" s="1"/>
  <c r="Q31" i="45"/>
  <c r="U31" i="45"/>
  <c r="AB31" i="45"/>
  <c r="AF33" i="45"/>
  <c r="AD33" i="45"/>
  <c r="AB33" i="45"/>
  <c r="Q37" i="45"/>
  <c r="U37" i="45"/>
  <c r="AB37" i="45"/>
  <c r="Q42" i="45"/>
  <c r="R42" i="45"/>
  <c r="S42" i="45" s="1"/>
  <c r="AB48" i="45"/>
  <c r="AC48" i="45"/>
  <c r="AD48" i="45" s="1"/>
  <c r="S52" i="45"/>
  <c r="U52" i="45"/>
  <c r="R52" i="45"/>
  <c r="Q54" i="45"/>
  <c r="R54" i="45"/>
  <c r="S54" i="45" s="1"/>
  <c r="Q57" i="45"/>
  <c r="R57" i="45"/>
  <c r="S57" i="45" s="1"/>
  <c r="P58" i="45"/>
  <c r="R7" i="45"/>
  <c r="U7" i="45"/>
  <c r="AA58" i="45"/>
  <c r="AC7" i="45"/>
  <c r="Q8" i="45"/>
  <c r="AC8" i="45"/>
  <c r="AE8" i="45" s="1"/>
  <c r="T58" i="45"/>
  <c r="AB9" i="45"/>
  <c r="AD9" i="45"/>
  <c r="S10" i="45"/>
  <c r="S11" i="45"/>
  <c r="AD11" i="45"/>
  <c r="AB11" i="45"/>
  <c r="AE11" i="45"/>
  <c r="AF11" i="45" s="1"/>
  <c r="AC12" i="45"/>
  <c r="AD12" i="45" s="1"/>
  <c r="AB12" i="45"/>
  <c r="AC13" i="45"/>
  <c r="AD13" i="45" s="1"/>
  <c r="S15" i="45"/>
  <c r="Q15" i="45"/>
  <c r="U15" i="45"/>
  <c r="AD15" i="45"/>
  <c r="AB15" i="45"/>
  <c r="AE15" i="45"/>
  <c r="AF15" i="45" s="1"/>
  <c r="R17" i="45"/>
  <c r="S17" i="45" s="1"/>
  <c r="AC17" i="45"/>
  <c r="AD17" i="45" s="1"/>
  <c r="S19" i="45"/>
  <c r="Q19" i="45"/>
  <c r="U19" i="45"/>
  <c r="AD19" i="45"/>
  <c r="AB19" i="45"/>
  <c r="AE19" i="45"/>
  <c r="AF19" i="45" s="1"/>
  <c r="AC20" i="45"/>
  <c r="AE20" i="45" s="1"/>
  <c r="AB20" i="45"/>
  <c r="AF20" i="45"/>
  <c r="S21" i="45"/>
  <c r="Q21" i="45"/>
  <c r="U21" i="45"/>
  <c r="AD21" i="45"/>
  <c r="AB21" i="45"/>
  <c r="AE21" i="45"/>
  <c r="AF21" i="45" s="1"/>
  <c r="S23" i="45"/>
  <c r="U23" i="45"/>
  <c r="AD23" i="45"/>
  <c r="AB23" i="45"/>
  <c r="AE23" i="45"/>
  <c r="AF23" i="45" s="1"/>
  <c r="AF24" i="45"/>
  <c r="AD24" i="45"/>
  <c r="AB24" i="45"/>
  <c r="AE24" i="45"/>
  <c r="AD25" i="45"/>
  <c r="AB25" i="45"/>
  <c r="AE25" i="45"/>
  <c r="AF25" i="45" s="1"/>
  <c r="R27" i="45"/>
  <c r="S27" i="45" s="1"/>
  <c r="AC27" i="45"/>
  <c r="S29" i="45"/>
  <c r="Q29" i="45"/>
  <c r="U29" i="45"/>
  <c r="AD29" i="45"/>
  <c r="AB29" i="45"/>
  <c r="AE29" i="45"/>
  <c r="AF29" i="45" s="1"/>
  <c r="R31" i="45"/>
  <c r="S31" i="45" s="1"/>
  <c r="AC31" i="45"/>
  <c r="AD31" i="45" s="1"/>
  <c r="R33" i="45"/>
  <c r="AC33" i="45"/>
  <c r="AE33" i="45" s="1"/>
  <c r="S35" i="45"/>
  <c r="Q35" i="45"/>
  <c r="U35" i="45"/>
  <c r="AD35" i="45"/>
  <c r="AB35" i="45"/>
  <c r="AE35" i="45"/>
  <c r="AF35" i="45" s="1"/>
  <c r="R37" i="45"/>
  <c r="S37" i="45" s="1"/>
  <c r="AC37" i="45"/>
  <c r="AD37" i="45" s="1"/>
  <c r="S39" i="45"/>
  <c r="Q39" i="45"/>
  <c r="U39" i="45"/>
  <c r="AD39" i="45"/>
  <c r="AB39" i="45"/>
  <c r="AE39" i="45"/>
  <c r="AF39" i="45" s="1"/>
  <c r="U42" i="45"/>
  <c r="AB42" i="45"/>
  <c r="AC42" i="45"/>
  <c r="AE42" i="45" s="1"/>
  <c r="AF42" i="45" s="1"/>
  <c r="S46" i="45"/>
  <c r="U46" i="45"/>
  <c r="R46" i="45"/>
  <c r="Q48" i="45"/>
  <c r="R48" i="45"/>
  <c r="S48" i="45" s="1"/>
  <c r="AE48" i="45"/>
  <c r="AF48" i="45" s="1"/>
  <c r="U54" i="45"/>
  <c r="AB54" i="45"/>
  <c r="AC54" i="45"/>
  <c r="AE54" i="45" s="1"/>
  <c r="AF54" i="45" s="1"/>
  <c r="U57" i="45"/>
  <c r="AB57" i="45"/>
  <c r="AC57" i="45"/>
  <c r="AE57" i="45" s="1"/>
  <c r="AF57" i="45" s="1"/>
  <c r="S12" i="45"/>
  <c r="R14" i="45"/>
  <c r="S14" i="45" s="1"/>
  <c r="AC14" i="45"/>
  <c r="AD14" i="45" s="1"/>
  <c r="R16" i="45"/>
  <c r="S16" i="45" s="1"/>
  <c r="AC16" i="45"/>
  <c r="AD16" i="45" s="1"/>
  <c r="R18" i="45"/>
  <c r="S18" i="45" s="1"/>
  <c r="AC18" i="45"/>
  <c r="AD18" i="45" s="1"/>
  <c r="S20" i="45"/>
  <c r="R22" i="45"/>
  <c r="S22" i="45" s="1"/>
  <c r="AC22" i="45"/>
  <c r="AD22" i="45" s="1"/>
  <c r="R26" i="45"/>
  <c r="S26" i="45" s="1"/>
  <c r="AC26" i="45"/>
  <c r="AD26" i="45" s="1"/>
  <c r="R28" i="45"/>
  <c r="S28" i="45" s="1"/>
  <c r="AC28" i="45"/>
  <c r="AD28" i="45" s="1"/>
  <c r="R30" i="45"/>
  <c r="S30" i="45" s="1"/>
  <c r="AC30" i="45"/>
  <c r="AD30" i="45" s="1"/>
  <c r="R32" i="45"/>
  <c r="S32" i="45" s="1"/>
  <c r="AC32" i="45"/>
  <c r="AD32" i="45" s="1"/>
  <c r="R34" i="45"/>
  <c r="S34" i="45" s="1"/>
  <c r="AC34" i="45"/>
  <c r="AD34" i="45" s="1"/>
  <c r="R36" i="45"/>
  <c r="S36" i="45" s="1"/>
  <c r="AC36" i="45"/>
  <c r="AD36" i="45" s="1"/>
  <c r="R38" i="45"/>
  <c r="S38" i="45" s="1"/>
  <c r="AC38" i="45"/>
  <c r="AD38" i="45" s="1"/>
  <c r="S40" i="45"/>
  <c r="Q40" i="45"/>
  <c r="U40" i="45"/>
  <c r="AD40" i="45"/>
  <c r="AB40" i="45"/>
  <c r="AE40" i="45"/>
  <c r="AF40" i="45" s="1"/>
  <c r="S44" i="45"/>
  <c r="Q44" i="45"/>
  <c r="U44" i="45"/>
  <c r="AD44" i="45"/>
  <c r="AB44" i="45"/>
  <c r="AE44" i="45"/>
  <c r="AF44" i="45" s="1"/>
  <c r="AF46" i="45"/>
  <c r="AD46" i="45"/>
  <c r="AB46" i="45"/>
  <c r="AE46" i="45"/>
  <c r="S50" i="45"/>
  <c r="Q50" i="45"/>
  <c r="U50" i="45"/>
  <c r="AF50" i="45"/>
  <c r="AD50" i="45"/>
  <c r="AB50" i="45"/>
  <c r="AE50" i="45"/>
  <c r="AF52" i="45"/>
  <c r="AD52" i="45"/>
  <c r="AB52" i="45"/>
  <c r="AE52" i="45"/>
  <c r="S56" i="45"/>
  <c r="Q56" i="45"/>
  <c r="U56" i="45"/>
  <c r="R41" i="45"/>
  <c r="S41" i="45" s="1"/>
  <c r="AC41" i="45"/>
  <c r="AD41" i="45" s="1"/>
  <c r="R43" i="45"/>
  <c r="S43" i="45" s="1"/>
  <c r="AC43" i="45"/>
  <c r="AD43" i="45" s="1"/>
  <c r="R45" i="45"/>
  <c r="S45" i="45" s="1"/>
  <c r="AC45" i="45"/>
  <c r="AD45" i="45" s="1"/>
  <c r="R47" i="45"/>
  <c r="AC47" i="45"/>
  <c r="AE47" i="45" s="1"/>
  <c r="R49" i="45"/>
  <c r="S49" i="45" s="1"/>
  <c r="AC49" i="45"/>
  <c r="AD49" i="45" s="1"/>
  <c r="R51" i="45"/>
  <c r="S51" i="45" s="1"/>
  <c r="AC51" i="45"/>
  <c r="AD51" i="45" s="1"/>
  <c r="R53" i="45"/>
  <c r="S53" i="45" s="1"/>
  <c r="AC53" i="45"/>
  <c r="AD53" i="45" s="1"/>
  <c r="R55" i="45"/>
  <c r="S55" i="45" s="1"/>
  <c r="AC55" i="45"/>
  <c r="AD55" i="45" s="1"/>
  <c r="Z58" i="44"/>
  <c r="X58" i="44"/>
  <c r="W58" i="44"/>
  <c r="V58" i="44"/>
  <c r="O58" i="44"/>
  <c r="M58" i="44"/>
  <c r="L58" i="44"/>
  <c r="K58" i="44"/>
  <c r="J58" i="44"/>
  <c r="I58" i="44"/>
  <c r="H58" i="44"/>
  <c r="N58" i="44" s="1"/>
  <c r="G58" i="44"/>
  <c r="AA57" i="44"/>
  <c r="Y57" i="44"/>
  <c r="P57" i="44"/>
  <c r="N57" i="44"/>
  <c r="AD56" i="44"/>
  <c r="AC56" i="44"/>
  <c r="AE56" i="44" s="1"/>
  <c r="AF56" i="44" s="1"/>
  <c r="AB56" i="44"/>
  <c r="Y56" i="44"/>
  <c r="R56" i="44"/>
  <c r="P56" i="44"/>
  <c r="N56" i="44"/>
  <c r="AA55" i="44"/>
  <c r="AB55" i="44" s="1"/>
  <c r="Y55" i="44"/>
  <c r="Q55" i="44"/>
  <c r="P55" i="44"/>
  <c r="U55" i="44" s="1"/>
  <c r="N55" i="44"/>
  <c r="AA54" i="44"/>
  <c r="Y54" i="44"/>
  <c r="P54" i="44"/>
  <c r="N54" i="44"/>
  <c r="AA53" i="44"/>
  <c r="AB53" i="44" s="1"/>
  <c r="Y53" i="44"/>
  <c r="Q53" i="44"/>
  <c r="P53" i="44"/>
  <c r="U53" i="44" s="1"/>
  <c r="N53" i="44"/>
  <c r="AA52" i="44"/>
  <c r="AC52" i="44" s="1"/>
  <c r="Y52" i="44"/>
  <c r="Q52" i="44"/>
  <c r="P52" i="44"/>
  <c r="N52" i="44"/>
  <c r="AA51" i="44"/>
  <c r="AB51" i="44" s="1"/>
  <c r="Y51" i="44"/>
  <c r="Q51" i="44"/>
  <c r="P51" i="44"/>
  <c r="U51" i="44" s="1"/>
  <c r="N51" i="44"/>
  <c r="AA50" i="44"/>
  <c r="AC50" i="44" s="1"/>
  <c r="Y50" i="44"/>
  <c r="R50" i="44"/>
  <c r="P50" i="44"/>
  <c r="N50" i="44"/>
  <c r="AA49" i="44"/>
  <c r="AB49" i="44" s="1"/>
  <c r="Y49" i="44"/>
  <c r="Q49" i="44"/>
  <c r="P49" i="44"/>
  <c r="U49" i="44" s="1"/>
  <c r="N49" i="44"/>
  <c r="AA48" i="44"/>
  <c r="Y48" i="44"/>
  <c r="P48" i="44"/>
  <c r="U48" i="44" s="1"/>
  <c r="N48" i="44"/>
  <c r="AF47" i="44"/>
  <c r="AB47" i="44"/>
  <c r="AA47" i="44"/>
  <c r="AD47" i="44" s="1"/>
  <c r="Y47" i="44"/>
  <c r="Q47" i="44"/>
  <c r="P47" i="44"/>
  <c r="U47" i="44" s="1"/>
  <c r="N47" i="44"/>
  <c r="AA46" i="44"/>
  <c r="AC46" i="44" s="1"/>
  <c r="Y46" i="44"/>
  <c r="Q46" i="44"/>
  <c r="P46" i="44"/>
  <c r="N46" i="44"/>
  <c r="AA45" i="44"/>
  <c r="AB45" i="44" s="1"/>
  <c r="Y45" i="44"/>
  <c r="Q45" i="44"/>
  <c r="P45" i="44"/>
  <c r="U45" i="44" s="1"/>
  <c r="N45" i="44"/>
  <c r="AA44" i="44"/>
  <c r="AC44" i="44" s="1"/>
  <c r="Y44" i="44"/>
  <c r="R44" i="44"/>
  <c r="P44" i="44"/>
  <c r="N44" i="44"/>
  <c r="AA43" i="44"/>
  <c r="AB43" i="44" s="1"/>
  <c r="Y43" i="44"/>
  <c r="Q43" i="44"/>
  <c r="P43" i="44"/>
  <c r="U43" i="44" s="1"/>
  <c r="N43" i="44"/>
  <c r="AA42" i="44"/>
  <c r="Y42" i="44"/>
  <c r="P42" i="44"/>
  <c r="N42" i="44"/>
  <c r="AA41" i="44"/>
  <c r="AB41" i="44" s="1"/>
  <c r="Y41" i="44"/>
  <c r="Q41" i="44"/>
  <c r="P41" i="44"/>
  <c r="U41" i="44" s="1"/>
  <c r="N41" i="44"/>
  <c r="AA40" i="44"/>
  <c r="AC40" i="44" s="1"/>
  <c r="Y40" i="44"/>
  <c r="R40" i="44"/>
  <c r="P40" i="44"/>
  <c r="N40" i="44"/>
  <c r="AA39" i="44"/>
  <c r="AC39" i="44" s="1"/>
  <c r="Y39" i="44"/>
  <c r="R39" i="44"/>
  <c r="P39" i="44"/>
  <c r="N39" i="44"/>
  <c r="AA38" i="44"/>
  <c r="AB38" i="44" s="1"/>
  <c r="Y38" i="44"/>
  <c r="Q38" i="44"/>
  <c r="P38" i="44"/>
  <c r="U38" i="44" s="1"/>
  <c r="N38" i="44"/>
  <c r="AA37" i="44"/>
  <c r="Y37" i="44"/>
  <c r="P37" i="44"/>
  <c r="N37" i="44"/>
  <c r="AA36" i="44"/>
  <c r="AB36" i="44" s="1"/>
  <c r="Y36" i="44"/>
  <c r="Q36" i="44"/>
  <c r="P36" i="44"/>
  <c r="U36" i="44" s="1"/>
  <c r="N36" i="44"/>
  <c r="AA35" i="44"/>
  <c r="AC35" i="44" s="1"/>
  <c r="Y35" i="44"/>
  <c r="R35" i="44"/>
  <c r="P35" i="44"/>
  <c r="N35" i="44"/>
  <c r="AA34" i="44"/>
  <c r="AB34" i="44" s="1"/>
  <c r="Y34" i="44"/>
  <c r="Q34" i="44"/>
  <c r="P34" i="44"/>
  <c r="U34" i="44" s="1"/>
  <c r="N34" i="44"/>
  <c r="AA33" i="44"/>
  <c r="Y33" i="44"/>
  <c r="Q33" i="44"/>
  <c r="P33" i="44"/>
  <c r="S33" i="44" s="1"/>
  <c r="N33" i="44"/>
  <c r="AA32" i="44"/>
  <c r="AB32" i="44" s="1"/>
  <c r="Y32" i="44"/>
  <c r="Q32" i="44"/>
  <c r="P32" i="44"/>
  <c r="U32" i="44" s="1"/>
  <c r="N32" i="44"/>
  <c r="AA31" i="44"/>
  <c r="Y31" i="44"/>
  <c r="P31" i="44"/>
  <c r="N31" i="44"/>
  <c r="AA30" i="44"/>
  <c r="AB30" i="44" s="1"/>
  <c r="Y30" i="44"/>
  <c r="Q30" i="44"/>
  <c r="P30" i="44"/>
  <c r="U30" i="44" s="1"/>
  <c r="N30" i="44"/>
  <c r="AA29" i="44"/>
  <c r="AC29" i="44" s="1"/>
  <c r="Y29" i="44"/>
  <c r="R29" i="44"/>
  <c r="P29" i="44"/>
  <c r="N29" i="44"/>
  <c r="AA28" i="44"/>
  <c r="AB28" i="44" s="1"/>
  <c r="Y28" i="44"/>
  <c r="Q28" i="44"/>
  <c r="P28" i="44"/>
  <c r="U28" i="44" s="1"/>
  <c r="N28" i="44"/>
  <c r="AA27" i="44"/>
  <c r="Y27" i="44"/>
  <c r="P27" i="44"/>
  <c r="N27" i="44"/>
  <c r="AA26" i="44"/>
  <c r="AB26" i="44" s="1"/>
  <c r="Y26" i="44"/>
  <c r="Q26" i="44"/>
  <c r="P26" i="44"/>
  <c r="U26" i="44" s="1"/>
  <c r="N26" i="44"/>
  <c r="AA25" i="44"/>
  <c r="AC25" i="44" s="1"/>
  <c r="Y25" i="44"/>
  <c r="P25" i="44"/>
  <c r="S25" i="44" s="1"/>
  <c r="N25" i="44"/>
  <c r="AC24" i="44"/>
  <c r="AA24" i="44"/>
  <c r="Y24" i="44"/>
  <c r="Q24" i="44"/>
  <c r="P24" i="44"/>
  <c r="S24" i="44" s="1"/>
  <c r="N24" i="44"/>
  <c r="Y23" i="44"/>
  <c r="T23" i="44"/>
  <c r="AA23" i="44" s="1"/>
  <c r="AC23" i="44" s="1"/>
  <c r="P23" i="44"/>
  <c r="Q23" i="44" s="1"/>
  <c r="N23" i="44"/>
  <c r="AA22" i="44"/>
  <c r="AB22" i="44" s="1"/>
  <c r="Y22" i="44"/>
  <c r="Q22" i="44"/>
  <c r="P22" i="44"/>
  <c r="U22" i="44" s="1"/>
  <c r="N22" i="44"/>
  <c r="AA21" i="44"/>
  <c r="AC21" i="44" s="1"/>
  <c r="Y21" i="44"/>
  <c r="R21" i="44"/>
  <c r="P21" i="44"/>
  <c r="N21" i="44"/>
  <c r="Y20" i="44"/>
  <c r="T20" i="44"/>
  <c r="AA20" i="44" s="1"/>
  <c r="AD20" i="44" s="1"/>
  <c r="Q20" i="44"/>
  <c r="P20" i="44"/>
  <c r="U20" i="44" s="1"/>
  <c r="N20" i="44"/>
  <c r="AA19" i="44"/>
  <c r="AC19" i="44" s="1"/>
  <c r="Y19" i="44"/>
  <c r="R19" i="44"/>
  <c r="P19" i="44"/>
  <c r="N19" i="44"/>
  <c r="AA18" i="44"/>
  <c r="AB18" i="44" s="1"/>
  <c r="Y18" i="44"/>
  <c r="Q18" i="44"/>
  <c r="P18" i="44"/>
  <c r="U18" i="44" s="1"/>
  <c r="N18" i="44"/>
  <c r="AA17" i="44"/>
  <c r="Y17" i="44"/>
  <c r="P17" i="44"/>
  <c r="N17" i="44"/>
  <c r="AA16" i="44"/>
  <c r="AB16" i="44" s="1"/>
  <c r="Y16" i="44"/>
  <c r="Q16" i="44"/>
  <c r="P16" i="44"/>
  <c r="U16" i="44" s="1"/>
  <c r="N16" i="44"/>
  <c r="AA15" i="44"/>
  <c r="AC15" i="44" s="1"/>
  <c r="Y15" i="44"/>
  <c r="R15" i="44"/>
  <c r="P15" i="44"/>
  <c r="N15" i="44"/>
  <c r="AA14" i="44"/>
  <c r="AB14" i="44" s="1"/>
  <c r="Y14" i="44"/>
  <c r="Q14" i="44"/>
  <c r="P14" i="44"/>
  <c r="U14" i="44" s="1"/>
  <c r="N14" i="44"/>
  <c r="Y13" i="44"/>
  <c r="T13" i="44"/>
  <c r="AA13" i="44" s="1"/>
  <c r="P13" i="44"/>
  <c r="Q13" i="44" s="1"/>
  <c r="N13" i="44"/>
  <c r="Y12" i="44"/>
  <c r="T12" i="44"/>
  <c r="AA12" i="44" s="1"/>
  <c r="Q12" i="44"/>
  <c r="P12" i="44"/>
  <c r="U12" i="44" s="1"/>
  <c r="N12" i="44"/>
  <c r="Y11" i="44"/>
  <c r="T11" i="44"/>
  <c r="AA11" i="44" s="1"/>
  <c r="AC11" i="44" s="1"/>
  <c r="Q11" i="44"/>
  <c r="P11" i="44"/>
  <c r="U11" i="44" s="1"/>
  <c r="N11" i="44"/>
  <c r="Y10" i="44"/>
  <c r="T10" i="44"/>
  <c r="AA10" i="44" s="1"/>
  <c r="Q10" i="44"/>
  <c r="P10" i="44"/>
  <c r="U10" i="44" s="1"/>
  <c r="N10" i="44"/>
  <c r="Y9" i="44"/>
  <c r="T9" i="44"/>
  <c r="AA9" i="44" s="1"/>
  <c r="P9" i="44"/>
  <c r="Q9" i="44" s="1"/>
  <c r="N9" i="44"/>
  <c r="AF8" i="44"/>
  <c r="AB8" i="44"/>
  <c r="AA8" i="44"/>
  <c r="AD8" i="44" s="1"/>
  <c r="Y8" i="44"/>
  <c r="P8" i="44"/>
  <c r="U8" i="44" s="1"/>
  <c r="N8" i="44"/>
  <c r="AA7" i="44"/>
  <c r="AB7" i="44" s="1"/>
  <c r="Y7" i="44"/>
  <c r="Q7" i="44"/>
  <c r="P7" i="44"/>
  <c r="N7" i="44"/>
  <c r="B6" i="44"/>
  <c r="C6" i="44" s="1"/>
  <c r="D6" i="44" s="1"/>
  <c r="E6" i="44" s="1"/>
  <c r="F6" i="44" s="1"/>
  <c r="G6" i="44" s="1"/>
  <c r="H6" i="44" s="1"/>
  <c r="I6" i="44" s="1"/>
  <c r="J6" i="44" s="1"/>
  <c r="K6" i="44" s="1"/>
  <c r="S5" i="46" l="1"/>
  <c r="S6" i="46"/>
  <c r="T6" i="46" s="1"/>
  <c r="AE58" i="46"/>
  <c r="AF58" i="46" s="1"/>
  <c r="AF7" i="46"/>
  <c r="U25" i="44"/>
  <c r="Y58" i="44"/>
  <c r="AE13" i="45"/>
  <c r="AF13" i="45" s="1"/>
  <c r="S13" i="44"/>
  <c r="U13" i="44"/>
  <c r="U24" i="44"/>
  <c r="Q25" i="44"/>
  <c r="U33" i="44"/>
  <c r="S47" i="44"/>
  <c r="AE22" i="45"/>
  <c r="AF22" i="45" s="1"/>
  <c r="AE38" i="45"/>
  <c r="AF38" i="45" s="1"/>
  <c r="AE34" i="45"/>
  <c r="AF34" i="45" s="1"/>
  <c r="AE31" i="45"/>
  <c r="AF31" i="45" s="1"/>
  <c r="AE17" i="45"/>
  <c r="AF17" i="45" s="1"/>
  <c r="AE51" i="45"/>
  <c r="AF51" i="45" s="1"/>
  <c r="AD54" i="45"/>
  <c r="AC58" i="45"/>
  <c r="AD7" i="45"/>
  <c r="U58" i="45"/>
  <c r="AE43" i="45"/>
  <c r="AF43" i="45" s="1"/>
  <c r="AE53" i="45"/>
  <c r="AF53" i="45" s="1"/>
  <c r="AE45" i="45"/>
  <c r="AF45" i="45" s="1"/>
  <c r="AE41" i="45"/>
  <c r="AF41" i="45" s="1"/>
  <c r="AD57" i="45"/>
  <c r="AE49" i="45"/>
  <c r="AF49" i="45" s="1"/>
  <c r="AD42" i="45"/>
  <c r="AE36" i="45"/>
  <c r="AF36" i="45" s="1"/>
  <c r="AE30" i="45"/>
  <c r="AF30" i="45" s="1"/>
  <c r="AE26" i="45"/>
  <c r="AF26" i="45" s="1"/>
  <c r="AE16" i="45"/>
  <c r="AF16" i="45" s="1"/>
  <c r="AE12" i="45"/>
  <c r="AF12" i="45" s="1"/>
  <c r="AE7" i="45"/>
  <c r="AD58" i="45"/>
  <c r="AB58" i="45"/>
  <c r="R58" i="45"/>
  <c r="S58" i="45" s="1"/>
  <c r="S7" i="45"/>
  <c r="Q58" i="45"/>
  <c r="AE55" i="45"/>
  <c r="AF55" i="45" s="1"/>
  <c r="AE37" i="45"/>
  <c r="AF37" i="45" s="1"/>
  <c r="AE32" i="45"/>
  <c r="AF32" i="45" s="1"/>
  <c r="AE28" i="45"/>
  <c r="AF28" i="45" s="1"/>
  <c r="AE18" i="45"/>
  <c r="AF18" i="45" s="1"/>
  <c r="AE14" i="45"/>
  <c r="AF14" i="45" s="1"/>
  <c r="Q6" i="45"/>
  <c r="R6" i="45" s="1"/>
  <c r="Q5" i="45"/>
  <c r="L6" i="44"/>
  <c r="M6" i="44" s="1"/>
  <c r="N6" i="44" s="1"/>
  <c r="O6" i="44" s="1"/>
  <c r="P6" i="44" s="1"/>
  <c r="N4" i="44"/>
  <c r="AF10" i="44"/>
  <c r="AC10" i="44"/>
  <c r="AE10" i="44" s="1"/>
  <c r="AD10" i="44"/>
  <c r="AB10" i="44"/>
  <c r="S8" i="44"/>
  <c r="S9" i="44"/>
  <c r="U9" i="44"/>
  <c r="AC9" i="44"/>
  <c r="AE9" i="44" s="1"/>
  <c r="AF9" i="44" s="1"/>
  <c r="AB13" i="44"/>
  <c r="Q17" i="44"/>
  <c r="U17" i="44"/>
  <c r="AB17" i="44"/>
  <c r="Q27" i="44"/>
  <c r="U27" i="44"/>
  <c r="AB27" i="44"/>
  <c r="Q31" i="44"/>
  <c r="U31" i="44"/>
  <c r="AB31" i="44"/>
  <c r="AF33" i="44"/>
  <c r="AD33" i="44"/>
  <c r="AB33" i="44"/>
  <c r="Q37" i="44"/>
  <c r="U37" i="44"/>
  <c r="AB37" i="44"/>
  <c r="Q42" i="44"/>
  <c r="R42" i="44"/>
  <c r="S42" i="44" s="1"/>
  <c r="AB48" i="44"/>
  <c r="AC48" i="44"/>
  <c r="AD48" i="44" s="1"/>
  <c r="S52" i="44"/>
  <c r="U52" i="44"/>
  <c r="R52" i="44"/>
  <c r="Q54" i="44"/>
  <c r="R54" i="44"/>
  <c r="S54" i="44" s="1"/>
  <c r="Q57" i="44"/>
  <c r="R57" i="44"/>
  <c r="S57" i="44" s="1"/>
  <c r="P58" i="44"/>
  <c r="R7" i="44"/>
  <c r="U7" i="44"/>
  <c r="AA58" i="44"/>
  <c r="AC7" i="44"/>
  <c r="Q8" i="44"/>
  <c r="AC8" i="44"/>
  <c r="AE8" i="44" s="1"/>
  <c r="T58" i="44"/>
  <c r="AB9" i="44"/>
  <c r="AD9" i="44"/>
  <c r="S10" i="44"/>
  <c r="S11" i="44"/>
  <c r="AD11" i="44"/>
  <c r="AB11" i="44"/>
  <c r="AE11" i="44"/>
  <c r="AF11" i="44" s="1"/>
  <c r="AC12" i="44"/>
  <c r="AD12" i="44" s="1"/>
  <c r="AB12" i="44"/>
  <c r="AC13" i="44"/>
  <c r="AD13" i="44" s="1"/>
  <c r="S15" i="44"/>
  <c r="Q15" i="44"/>
  <c r="U15" i="44"/>
  <c r="AD15" i="44"/>
  <c r="AB15" i="44"/>
  <c r="AE15" i="44"/>
  <c r="AF15" i="44" s="1"/>
  <c r="R17" i="44"/>
  <c r="S17" i="44" s="1"/>
  <c r="AC17" i="44"/>
  <c r="AD17" i="44" s="1"/>
  <c r="S19" i="44"/>
  <c r="Q19" i="44"/>
  <c r="U19" i="44"/>
  <c r="AD19" i="44"/>
  <c r="AB19" i="44"/>
  <c r="AE19" i="44"/>
  <c r="AF19" i="44" s="1"/>
  <c r="AC20" i="44"/>
  <c r="AE20" i="44" s="1"/>
  <c r="AB20" i="44"/>
  <c r="AF20" i="44"/>
  <c r="S21" i="44"/>
  <c r="Q21" i="44"/>
  <c r="U21" i="44"/>
  <c r="AD21" i="44"/>
  <c r="AB21" i="44"/>
  <c r="AE21" i="44"/>
  <c r="AF21" i="44" s="1"/>
  <c r="S23" i="44"/>
  <c r="U23" i="44"/>
  <c r="AD23" i="44"/>
  <c r="AB23" i="44"/>
  <c r="AE23" i="44"/>
  <c r="AF23" i="44" s="1"/>
  <c r="AF24" i="44"/>
  <c r="AD24" i="44"/>
  <c r="AB24" i="44"/>
  <c r="AE24" i="44"/>
  <c r="AD25" i="44"/>
  <c r="AB25" i="44"/>
  <c r="AE25" i="44"/>
  <c r="AF25" i="44" s="1"/>
  <c r="R27" i="44"/>
  <c r="S27" i="44" s="1"/>
  <c r="AC27" i="44"/>
  <c r="AD27" i="44" s="1"/>
  <c r="S29" i="44"/>
  <c r="Q29" i="44"/>
  <c r="U29" i="44"/>
  <c r="AD29" i="44"/>
  <c r="AB29" i="44"/>
  <c r="AE29" i="44"/>
  <c r="AF29" i="44" s="1"/>
  <c r="R31" i="44"/>
  <c r="S31" i="44" s="1"/>
  <c r="AC31" i="44"/>
  <c r="AD31" i="44" s="1"/>
  <c r="R33" i="44"/>
  <c r="AC33" i="44"/>
  <c r="AE33" i="44" s="1"/>
  <c r="S35" i="44"/>
  <c r="Q35" i="44"/>
  <c r="U35" i="44"/>
  <c r="AD35" i="44"/>
  <c r="AB35" i="44"/>
  <c r="AE35" i="44"/>
  <c r="AF35" i="44" s="1"/>
  <c r="R37" i="44"/>
  <c r="S37" i="44" s="1"/>
  <c r="AC37" i="44"/>
  <c r="AD37" i="44" s="1"/>
  <c r="S39" i="44"/>
  <c r="Q39" i="44"/>
  <c r="U39" i="44"/>
  <c r="AD39" i="44"/>
  <c r="AB39" i="44"/>
  <c r="AE39" i="44"/>
  <c r="AF39" i="44" s="1"/>
  <c r="U42" i="44"/>
  <c r="AB42" i="44"/>
  <c r="AC42" i="44"/>
  <c r="AE42" i="44" s="1"/>
  <c r="AF42" i="44" s="1"/>
  <c r="S46" i="44"/>
  <c r="U46" i="44"/>
  <c r="R46" i="44"/>
  <c r="Q48" i="44"/>
  <c r="R48" i="44"/>
  <c r="S48" i="44" s="1"/>
  <c r="AE48" i="44"/>
  <c r="AF48" i="44" s="1"/>
  <c r="U54" i="44"/>
  <c r="AB54" i="44"/>
  <c r="AC54" i="44"/>
  <c r="AE54" i="44" s="1"/>
  <c r="AF54" i="44" s="1"/>
  <c r="U57" i="44"/>
  <c r="AB57" i="44"/>
  <c r="AC57" i="44"/>
  <c r="AE57" i="44" s="1"/>
  <c r="AF57" i="44" s="1"/>
  <c r="S12" i="44"/>
  <c r="R14" i="44"/>
  <c r="S14" i="44" s="1"/>
  <c r="AC14" i="44"/>
  <c r="AD14" i="44" s="1"/>
  <c r="R16" i="44"/>
  <c r="S16" i="44" s="1"/>
  <c r="AC16" i="44"/>
  <c r="AD16" i="44" s="1"/>
  <c r="R18" i="44"/>
  <c r="S18" i="44" s="1"/>
  <c r="AC18" i="44"/>
  <c r="AD18" i="44" s="1"/>
  <c r="S20" i="44"/>
  <c r="R22" i="44"/>
  <c r="S22" i="44" s="1"/>
  <c r="AC22" i="44"/>
  <c r="AD22" i="44" s="1"/>
  <c r="R26" i="44"/>
  <c r="S26" i="44" s="1"/>
  <c r="AC26" i="44"/>
  <c r="AD26" i="44" s="1"/>
  <c r="R28" i="44"/>
  <c r="S28" i="44" s="1"/>
  <c r="AC28" i="44"/>
  <c r="AD28" i="44" s="1"/>
  <c r="R30" i="44"/>
  <c r="S30" i="44" s="1"/>
  <c r="AC30" i="44"/>
  <c r="AD30" i="44" s="1"/>
  <c r="R32" i="44"/>
  <c r="S32" i="44" s="1"/>
  <c r="AC32" i="44"/>
  <c r="AD32" i="44" s="1"/>
  <c r="R34" i="44"/>
  <c r="S34" i="44" s="1"/>
  <c r="AC34" i="44"/>
  <c r="AD34" i="44" s="1"/>
  <c r="R36" i="44"/>
  <c r="S36" i="44" s="1"/>
  <c r="AC36" i="44"/>
  <c r="AD36" i="44" s="1"/>
  <c r="R38" i="44"/>
  <c r="S38" i="44" s="1"/>
  <c r="AC38" i="44"/>
  <c r="AD38" i="44" s="1"/>
  <c r="S40" i="44"/>
  <c r="Q40" i="44"/>
  <c r="U40" i="44"/>
  <c r="AD40" i="44"/>
  <c r="AB40" i="44"/>
  <c r="AE40" i="44"/>
  <c r="AF40" i="44" s="1"/>
  <c r="S44" i="44"/>
  <c r="Q44" i="44"/>
  <c r="U44" i="44"/>
  <c r="AD44" i="44"/>
  <c r="AB44" i="44"/>
  <c r="AE44" i="44"/>
  <c r="AF44" i="44" s="1"/>
  <c r="AF46" i="44"/>
  <c r="AD46" i="44"/>
  <c r="AB46" i="44"/>
  <c r="AE46" i="44"/>
  <c r="S50" i="44"/>
  <c r="Q50" i="44"/>
  <c r="U50" i="44"/>
  <c r="AF50" i="44"/>
  <c r="AD50" i="44"/>
  <c r="AB50" i="44"/>
  <c r="AE50" i="44"/>
  <c r="AF52" i="44"/>
  <c r="AD52" i="44"/>
  <c r="AB52" i="44"/>
  <c r="AE52" i="44"/>
  <c r="S56" i="44"/>
  <c r="Q56" i="44"/>
  <c r="U56" i="44"/>
  <c r="R41" i="44"/>
  <c r="S41" i="44" s="1"/>
  <c r="AC41" i="44"/>
  <c r="AD41" i="44" s="1"/>
  <c r="R43" i="44"/>
  <c r="S43" i="44" s="1"/>
  <c r="AC43" i="44"/>
  <c r="AD43" i="44" s="1"/>
  <c r="R45" i="44"/>
  <c r="S45" i="44" s="1"/>
  <c r="AC45" i="44"/>
  <c r="AD45" i="44" s="1"/>
  <c r="R47" i="44"/>
  <c r="AC47" i="44"/>
  <c r="AE47" i="44" s="1"/>
  <c r="R49" i="44"/>
  <c r="S49" i="44" s="1"/>
  <c r="AC49" i="44"/>
  <c r="AD49" i="44" s="1"/>
  <c r="R51" i="44"/>
  <c r="S51" i="44" s="1"/>
  <c r="AC51" i="44"/>
  <c r="AD51" i="44" s="1"/>
  <c r="R53" i="44"/>
  <c r="S53" i="44" s="1"/>
  <c r="AC53" i="44"/>
  <c r="AD53" i="44" s="1"/>
  <c r="R55" i="44"/>
  <c r="S55" i="44" s="1"/>
  <c r="AC55" i="44"/>
  <c r="AD55" i="44" s="1"/>
  <c r="U6" i="46" l="1"/>
  <c r="V6" i="46" s="1"/>
  <c r="U5" i="46"/>
  <c r="AE27" i="44"/>
  <c r="AF27" i="44" s="1"/>
  <c r="AE13" i="44"/>
  <c r="AF13" i="44" s="1"/>
  <c r="AE22" i="44"/>
  <c r="AF22" i="44" s="1"/>
  <c r="AE38" i="44"/>
  <c r="AF38" i="44" s="1"/>
  <c r="AE34" i="44"/>
  <c r="AF34" i="44" s="1"/>
  <c r="AE31" i="44"/>
  <c r="AF31" i="44" s="1"/>
  <c r="AE17" i="44"/>
  <c r="AF17" i="44" s="1"/>
  <c r="S5" i="45"/>
  <c r="S6" i="45"/>
  <c r="T6" i="45" s="1"/>
  <c r="AE58" i="45"/>
  <c r="AF58" i="45" s="1"/>
  <c r="AF7" i="45"/>
  <c r="AE51" i="44"/>
  <c r="AF51" i="44" s="1"/>
  <c r="AD54" i="44"/>
  <c r="AC58" i="44"/>
  <c r="AD7" i="44"/>
  <c r="U58" i="44"/>
  <c r="AE43" i="44"/>
  <c r="AF43" i="44" s="1"/>
  <c r="AE53" i="44"/>
  <c r="AF53" i="44" s="1"/>
  <c r="AE45" i="44"/>
  <c r="AF45" i="44" s="1"/>
  <c r="AE41" i="44"/>
  <c r="AF41" i="44" s="1"/>
  <c r="AD57" i="44"/>
  <c r="AE49" i="44"/>
  <c r="AF49" i="44" s="1"/>
  <c r="AD42" i="44"/>
  <c r="AE36" i="44"/>
  <c r="AF36" i="44" s="1"/>
  <c r="AE30" i="44"/>
  <c r="AF30" i="44" s="1"/>
  <c r="AE26" i="44"/>
  <c r="AF26" i="44" s="1"/>
  <c r="AE16" i="44"/>
  <c r="AF16" i="44" s="1"/>
  <c r="AE12" i="44"/>
  <c r="AF12" i="44" s="1"/>
  <c r="AE7" i="44"/>
  <c r="AD58" i="44"/>
  <c r="AB58" i="44"/>
  <c r="R58" i="44"/>
  <c r="S58" i="44" s="1"/>
  <c r="S7" i="44"/>
  <c r="Q58" i="44"/>
  <c r="AE55" i="44"/>
  <c r="AF55" i="44" s="1"/>
  <c r="AE37" i="44"/>
  <c r="AF37" i="44" s="1"/>
  <c r="AE32" i="44"/>
  <c r="AF32" i="44" s="1"/>
  <c r="AE28" i="44"/>
  <c r="AF28" i="44" s="1"/>
  <c r="AE18" i="44"/>
  <c r="AF18" i="44" s="1"/>
  <c r="AE14" i="44"/>
  <c r="AF14" i="44" s="1"/>
  <c r="Q6" i="44"/>
  <c r="R6" i="44" s="1"/>
  <c r="Q5" i="44"/>
  <c r="Z58" i="43"/>
  <c r="X58" i="43"/>
  <c r="W58" i="43"/>
  <c r="V58" i="43"/>
  <c r="O58" i="43"/>
  <c r="M58" i="43"/>
  <c r="L58" i="43"/>
  <c r="K58" i="43"/>
  <c r="J58" i="43"/>
  <c r="I58" i="43"/>
  <c r="H58" i="43"/>
  <c r="N58" i="43" s="1"/>
  <c r="G58" i="43"/>
  <c r="AA57" i="43"/>
  <c r="Y57" i="43"/>
  <c r="P57" i="43"/>
  <c r="N57" i="43"/>
  <c r="AC56" i="43"/>
  <c r="AE56" i="43" s="1"/>
  <c r="AF56" i="43" s="1"/>
  <c r="AB56" i="43"/>
  <c r="Y56" i="43"/>
  <c r="P56" i="43"/>
  <c r="R56" i="43" s="1"/>
  <c r="N56" i="43"/>
  <c r="AB55" i="43"/>
  <c r="AA55" i="43"/>
  <c r="Y55" i="43"/>
  <c r="P55" i="43"/>
  <c r="U55" i="43" s="1"/>
  <c r="N55" i="43"/>
  <c r="AA54" i="43"/>
  <c r="Y54" i="43"/>
  <c r="P54" i="43"/>
  <c r="N54" i="43"/>
  <c r="AB53" i="43"/>
  <c r="AA53" i="43"/>
  <c r="Y53" i="43"/>
  <c r="P53" i="43"/>
  <c r="U53" i="43" s="1"/>
  <c r="N53" i="43"/>
  <c r="AC52" i="43"/>
  <c r="AA52" i="43"/>
  <c r="Y52" i="43"/>
  <c r="Q52" i="43"/>
  <c r="P52" i="43"/>
  <c r="N52" i="43"/>
  <c r="AB51" i="43"/>
  <c r="AA51" i="43"/>
  <c r="Y51" i="43"/>
  <c r="P51" i="43"/>
  <c r="U51" i="43" s="1"/>
  <c r="N51" i="43"/>
  <c r="AC50" i="43"/>
  <c r="AA50" i="43"/>
  <c r="Y50" i="43"/>
  <c r="P50" i="43"/>
  <c r="R50" i="43" s="1"/>
  <c r="N50" i="43"/>
  <c r="AB49" i="43"/>
  <c r="AA49" i="43"/>
  <c r="Y49" i="43"/>
  <c r="P49" i="43"/>
  <c r="U49" i="43" s="1"/>
  <c r="N49" i="43"/>
  <c r="AA48" i="43"/>
  <c r="Y48" i="43"/>
  <c r="P48" i="43"/>
  <c r="U48" i="43" s="1"/>
  <c r="N48" i="43"/>
  <c r="AA47" i="43"/>
  <c r="AF47" i="43" s="1"/>
  <c r="Y47" i="43"/>
  <c r="Q47" i="43"/>
  <c r="P47" i="43"/>
  <c r="U47" i="43" s="1"/>
  <c r="N47" i="43"/>
  <c r="AC46" i="43"/>
  <c r="AA46" i="43"/>
  <c r="Y46" i="43"/>
  <c r="Q46" i="43"/>
  <c r="P46" i="43"/>
  <c r="N46" i="43"/>
  <c r="AA45" i="43"/>
  <c r="AB45" i="43" s="1"/>
  <c r="Y45" i="43"/>
  <c r="P45" i="43"/>
  <c r="U45" i="43" s="1"/>
  <c r="N45" i="43"/>
  <c r="AA44" i="43"/>
  <c r="AC44" i="43" s="1"/>
  <c r="Y44" i="43"/>
  <c r="P44" i="43"/>
  <c r="R44" i="43" s="1"/>
  <c r="N44" i="43"/>
  <c r="AA43" i="43"/>
  <c r="AB43" i="43" s="1"/>
  <c r="Y43" i="43"/>
  <c r="P43" i="43"/>
  <c r="U43" i="43" s="1"/>
  <c r="N43" i="43"/>
  <c r="AA42" i="43"/>
  <c r="Y42" i="43"/>
  <c r="P42" i="43"/>
  <c r="N42" i="43"/>
  <c r="AB41" i="43"/>
  <c r="AA41" i="43"/>
  <c r="Y41" i="43"/>
  <c r="P41" i="43"/>
  <c r="U41" i="43" s="1"/>
  <c r="N41" i="43"/>
  <c r="AC40" i="43"/>
  <c r="AA40" i="43"/>
  <c r="Y40" i="43"/>
  <c r="P40" i="43"/>
  <c r="R40" i="43" s="1"/>
  <c r="N40" i="43"/>
  <c r="AC39" i="43"/>
  <c r="AA39" i="43"/>
  <c r="Y39" i="43"/>
  <c r="P39" i="43"/>
  <c r="R39" i="43" s="1"/>
  <c r="N39" i="43"/>
  <c r="AB38" i="43"/>
  <c r="AA38" i="43"/>
  <c r="Y38" i="43"/>
  <c r="P38" i="43"/>
  <c r="U38" i="43" s="1"/>
  <c r="N38" i="43"/>
  <c r="AA37" i="43"/>
  <c r="Y37" i="43"/>
  <c r="Q37" i="43"/>
  <c r="P37" i="43"/>
  <c r="U37" i="43" s="1"/>
  <c r="N37" i="43"/>
  <c r="AA36" i="43"/>
  <c r="Y36" i="43"/>
  <c r="P36" i="43"/>
  <c r="N36" i="43"/>
  <c r="AA35" i="43"/>
  <c r="AB35" i="43" s="1"/>
  <c r="Y35" i="43"/>
  <c r="Q35" i="43"/>
  <c r="P35" i="43"/>
  <c r="U35" i="43" s="1"/>
  <c r="N35" i="43"/>
  <c r="AA34" i="43"/>
  <c r="AC34" i="43" s="1"/>
  <c r="Y34" i="43"/>
  <c r="R34" i="43"/>
  <c r="P34" i="43"/>
  <c r="N34" i="43"/>
  <c r="AA33" i="43"/>
  <c r="AF33" i="43" s="1"/>
  <c r="Y33" i="43"/>
  <c r="Q33" i="43"/>
  <c r="P33" i="43"/>
  <c r="U33" i="43" s="1"/>
  <c r="N33" i="43"/>
  <c r="AA32" i="43"/>
  <c r="Y32" i="43"/>
  <c r="P32" i="43"/>
  <c r="N32" i="43"/>
  <c r="AB31" i="43"/>
  <c r="AA31" i="43"/>
  <c r="Y31" i="43"/>
  <c r="P31" i="43"/>
  <c r="U31" i="43" s="1"/>
  <c r="N31" i="43"/>
  <c r="AC30" i="43"/>
  <c r="AA30" i="43"/>
  <c r="Y30" i="43"/>
  <c r="P30" i="43"/>
  <c r="R30" i="43" s="1"/>
  <c r="N30" i="43"/>
  <c r="AB29" i="43"/>
  <c r="AA29" i="43"/>
  <c r="Y29" i="43"/>
  <c r="P29" i="43"/>
  <c r="U29" i="43" s="1"/>
  <c r="N29" i="43"/>
  <c r="AA28" i="43"/>
  <c r="Y28" i="43"/>
  <c r="P28" i="43"/>
  <c r="N28" i="43"/>
  <c r="AB27" i="43"/>
  <c r="AA27" i="43"/>
  <c r="Y27" i="43"/>
  <c r="P27" i="43"/>
  <c r="U27" i="43" s="1"/>
  <c r="N27" i="43"/>
  <c r="AA26" i="43"/>
  <c r="Y26" i="43"/>
  <c r="Q26" i="43"/>
  <c r="P26" i="43"/>
  <c r="U26" i="43" s="1"/>
  <c r="N26" i="43"/>
  <c r="AA25" i="43"/>
  <c r="AC25" i="43" s="1"/>
  <c r="Y25" i="43"/>
  <c r="P25" i="43"/>
  <c r="S25" i="43" s="1"/>
  <c r="N25" i="43"/>
  <c r="AC24" i="43"/>
  <c r="AA24" i="43"/>
  <c r="Y24" i="43"/>
  <c r="Q24" i="43"/>
  <c r="P24" i="43"/>
  <c r="S24" i="43" s="1"/>
  <c r="N24" i="43"/>
  <c r="Y23" i="43"/>
  <c r="T23" i="43"/>
  <c r="AA23" i="43" s="1"/>
  <c r="AC23" i="43" s="1"/>
  <c r="P23" i="43"/>
  <c r="Q23" i="43" s="1"/>
  <c r="N23" i="43"/>
  <c r="AA22" i="43"/>
  <c r="AB22" i="43" s="1"/>
  <c r="Y22" i="43"/>
  <c r="Q22" i="43"/>
  <c r="P22" i="43"/>
  <c r="U22" i="43" s="1"/>
  <c r="N22" i="43"/>
  <c r="AA21" i="43"/>
  <c r="AC21" i="43" s="1"/>
  <c r="Y21" i="43"/>
  <c r="R21" i="43"/>
  <c r="P21" i="43"/>
  <c r="N21" i="43"/>
  <c r="Y20" i="43"/>
  <c r="T20" i="43"/>
  <c r="AA20" i="43" s="1"/>
  <c r="AD20" i="43" s="1"/>
  <c r="Q20" i="43"/>
  <c r="P20" i="43"/>
  <c r="U20" i="43" s="1"/>
  <c r="N20" i="43"/>
  <c r="AA19" i="43"/>
  <c r="AC19" i="43" s="1"/>
  <c r="Y19" i="43"/>
  <c r="R19" i="43"/>
  <c r="P19" i="43"/>
  <c r="N19" i="43"/>
  <c r="AA18" i="43"/>
  <c r="AB18" i="43" s="1"/>
  <c r="Y18" i="43"/>
  <c r="Q18" i="43"/>
  <c r="P18" i="43"/>
  <c r="U18" i="43" s="1"/>
  <c r="N18" i="43"/>
  <c r="AA17" i="43"/>
  <c r="Y17" i="43"/>
  <c r="P17" i="43"/>
  <c r="N17" i="43"/>
  <c r="AA16" i="43"/>
  <c r="AB16" i="43" s="1"/>
  <c r="Y16" i="43"/>
  <c r="Q16" i="43"/>
  <c r="P16" i="43"/>
  <c r="U16" i="43" s="1"/>
  <c r="N16" i="43"/>
  <c r="AA15" i="43"/>
  <c r="AC15" i="43" s="1"/>
  <c r="Y15" i="43"/>
  <c r="R15" i="43"/>
  <c r="P15" i="43"/>
  <c r="N15" i="43"/>
  <c r="AA14" i="43"/>
  <c r="AB14" i="43" s="1"/>
  <c r="Y14" i="43"/>
  <c r="Q14" i="43"/>
  <c r="P14" i="43"/>
  <c r="U14" i="43" s="1"/>
  <c r="N14" i="43"/>
  <c r="Y13" i="43"/>
  <c r="T13" i="43"/>
  <c r="AA13" i="43" s="1"/>
  <c r="P13" i="43"/>
  <c r="Q13" i="43" s="1"/>
  <c r="N13" i="43"/>
  <c r="Y12" i="43"/>
  <c r="T12" i="43"/>
  <c r="AA12" i="43" s="1"/>
  <c r="Q12" i="43"/>
  <c r="P12" i="43"/>
  <c r="U12" i="43" s="1"/>
  <c r="N12" i="43"/>
  <c r="Y11" i="43"/>
  <c r="T11" i="43"/>
  <c r="AA11" i="43" s="1"/>
  <c r="AC11" i="43" s="1"/>
  <c r="Q11" i="43"/>
  <c r="P11" i="43"/>
  <c r="U11" i="43" s="1"/>
  <c r="N11" i="43"/>
  <c r="Y10" i="43"/>
  <c r="T10" i="43"/>
  <c r="AA10" i="43" s="1"/>
  <c r="Q10" i="43"/>
  <c r="P10" i="43"/>
  <c r="U10" i="43" s="1"/>
  <c r="N10" i="43"/>
  <c r="Y9" i="43"/>
  <c r="T9" i="43"/>
  <c r="AA9" i="43" s="1"/>
  <c r="P9" i="43"/>
  <c r="Q9" i="43" s="1"/>
  <c r="N9" i="43"/>
  <c r="AF8" i="43"/>
  <c r="AB8" i="43"/>
  <c r="AA8" i="43"/>
  <c r="AD8" i="43" s="1"/>
  <c r="Y8" i="43"/>
  <c r="P8" i="43"/>
  <c r="U8" i="43" s="1"/>
  <c r="N8" i="43"/>
  <c r="AA7" i="43"/>
  <c r="AB7" i="43" s="1"/>
  <c r="Y7" i="43"/>
  <c r="Q7" i="43"/>
  <c r="P7" i="43"/>
  <c r="N7" i="43"/>
  <c r="B6" i="43"/>
  <c r="C6" i="43" s="1"/>
  <c r="D6" i="43" s="1"/>
  <c r="E6" i="43" s="1"/>
  <c r="F6" i="43" s="1"/>
  <c r="G6" i="43" s="1"/>
  <c r="H6" i="43" s="1"/>
  <c r="I6" i="43" s="1"/>
  <c r="J6" i="43" s="1"/>
  <c r="K6" i="43" s="1"/>
  <c r="Y4" i="46" l="1"/>
  <c r="W6" i="46"/>
  <c r="X6" i="46" s="1"/>
  <c r="Y6" i="46" s="1"/>
  <c r="U25" i="43"/>
  <c r="AC26" i="43"/>
  <c r="AE26" i="43" s="1"/>
  <c r="AF26" i="43" s="1"/>
  <c r="S33" i="43"/>
  <c r="AD33" i="43"/>
  <c r="AC37" i="43"/>
  <c r="AE37" i="43"/>
  <c r="AF37" i="43" s="1"/>
  <c r="S47" i="43"/>
  <c r="AD47" i="43"/>
  <c r="S13" i="43"/>
  <c r="U13" i="43"/>
  <c r="U24" i="43"/>
  <c r="Q25" i="43"/>
  <c r="AB26" i="43"/>
  <c r="Q27" i="43"/>
  <c r="Q29" i="43"/>
  <c r="Q31" i="43"/>
  <c r="AB33" i="43"/>
  <c r="AB37" i="43"/>
  <c r="Q38" i="43"/>
  <c r="Q41" i="43"/>
  <c r="Q43" i="43"/>
  <c r="Q45" i="43"/>
  <c r="AB47" i="43"/>
  <c r="Q49" i="43"/>
  <c r="Q51" i="43"/>
  <c r="Q53" i="43"/>
  <c r="Q55" i="43"/>
  <c r="AD56" i="43"/>
  <c r="Y58" i="43"/>
  <c r="U6" i="45"/>
  <c r="V6" i="45" s="1"/>
  <c r="U5" i="45"/>
  <c r="S5" i="44"/>
  <c r="S6" i="44"/>
  <c r="T6" i="44" s="1"/>
  <c r="AE58" i="44"/>
  <c r="AF58" i="44" s="1"/>
  <c r="AF7" i="44"/>
  <c r="L6" i="43"/>
  <c r="M6" i="43" s="1"/>
  <c r="N6" i="43" s="1"/>
  <c r="O6" i="43" s="1"/>
  <c r="P6" i="43" s="1"/>
  <c r="N4" i="43"/>
  <c r="AF10" i="43"/>
  <c r="AC10" i="43"/>
  <c r="AE10" i="43" s="1"/>
  <c r="AD10" i="43"/>
  <c r="AB10" i="43"/>
  <c r="S8" i="43"/>
  <c r="S9" i="43"/>
  <c r="U9" i="43"/>
  <c r="AC9" i="43"/>
  <c r="AE9" i="43" s="1"/>
  <c r="AF9" i="43" s="1"/>
  <c r="AB13" i="43"/>
  <c r="Q17" i="43"/>
  <c r="U17" i="43"/>
  <c r="AB17" i="43"/>
  <c r="Q28" i="43"/>
  <c r="U28" i="43"/>
  <c r="AB28" i="43"/>
  <c r="Q32" i="43"/>
  <c r="U32" i="43"/>
  <c r="AB32" i="43"/>
  <c r="Q36" i="43"/>
  <c r="U36" i="43"/>
  <c r="AB36" i="43"/>
  <c r="Q42" i="43"/>
  <c r="R42" i="43"/>
  <c r="S42" i="43" s="1"/>
  <c r="AB48" i="43"/>
  <c r="AC48" i="43"/>
  <c r="AD48" i="43" s="1"/>
  <c r="S52" i="43"/>
  <c r="U52" i="43"/>
  <c r="R52" i="43"/>
  <c r="Q54" i="43"/>
  <c r="R54" i="43"/>
  <c r="S54" i="43" s="1"/>
  <c r="Q57" i="43"/>
  <c r="R57" i="43"/>
  <c r="S57" i="43" s="1"/>
  <c r="Q58" i="43"/>
  <c r="P58" i="43"/>
  <c r="R7" i="43"/>
  <c r="U7" i="43"/>
  <c r="AA58" i="43"/>
  <c r="AC7" i="43"/>
  <c r="AE7" i="43"/>
  <c r="Q8" i="43"/>
  <c r="AC8" i="43"/>
  <c r="AE8" i="43" s="1"/>
  <c r="T58" i="43"/>
  <c r="AB9" i="43"/>
  <c r="AD9" i="43"/>
  <c r="S10" i="43"/>
  <c r="S11" i="43"/>
  <c r="AF11" i="43"/>
  <c r="AD11" i="43"/>
  <c r="AB11" i="43"/>
  <c r="AE11" i="43"/>
  <c r="AE12" i="43"/>
  <c r="AF12" i="43" s="1"/>
  <c r="AC12" i="43"/>
  <c r="AD12" i="43" s="1"/>
  <c r="AB12" i="43"/>
  <c r="AC13" i="43"/>
  <c r="AD13" i="43" s="1"/>
  <c r="S15" i="43"/>
  <c r="Q15" i="43"/>
  <c r="U15" i="43"/>
  <c r="AD15" i="43"/>
  <c r="AB15" i="43"/>
  <c r="AE15" i="43"/>
  <c r="AF15" i="43" s="1"/>
  <c r="R17" i="43"/>
  <c r="S17" i="43" s="1"/>
  <c r="AC17" i="43"/>
  <c r="AD17" i="43" s="1"/>
  <c r="S19" i="43"/>
  <c r="Q19" i="43"/>
  <c r="U19" i="43"/>
  <c r="AD19" i="43"/>
  <c r="AB19" i="43"/>
  <c r="AE19" i="43"/>
  <c r="AF19" i="43" s="1"/>
  <c r="AC20" i="43"/>
  <c r="AE20" i="43" s="1"/>
  <c r="AB20" i="43"/>
  <c r="AF20" i="43"/>
  <c r="S21" i="43"/>
  <c r="Q21" i="43"/>
  <c r="U21" i="43"/>
  <c r="AD21" i="43"/>
  <c r="AB21" i="43"/>
  <c r="AE21" i="43"/>
  <c r="AF21" i="43" s="1"/>
  <c r="S23" i="43"/>
  <c r="U23" i="43"/>
  <c r="AD23" i="43"/>
  <c r="AB23" i="43"/>
  <c r="AE23" i="43"/>
  <c r="AF23" i="43" s="1"/>
  <c r="AF24" i="43"/>
  <c r="AD24" i="43"/>
  <c r="AB24" i="43"/>
  <c r="AE24" i="43"/>
  <c r="AD25" i="43"/>
  <c r="AB25" i="43"/>
  <c r="AE25" i="43"/>
  <c r="AF25" i="43" s="1"/>
  <c r="R28" i="43"/>
  <c r="S28" i="43" s="1"/>
  <c r="AC28" i="43"/>
  <c r="AD28" i="43" s="1"/>
  <c r="S30" i="43"/>
  <c r="Q30" i="43"/>
  <c r="U30" i="43"/>
  <c r="AF30" i="43"/>
  <c r="AD30" i="43"/>
  <c r="AB30" i="43"/>
  <c r="AE30" i="43"/>
  <c r="R32" i="43"/>
  <c r="S32" i="43" s="1"/>
  <c r="AC32" i="43"/>
  <c r="AD32" i="43" s="1"/>
  <c r="S34" i="43"/>
  <c r="Q34" i="43"/>
  <c r="U34" i="43"/>
  <c r="AD34" i="43"/>
  <c r="AB34" i="43"/>
  <c r="AE34" i="43"/>
  <c r="AF34" i="43" s="1"/>
  <c r="R36" i="43"/>
  <c r="S36" i="43" s="1"/>
  <c r="AC36" i="43"/>
  <c r="AD36" i="43" s="1"/>
  <c r="S39" i="43"/>
  <c r="Q39" i="43"/>
  <c r="U39" i="43"/>
  <c r="AF39" i="43"/>
  <c r="AD39" i="43"/>
  <c r="AB39" i="43"/>
  <c r="AE39" i="43"/>
  <c r="U42" i="43"/>
  <c r="AB42" i="43"/>
  <c r="AC42" i="43"/>
  <c r="AE42" i="43" s="1"/>
  <c r="AF42" i="43" s="1"/>
  <c r="S46" i="43"/>
  <c r="U46" i="43"/>
  <c r="R46" i="43"/>
  <c r="Q48" i="43"/>
  <c r="R48" i="43"/>
  <c r="S48" i="43" s="1"/>
  <c r="AE48" i="43"/>
  <c r="AF48" i="43" s="1"/>
  <c r="U54" i="43"/>
  <c r="AB54" i="43"/>
  <c r="AC54" i="43"/>
  <c r="AE54" i="43" s="1"/>
  <c r="AF54" i="43" s="1"/>
  <c r="U57" i="43"/>
  <c r="AB57" i="43"/>
  <c r="AC57" i="43"/>
  <c r="AE57" i="43" s="1"/>
  <c r="AF57" i="43" s="1"/>
  <c r="S12" i="43"/>
  <c r="R14" i="43"/>
  <c r="S14" i="43" s="1"/>
  <c r="AC14" i="43"/>
  <c r="AD14" i="43" s="1"/>
  <c r="R16" i="43"/>
  <c r="S16" i="43" s="1"/>
  <c r="AC16" i="43"/>
  <c r="AD16" i="43" s="1"/>
  <c r="R18" i="43"/>
  <c r="S18" i="43" s="1"/>
  <c r="AC18" i="43"/>
  <c r="AD18" i="43" s="1"/>
  <c r="S20" i="43"/>
  <c r="R22" i="43"/>
  <c r="S22" i="43" s="1"/>
  <c r="AC22" i="43"/>
  <c r="AD22" i="43" s="1"/>
  <c r="R26" i="43"/>
  <c r="S26" i="43" s="1"/>
  <c r="AD26" i="43"/>
  <c r="R27" i="43"/>
  <c r="S27" i="43" s="1"/>
  <c r="AC27" i="43"/>
  <c r="AD27" i="43" s="1"/>
  <c r="R29" i="43"/>
  <c r="S29" i="43" s="1"/>
  <c r="AC29" i="43"/>
  <c r="AD29" i="43" s="1"/>
  <c r="R31" i="43"/>
  <c r="S31" i="43" s="1"/>
  <c r="AC31" i="43"/>
  <c r="AD31" i="43" s="1"/>
  <c r="R33" i="43"/>
  <c r="AC33" i="43"/>
  <c r="AE33" i="43" s="1"/>
  <c r="R35" i="43"/>
  <c r="S35" i="43" s="1"/>
  <c r="AC35" i="43"/>
  <c r="AD35" i="43" s="1"/>
  <c r="R37" i="43"/>
  <c r="S37" i="43" s="1"/>
  <c r="AD37" i="43"/>
  <c r="R38" i="43"/>
  <c r="S38" i="43" s="1"/>
  <c r="AC38" i="43"/>
  <c r="AD38" i="43" s="1"/>
  <c r="S40" i="43"/>
  <c r="Q40" i="43"/>
  <c r="U40" i="43"/>
  <c r="AF40" i="43"/>
  <c r="AD40" i="43"/>
  <c r="AB40" i="43"/>
  <c r="AE40" i="43"/>
  <c r="S44" i="43"/>
  <c r="Q44" i="43"/>
  <c r="U44" i="43"/>
  <c r="AF44" i="43"/>
  <c r="AD44" i="43"/>
  <c r="AB44" i="43"/>
  <c r="AE44" i="43"/>
  <c r="AF46" i="43"/>
  <c r="AD46" i="43"/>
  <c r="AB46" i="43"/>
  <c r="AE46" i="43"/>
  <c r="S50" i="43"/>
  <c r="Q50" i="43"/>
  <c r="U50" i="43"/>
  <c r="AD50" i="43"/>
  <c r="AB50" i="43"/>
  <c r="AE50" i="43"/>
  <c r="AF50" i="43" s="1"/>
  <c r="AF52" i="43"/>
  <c r="AD52" i="43"/>
  <c r="AB52" i="43"/>
  <c r="AE52" i="43"/>
  <c r="S56" i="43"/>
  <c r="Q56" i="43"/>
  <c r="U56" i="43"/>
  <c r="R41" i="43"/>
  <c r="S41" i="43" s="1"/>
  <c r="AC41" i="43"/>
  <c r="AD41" i="43" s="1"/>
  <c r="R43" i="43"/>
  <c r="S43" i="43" s="1"/>
  <c r="AC43" i="43"/>
  <c r="AD43" i="43" s="1"/>
  <c r="R45" i="43"/>
  <c r="S45" i="43" s="1"/>
  <c r="AC45" i="43"/>
  <c r="AD45" i="43" s="1"/>
  <c r="R47" i="43"/>
  <c r="AC47" i="43"/>
  <c r="AE47" i="43" s="1"/>
  <c r="R49" i="43"/>
  <c r="S49" i="43" s="1"/>
  <c r="AC49" i="43"/>
  <c r="AD49" i="43" s="1"/>
  <c r="R51" i="43"/>
  <c r="S51" i="43" s="1"/>
  <c r="AC51" i="43"/>
  <c r="AD51" i="43" s="1"/>
  <c r="R53" i="43"/>
  <c r="S53" i="43" s="1"/>
  <c r="AC53" i="43"/>
  <c r="AD53" i="43" s="1"/>
  <c r="R55" i="43"/>
  <c r="S55" i="43" s="1"/>
  <c r="AC55" i="43"/>
  <c r="AD55" i="43" s="1"/>
  <c r="Z58" i="42"/>
  <c r="X58" i="42"/>
  <c r="W58" i="42"/>
  <c r="V58" i="42"/>
  <c r="O58" i="42"/>
  <c r="M58" i="42"/>
  <c r="L58" i="42"/>
  <c r="K58" i="42"/>
  <c r="J58" i="42"/>
  <c r="I58" i="42"/>
  <c r="H58" i="42"/>
  <c r="N58" i="42" s="1"/>
  <c r="G58" i="42"/>
  <c r="AA57" i="42"/>
  <c r="Y57" i="42"/>
  <c r="P57" i="42"/>
  <c r="N57" i="42"/>
  <c r="AC56" i="42"/>
  <c r="AB56" i="42"/>
  <c r="Y56" i="42"/>
  <c r="P56" i="42"/>
  <c r="R56" i="42" s="1"/>
  <c r="N56" i="42"/>
  <c r="AB55" i="42"/>
  <c r="AA55" i="42"/>
  <c r="Y55" i="42"/>
  <c r="P55" i="42"/>
  <c r="U55" i="42" s="1"/>
  <c r="N55" i="42"/>
  <c r="AA54" i="42"/>
  <c r="Y54" i="42"/>
  <c r="P54" i="42"/>
  <c r="N54" i="42"/>
  <c r="AB53" i="42"/>
  <c r="AA53" i="42"/>
  <c r="Y53" i="42"/>
  <c r="P53" i="42"/>
  <c r="U53" i="42" s="1"/>
  <c r="N53" i="42"/>
  <c r="AC52" i="42"/>
  <c r="AA52" i="42"/>
  <c r="AE52" i="42" s="1"/>
  <c r="Y52" i="42"/>
  <c r="Q52" i="42"/>
  <c r="P52" i="42"/>
  <c r="N52" i="42"/>
  <c r="AB51" i="42"/>
  <c r="AA51" i="42"/>
  <c r="Y51" i="42"/>
  <c r="P51" i="42"/>
  <c r="U51" i="42" s="1"/>
  <c r="N51" i="42"/>
  <c r="AC50" i="42"/>
  <c r="AA50" i="42"/>
  <c r="AE50" i="42" s="1"/>
  <c r="Y50" i="42"/>
  <c r="P50" i="42"/>
  <c r="R50" i="42" s="1"/>
  <c r="N50" i="42"/>
  <c r="AB49" i="42"/>
  <c r="AA49" i="42"/>
  <c r="Y49" i="42"/>
  <c r="P49" i="42"/>
  <c r="U49" i="42" s="1"/>
  <c r="N49" i="42"/>
  <c r="AA48" i="42"/>
  <c r="Y48" i="42"/>
  <c r="U48" i="42"/>
  <c r="P48" i="42"/>
  <c r="N48" i="42"/>
  <c r="AA47" i="42"/>
  <c r="AF47" i="42" s="1"/>
  <c r="Y47" i="42"/>
  <c r="Q47" i="42"/>
  <c r="P47" i="42"/>
  <c r="U47" i="42" s="1"/>
  <c r="N47" i="42"/>
  <c r="AC46" i="42"/>
  <c r="AA46" i="42"/>
  <c r="AE46" i="42" s="1"/>
  <c r="Y46" i="42"/>
  <c r="Q46" i="42"/>
  <c r="P46" i="42"/>
  <c r="N46" i="42"/>
  <c r="AB45" i="42"/>
  <c r="AA45" i="42"/>
  <c r="Y45" i="42"/>
  <c r="P45" i="42"/>
  <c r="U45" i="42" s="1"/>
  <c r="N45" i="42"/>
  <c r="AC44" i="42"/>
  <c r="AA44" i="42"/>
  <c r="AE44" i="42" s="1"/>
  <c r="Y44" i="42"/>
  <c r="P44" i="42"/>
  <c r="R44" i="42" s="1"/>
  <c r="N44" i="42"/>
  <c r="AB43" i="42"/>
  <c r="AA43" i="42"/>
  <c r="Y43" i="42"/>
  <c r="P43" i="42"/>
  <c r="U43" i="42" s="1"/>
  <c r="N43" i="42"/>
  <c r="AA42" i="42"/>
  <c r="Y42" i="42"/>
  <c r="P42" i="42"/>
  <c r="N42" i="42"/>
  <c r="AB41" i="42"/>
  <c r="AA41" i="42"/>
  <c r="Y41" i="42"/>
  <c r="P41" i="42"/>
  <c r="U41" i="42" s="1"/>
  <c r="N41" i="42"/>
  <c r="AC40" i="42"/>
  <c r="AA40" i="42"/>
  <c r="AE40" i="42" s="1"/>
  <c r="Y40" i="42"/>
  <c r="P40" i="42"/>
  <c r="R40" i="42" s="1"/>
  <c r="N40" i="42"/>
  <c r="AA39" i="42"/>
  <c r="AC39" i="42" s="1"/>
  <c r="Y39" i="42"/>
  <c r="R39" i="42"/>
  <c r="P39" i="42"/>
  <c r="N39" i="42"/>
  <c r="AA38" i="42"/>
  <c r="Y38" i="42"/>
  <c r="P38" i="42"/>
  <c r="U38" i="42" s="1"/>
  <c r="N38" i="42"/>
  <c r="AA37" i="42"/>
  <c r="AE37" i="42" s="1"/>
  <c r="Y37" i="42"/>
  <c r="Q37" i="42"/>
  <c r="P37" i="42"/>
  <c r="U37" i="42" s="1"/>
  <c r="N37" i="42"/>
  <c r="AA36" i="42"/>
  <c r="Y36" i="42"/>
  <c r="P36" i="42"/>
  <c r="N36" i="42"/>
  <c r="AA35" i="42"/>
  <c r="Y35" i="42"/>
  <c r="Q35" i="42"/>
  <c r="P35" i="42"/>
  <c r="U35" i="42" s="1"/>
  <c r="N35" i="42"/>
  <c r="AA34" i="42"/>
  <c r="AC34" i="42" s="1"/>
  <c r="Y34" i="42"/>
  <c r="R34" i="42"/>
  <c r="P34" i="42"/>
  <c r="N34" i="42"/>
  <c r="AA33" i="42"/>
  <c r="Y33" i="42"/>
  <c r="Q33" i="42"/>
  <c r="P33" i="42"/>
  <c r="U33" i="42" s="1"/>
  <c r="N33" i="42"/>
  <c r="AA32" i="42"/>
  <c r="Y32" i="42"/>
  <c r="P32" i="42"/>
  <c r="N32" i="42"/>
  <c r="AB31" i="42"/>
  <c r="AA31" i="42"/>
  <c r="Y31" i="42"/>
  <c r="P31" i="42"/>
  <c r="U31" i="42" s="1"/>
  <c r="N31" i="42"/>
  <c r="AC30" i="42"/>
  <c r="AA30" i="42"/>
  <c r="AE30" i="42" s="1"/>
  <c r="Y30" i="42"/>
  <c r="P30" i="42"/>
  <c r="R30" i="42" s="1"/>
  <c r="N30" i="42"/>
  <c r="AB29" i="42"/>
  <c r="AA29" i="42"/>
  <c r="Y29" i="42"/>
  <c r="P29" i="42"/>
  <c r="U29" i="42" s="1"/>
  <c r="N29" i="42"/>
  <c r="AB28" i="42"/>
  <c r="AA28" i="42"/>
  <c r="Y28" i="42"/>
  <c r="P28" i="42"/>
  <c r="U28" i="42" s="1"/>
  <c r="N28" i="42"/>
  <c r="AA27" i="42"/>
  <c r="Y27" i="42"/>
  <c r="P27" i="42"/>
  <c r="N27" i="42"/>
  <c r="AA26" i="42"/>
  <c r="AB26" i="42" s="1"/>
  <c r="Y26" i="42"/>
  <c r="Q26" i="42"/>
  <c r="P26" i="42"/>
  <c r="U26" i="42" s="1"/>
  <c r="N26" i="42"/>
  <c r="AA25" i="42"/>
  <c r="AC25" i="42" s="1"/>
  <c r="Y25" i="42"/>
  <c r="P25" i="42"/>
  <c r="S25" i="42" s="1"/>
  <c r="N25" i="42"/>
  <c r="AC24" i="42"/>
  <c r="AA24" i="42"/>
  <c r="AE24" i="42" s="1"/>
  <c r="Y24" i="42"/>
  <c r="Q24" i="42"/>
  <c r="P24" i="42"/>
  <c r="S24" i="42" s="1"/>
  <c r="N24" i="42"/>
  <c r="Y23" i="42"/>
  <c r="T23" i="42"/>
  <c r="AA23" i="42" s="1"/>
  <c r="P23" i="42"/>
  <c r="Q23" i="42" s="1"/>
  <c r="N23" i="42"/>
  <c r="AA22" i="42"/>
  <c r="Y22" i="42"/>
  <c r="Q22" i="42"/>
  <c r="P22" i="42"/>
  <c r="U22" i="42" s="1"/>
  <c r="N22" i="42"/>
  <c r="AA21" i="42"/>
  <c r="AC21" i="42" s="1"/>
  <c r="Y21" i="42"/>
  <c r="R21" i="42"/>
  <c r="P21" i="42"/>
  <c r="N21" i="42"/>
  <c r="Y20" i="42"/>
  <c r="T20" i="42"/>
  <c r="AA20" i="42" s="1"/>
  <c r="Q20" i="42"/>
  <c r="P20" i="42"/>
  <c r="U20" i="42" s="1"/>
  <c r="N20" i="42"/>
  <c r="AA19" i="42"/>
  <c r="AC19" i="42" s="1"/>
  <c r="Y19" i="42"/>
  <c r="R19" i="42"/>
  <c r="P19" i="42"/>
  <c r="N19" i="42"/>
  <c r="AA18" i="42"/>
  <c r="Y18" i="42"/>
  <c r="Q18" i="42"/>
  <c r="P18" i="42"/>
  <c r="U18" i="42" s="1"/>
  <c r="N18" i="42"/>
  <c r="AA17" i="42"/>
  <c r="Y17" i="42"/>
  <c r="P17" i="42"/>
  <c r="N17" i="42"/>
  <c r="AA16" i="42"/>
  <c r="Y16" i="42"/>
  <c r="Q16" i="42"/>
  <c r="P16" i="42"/>
  <c r="U16" i="42" s="1"/>
  <c r="N16" i="42"/>
  <c r="AA15" i="42"/>
  <c r="Y15" i="42"/>
  <c r="R15" i="42"/>
  <c r="P15" i="42"/>
  <c r="N15" i="42"/>
  <c r="AA14" i="42"/>
  <c r="Y14" i="42"/>
  <c r="Q14" i="42"/>
  <c r="P14" i="42"/>
  <c r="U14" i="42" s="1"/>
  <c r="N14" i="42"/>
  <c r="Y13" i="42"/>
  <c r="T13" i="42"/>
  <c r="AA13" i="42" s="1"/>
  <c r="P13" i="42"/>
  <c r="N13" i="42"/>
  <c r="Y12" i="42"/>
  <c r="T12" i="42"/>
  <c r="AA12" i="42" s="1"/>
  <c r="Q12" i="42"/>
  <c r="P12" i="42"/>
  <c r="U12" i="42" s="1"/>
  <c r="N12" i="42"/>
  <c r="Y11" i="42"/>
  <c r="T11" i="42"/>
  <c r="AA11" i="42" s="1"/>
  <c r="Q11" i="42"/>
  <c r="P11" i="42"/>
  <c r="U11" i="42" s="1"/>
  <c r="N11" i="42"/>
  <c r="Y10" i="42"/>
  <c r="T10" i="42"/>
  <c r="AA10" i="42" s="1"/>
  <c r="Q10" i="42"/>
  <c r="P10" i="42"/>
  <c r="U10" i="42" s="1"/>
  <c r="N10" i="42"/>
  <c r="Y9" i="42"/>
  <c r="T9" i="42"/>
  <c r="AA9" i="42" s="1"/>
  <c r="P9" i="42"/>
  <c r="Q9" i="42" s="1"/>
  <c r="N9" i="42"/>
  <c r="AA8" i="42"/>
  <c r="Y8" i="42"/>
  <c r="P8" i="42"/>
  <c r="U8" i="42" s="1"/>
  <c r="N8" i="42"/>
  <c r="AB7" i="42"/>
  <c r="AA7" i="42"/>
  <c r="Y7" i="42"/>
  <c r="P7" i="42"/>
  <c r="Q7" i="42" s="1"/>
  <c r="N7" i="42"/>
  <c r="C6" i="42"/>
  <c r="D6" i="42" s="1"/>
  <c r="E6" i="42" s="1"/>
  <c r="F6" i="42" s="1"/>
  <c r="G6" i="42" s="1"/>
  <c r="H6" i="42" s="1"/>
  <c r="I6" i="42" s="1"/>
  <c r="J6" i="42" s="1"/>
  <c r="K6" i="42" s="1"/>
  <c r="B6" i="42"/>
  <c r="AA6" i="46" l="1"/>
  <c r="AA5" i="46"/>
  <c r="AC11" i="42"/>
  <c r="AE11" i="42" s="1"/>
  <c r="AF11" i="42" s="1"/>
  <c r="AD8" i="42"/>
  <c r="AB14" i="42"/>
  <c r="AC23" i="42"/>
  <c r="AE23" i="42" s="1"/>
  <c r="AF23" i="42" s="1"/>
  <c r="AB8" i="42"/>
  <c r="AF8" i="42"/>
  <c r="Q13" i="42"/>
  <c r="U13" i="42"/>
  <c r="S13" i="42"/>
  <c r="AC15" i="42"/>
  <c r="AE15" i="42" s="1"/>
  <c r="AF15" i="42" s="1"/>
  <c r="U25" i="42"/>
  <c r="S33" i="42"/>
  <c r="AD33" i="42"/>
  <c r="S47" i="42"/>
  <c r="AD47" i="42"/>
  <c r="AE39" i="42"/>
  <c r="AE34" i="42"/>
  <c r="AE25" i="42"/>
  <c r="AE21" i="42"/>
  <c r="AE19" i="42"/>
  <c r="AE45" i="43"/>
  <c r="AF45" i="43" s="1"/>
  <c r="AE41" i="43"/>
  <c r="AF41" i="43" s="1"/>
  <c r="AB16" i="42"/>
  <c r="AB18" i="42"/>
  <c r="AD20" i="42"/>
  <c r="AB22" i="42"/>
  <c r="U24" i="42"/>
  <c r="Q25" i="42"/>
  <c r="Q28" i="42"/>
  <c r="Q29" i="42"/>
  <c r="Q31" i="42"/>
  <c r="AB33" i="42"/>
  <c r="AF33" i="42"/>
  <c r="AB35" i="42"/>
  <c r="Q38" i="42"/>
  <c r="Q41" i="42"/>
  <c r="Q43" i="42"/>
  <c r="Q45" i="42"/>
  <c r="AB47" i="42"/>
  <c r="Q49" i="42"/>
  <c r="Q51" i="42"/>
  <c r="Q53" i="42"/>
  <c r="Q55" i="42"/>
  <c r="AD56" i="42"/>
  <c r="Y58" i="42"/>
  <c r="AE56" i="42"/>
  <c r="AF56" i="42" s="1"/>
  <c r="AE53" i="43"/>
  <c r="AF53" i="43" s="1"/>
  <c r="AE49" i="43"/>
  <c r="AF49" i="43" s="1"/>
  <c r="AE16" i="43"/>
  <c r="AF16" i="43" s="1"/>
  <c r="AE55" i="43"/>
  <c r="AF55" i="43" s="1"/>
  <c r="Y4" i="45"/>
  <c r="W6" i="45"/>
  <c r="X6" i="45" s="1"/>
  <c r="Y6" i="45" s="1"/>
  <c r="Z6" i="45" s="1"/>
  <c r="U6" i="44"/>
  <c r="V6" i="44" s="1"/>
  <c r="U5" i="44"/>
  <c r="AD57" i="43"/>
  <c r="AD42" i="43"/>
  <c r="AE35" i="43"/>
  <c r="AF35" i="43" s="1"/>
  <c r="AE31" i="43"/>
  <c r="AF31" i="43" s="1"/>
  <c r="AE27" i="43"/>
  <c r="AF27" i="43" s="1"/>
  <c r="AF7" i="43"/>
  <c r="AB58" i="43"/>
  <c r="R58" i="43"/>
  <c r="S7" i="43"/>
  <c r="AE36" i="43"/>
  <c r="AF36" i="43" s="1"/>
  <c r="AE32" i="43"/>
  <c r="AF32" i="43" s="1"/>
  <c r="AE28" i="43"/>
  <c r="AF28" i="43" s="1"/>
  <c r="AE17" i="43"/>
  <c r="AF17" i="43" s="1"/>
  <c r="AE13" i="43"/>
  <c r="AF13" i="43" s="1"/>
  <c r="AE51" i="43"/>
  <c r="AF51" i="43" s="1"/>
  <c r="AD54" i="43"/>
  <c r="AE22" i="43"/>
  <c r="AF22" i="43" s="1"/>
  <c r="AC58" i="43"/>
  <c r="AD58" i="43" s="1"/>
  <c r="AD7" i="43"/>
  <c r="U58" i="43"/>
  <c r="S58" i="43"/>
  <c r="AE43" i="43"/>
  <c r="AF43" i="43" s="1"/>
  <c r="AE38" i="43"/>
  <c r="AF38" i="43" s="1"/>
  <c r="AE29" i="43"/>
  <c r="AF29" i="43" s="1"/>
  <c r="AE18" i="43"/>
  <c r="AF18" i="43" s="1"/>
  <c r="AE14" i="43"/>
  <c r="AF14" i="43" s="1"/>
  <c r="Q6" i="43"/>
  <c r="R6" i="43" s="1"/>
  <c r="Q5" i="43"/>
  <c r="AB38" i="42"/>
  <c r="AF37" i="42"/>
  <c r="AB37" i="42"/>
  <c r="L6" i="42"/>
  <c r="M6" i="42" s="1"/>
  <c r="N6" i="42" s="1"/>
  <c r="O6" i="42" s="1"/>
  <c r="P6" i="42" s="1"/>
  <c r="N4" i="42"/>
  <c r="AF10" i="42"/>
  <c r="AC10" i="42"/>
  <c r="AE10" i="42" s="1"/>
  <c r="AD10" i="42"/>
  <c r="AB10" i="42"/>
  <c r="S8" i="42"/>
  <c r="S9" i="42"/>
  <c r="U9" i="42"/>
  <c r="AC9" i="42"/>
  <c r="AE9" i="42" s="1"/>
  <c r="AF9" i="42" s="1"/>
  <c r="AB13" i="42"/>
  <c r="Q17" i="42"/>
  <c r="U17" i="42"/>
  <c r="AB17" i="42"/>
  <c r="Q27" i="42"/>
  <c r="U27" i="42"/>
  <c r="AB27" i="42"/>
  <c r="Q32" i="42"/>
  <c r="U32" i="42"/>
  <c r="AB32" i="42"/>
  <c r="Q36" i="42"/>
  <c r="U36" i="42"/>
  <c r="AB36" i="42"/>
  <c r="Q42" i="42"/>
  <c r="R42" i="42"/>
  <c r="S42" i="42" s="1"/>
  <c r="AB48" i="42"/>
  <c r="AC48" i="42"/>
  <c r="AD48" i="42" s="1"/>
  <c r="S52" i="42"/>
  <c r="U52" i="42"/>
  <c r="R52" i="42"/>
  <c r="Q54" i="42"/>
  <c r="R54" i="42"/>
  <c r="S54" i="42" s="1"/>
  <c r="Q57" i="42"/>
  <c r="R57" i="42"/>
  <c r="S57" i="42" s="1"/>
  <c r="P58" i="42"/>
  <c r="Q58" i="42" s="1"/>
  <c r="R7" i="42"/>
  <c r="U7" i="42"/>
  <c r="AA58" i="42"/>
  <c r="AC7" i="42"/>
  <c r="AE7" i="42" s="1"/>
  <c r="Q8" i="42"/>
  <c r="AC8" i="42"/>
  <c r="AE8" i="42" s="1"/>
  <c r="T58" i="42"/>
  <c r="AB9" i="42"/>
  <c r="AD9" i="42"/>
  <c r="S10" i="42"/>
  <c r="S11" i="42"/>
  <c r="AD11" i="42"/>
  <c r="AB11" i="42"/>
  <c r="AC12" i="42"/>
  <c r="AD12" i="42" s="1"/>
  <c r="AB12" i="42"/>
  <c r="AC13" i="42"/>
  <c r="AD13" i="42" s="1"/>
  <c r="S15" i="42"/>
  <c r="Q15" i="42"/>
  <c r="U15" i="42"/>
  <c r="AD15" i="42"/>
  <c r="AB15" i="42"/>
  <c r="R17" i="42"/>
  <c r="S17" i="42" s="1"/>
  <c r="AC17" i="42"/>
  <c r="AD17" i="42" s="1"/>
  <c r="S19" i="42"/>
  <c r="Q19" i="42"/>
  <c r="U19" i="42"/>
  <c r="AF19" i="42"/>
  <c r="AD19" i="42"/>
  <c r="AB19" i="42"/>
  <c r="AC20" i="42"/>
  <c r="AE20" i="42" s="1"/>
  <c r="AB20" i="42"/>
  <c r="AF20" i="42"/>
  <c r="S21" i="42"/>
  <c r="Q21" i="42"/>
  <c r="U21" i="42"/>
  <c r="AD21" i="42"/>
  <c r="AB21" i="42"/>
  <c r="AF21" i="42"/>
  <c r="S23" i="42"/>
  <c r="U23" i="42"/>
  <c r="AD23" i="42"/>
  <c r="AB23" i="42"/>
  <c r="AF24" i="42"/>
  <c r="AD24" i="42"/>
  <c r="AB24" i="42"/>
  <c r="AF25" i="42"/>
  <c r="AD25" i="42"/>
  <c r="AB25" i="42"/>
  <c r="R27" i="42"/>
  <c r="S27" i="42" s="1"/>
  <c r="AC27" i="42"/>
  <c r="AD27" i="42" s="1"/>
  <c r="S30" i="42"/>
  <c r="Q30" i="42"/>
  <c r="U30" i="42"/>
  <c r="AF30" i="42"/>
  <c r="AD30" i="42"/>
  <c r="AB30" i="42"/>
  <c r="R32" i="42"/>
  <c r="S32" i="42" s="1"/>
  <c r="AC32" i="42"/>
  <c r="AD32" i="42" s="1"/>
  <c r="S34" i="42"/>
  <c r="Q34" i="42"/>
  <c r="U34" i="42"/>
  <c r="AF34" i="42"/>
  <c r="AD34" i="42"/>
  <c r="AB34" i="42"/>
  <c r="R36" i="42"/>
  <c r="S36" i="42" s="1"/>
  <c r="AC36" i="42"/>
  <c r="AD36" i="42" s="1"/>
  <c r="S39" i="42"/>
  <c r="Q39" i="42"/>
  <c r="U39" i="42"/>
  <c r="AD39" i="42"/>
  <c r="AB39" i="42"/>
  <c r="AF39" i="42"/>
  <c r="U42" i="42"/>
  <c r="AB42" i="42"/>
  <c r="AC42" i="42"/>
  <c r="S46" i="42"/>
  <c r="U46" i="42"/>
  <c r="R46" i="42"/>
  <c r="Q48" i="42"/>
  <c r="R48" i="42"/>
  <c r="S48" i="42" s="1"/>
  <c r="U54" i="42"/>
  <c r="AB54" i="42"/>
  <c r="AC54" i="42"/>
  <c r="AE54" i="42" s="1"/>
  <c r="AF54" i="42" s="1"/>
  <c r="U57" i="42"/>
  <c r="AB57" i="42"/>
  <c r="AC57" i="42"/>
  <c r="S12" i="42"/>
  <c r="R14" i="42"/>
  <c r="S14" i="42" s="1"/>
  <c r="AC14" i="42"/>
  <c r="AD14" i="42" s="1"/>
  <c r="R16" i="42"/>
  <c r="S16" i="42" s="1"/>
  <c r="AC16" i="42"/>
  <c r="AD16" i="42" s="1"/>
  <c r="R18" i="42"/>
  <c r="S18" i="42" s="1"/>
  <c r="AC18" i="42"/>
  <c r="AD18" i="42" s="1"/>
  <c r="S20" i="42"/>
  <c r="R22" i="42"/>
  <c r="S22" i="42" s="1"/>
  <c r="AC22" i="42"/>
  <c r="AD22" i="42" s="1"/>
  <c r="R26" i="42"/>
  <c r="S26" i="42" s="1"/>
  <c r="R28" i="42"/>
  <c r="S28" i="42" s="1"/>
  <c r="AC28" i="42"/>
  <c r="AD28" i="42" s="1"/>
  <c r="R29" i="42"/>
  <c r="S29" i="42" s="1"/>
  <c r="AC29" i="42"/>
  <c r="AD29" i="42" s="1"/>
  <c r="R31" i="42"/>
  <c r="S31" i="42" s="1"/>
  <c r="AC31" i="42"/>
  <c r="AD31" i="42" s="1"/>
  <c r="R33" i="42"/>
  <c r="AC33" i="42"/>
  <c r="AE33" i="42" s="1"/>
  <c r="R35" i="42"/>
  <c r="S35" i="42" s="1"/>
  <c r="AC35" i="42"/>
  <c r="AD35" i="42" s="1"/>
  <c r="R37" i="42"/>
  <c r="S37" i="42" s="1"/>
  <c r="AD37" i="42"/>
  <c r="R38" i="42"/>
  <c r="S38" i="42" s="1"/>
  <c r="AC38" i="42"/>
  <c r="AD38" i="42" s="1"/>
  <c r="S40" i="42"/>
  <c r="Q40" i="42"/>
  <c r="U40" i="42"/>
  <c r="AF40" i="42"/>
  <c r="AD40" i="42"/>
  <c r="AB40" i="42"/>
  <c r="S44" i="42"/>
  <c r="Q44" i="42"/>
  <c r="U44" i="42"/>
  <c r="AF44" i="42"/>
  <c r="AD44" i="42"/>
  <c r="AB44" i="42"/>
  <c r="AF46" i="42"/>
  <c r="AD46" i="42"/>
  <c r="AB46" i="42"/>
  <c r="S50" i="42"/>
  <c r="Q50" i="42"/>
  <c r="U50" i="42"/>
  <c r="AD50" i="42"/>
  <c r="AB50" i="42"/>
  <c r="AF50" i="42"/>
  <c r="AF52" i="42"/>
  <c r="AD52" i="42"/>
  <c r="AB52" i="42"/>
  <c r="S56" i="42"/>
  <c r="Q56" i="42"/>
  <c r="U56" i="42"/>
  <c r="R41" i="42"/>
  <c r="S41" i="42" s="1"/>
  <c r="AC41" i="42"/>
  <c r="AD41" i="42" s="1"/>
  <c r="R43" i="42"/>
  <c r="S43" i="42" s="1"/>
  <c r="AC43" i="42"/>
  <c r="AD43" i="42" s="1"/>
  <c r="R45" i="42"/>
  <c r="S45" i="42" s="1"/>
  <c r="AC45" i="42"/>
  <c r="AD45" i="42" s="1"/>
  <c r="R47" i="42"/>
  <c r="AC47" i="42"/>
  <c r="AE47" i="42" s="1"/>
  <c r="R49" i="42"/>
  <c r="S49" i="42" s="1"/>
  <c r="AC49" i="42"/>
  <c r="AD49" i="42" s="1"/>
  <c r="R51" i="42"/>
  <c r="S51" i="42" s="1"/>
  <c r="AC51" i="42"/>
  <c r="AD51" i="42" s="1"/>
  <c r="R53" i="42"/>
  <c r="S53" i="42" s="1"/>
  <c r="AC53" i="42"/>
  <c r="AD53" i="42" s="1"/>
  <c r="R55" i="42"/>
  <c r="S55" i="42" s="1"/>
  <c r="AC55" i="42"/>
  <c r="AD55" i="42" s="1"/>
  <c r="X58" i="41"/>
  <c r="W58" i="41"/>
  <c r="V58" i="41"/>
  <c r="O58" i="41"/>
  <c r="M58" i="41"/>
  <c r="L58" i="41"/>
  <c r="K58" i="41"/>
  <c r="J58" i="41"/>
  <c r="I58" i="41"/>
  <c r="H58" i="41"/>
  <c r="G58" i="41"/>
  <c r="AA57" i="41"/>
  <c r="Y57" i="41"/>
  <c r="P57" i="41"/>
  <c r="U57" i="41" s="1"/>
  <c r="N57" i="41"/>
  <c r="Y56" i="41"/>
  <c r="P56" i="41"/>
  <c r="U56" i="41" s="1"/>
  <c r="N56" i="41"/>
  <c r="AA55" i="41"/>
  <c r="AB55" i="41" s="1"/>
  <c r="Y55" i="41"/>
  <c r="Q55" i="41"/>
  <c r="P55" i="41"/>
  <c r="U55" i="41" s="1"/>
  <c r="N55" i="41"/>
  <c r="AA54" i="41"/>
  <c r="Y54" i="41"/>
  <c r="P54" i="41"/>
  <c r="U54" i="41" s="1"/>
  <c r="N54" i="41"/>
  <c r="AA53" i="41"/>
  <c r="AB53" i="41" s="1"/>
  <c r="Y53" i="41"/>
  <c r="Q53" i="41"/>
  <c r="P53" i="41"/>
  <c r="U53" i="41" s="1"/>
  <c r="N53" i="41"/>
  <c r="AA52" i="41"/>
  <c r="Y52" i="41"/>
  <c r="Q52" i="41"/>
  <c r="P52" i="41"/>
  <c r="U52" i="41" s="1"/>
  <c r="N52" i="41"/>
  <c r="AB51" i="41"/>
  <c r="AA51" i="41"/>
  <c r="Y51" i="41"/>
  <c r="P51" i="41"/>
  <c r="U51" i="41" s="1"/>
  <c r="N51" i="41"/>
  <c r="AA50" i="41"/>
  <c r="Y50" i="41"/>
  <c r="P50" i="41"/>
  <c r="U50" i="41" s="1"/>
  <c r="N50" i="41"/>
  <c r="AB49" i="41"/>
  <c r="AA49" i="41"/>
  <c r="Y49" i="41"/>
  <c r="P49" i="41"/>
  <c r="U49" i="41" s="1"/>
  <c r="N49" i="41"/>
  <c r="AA48" i="41"/>
  <c r="Y48" i="41"/>
  <c r="P48" i="41"/>
  <c r="U48" i="41" s="1"/>
  <c r="N48" i="41"/>
  <c r="AF47" i="41"/>
  <c r="AB47" i="41"/>
  <c r="AA47" i="41"/>
  <c r="AD47" i="41" s="1"/>
  <c r="Y47" i="41"/>
  <c r="Q47" i="41"/>
  <c r="P47" i="41"/>
  <c r="U47" i="41" s="1"/>
  <c r="N47" i="41"/>
  <c r="AA46" i="41"/>
  <c r="AC46" i="41" s="1"/>
  <c r="Y46" i="41"/>
  <c r="Q46" i="41"/>
  <c r="P46" i="41"/>
  <c r="S46" i="41" s="1"/>
  <c r="N46" i="41"/>
  <c r="AA45" i="41"/>
  <c r="AB45" i="41" s="1"/>
  <c r="Y45" i="41"/>
  <c r="Q45" i="41"/>
  <c r="P45" i="41"/>
  <c r="U45" i="41" s="1"/>
  <c r="N45" i="41"/>
  <c r="AA44" i="41"/>
  <c r="AC44" i="41" s="1"/>
  <c r="Y44" i="41"/>
  <c r="R44" i="41"/>
  <c r="P44" i="41"/>
  <c r="N44" i="41"/>
  <c r="AA43" i="41"/>
  <c r="AB43" i="41" s="1"/>
  <c r="Y43" i="41"/>
  <c r="Q43" i="41"/>
  <c r="P43" i="41"/>
  <c r="U43" i="41" s="1"/>
  <c r="N43" i="41"/>
  <c r="AA42" i="41"/>
  <c r="AC42" i="41" s="1"/>
  <c r="Y42" i="41"/>
  <c r="P42" i="41"/>
  <c r="R42" i="41" s="1"/>
  <c r="N42" i="41"/>
  <c r="AA41" i="41"/>
  <c r="AB41" i="41" s="1"/>
  <c r="Y41" i="41"/>
  <c r="Q41" i="41"/>
  <c r="P41" i="41"/>
  <c r="U41" i="41" s="1"/>
  <c r="N41" i="41"/>
  <c r="AA40" i="41"/>
  <c r="AC40" i="41" s="1"/>
  <c r="Y40" i="41"/>
  <c r="P40" i="41"/>
  <c r="U40" i="41" s="1"/>
  <c r="N40" i="41"/>
  <c r="AB39" i="41"/>
  <c r="AA39" i="41"/>
  <c r="Y39" i="41"/>
  <c r="P39" i="41"/>
  <c r="U39" i="41" s="1"/>
  <c r="N39" i="41"/>
  <c r="AA38" i="41"/>
  <c r="Y38" i="41"/>
  <c r="P38" i="41"/>
  <c r="U38" i="41" s="1"/>
  <c r="N38" i="41"/>
  <c r="AA37" i="41"/>
  <c r="AF37" i="41" s="1"/>
  <c r="Y37" i="41"/>
  <c r="P37" i="41"/>
  <c r="U37" i="41" s="1"/>
  <c r="N37" i="41"/>
  <c r="AB36" i="41"/>
  <c r="AA36" i="41"/>
  <c r="Y36" i="41"/>
  <c r="P36" i="41"/>
  <c r="U36" i="41" s="1"/>
  <c r="N36" i="41"/>
  <c r="AA35" i="41"/>
  <c r="Y35" i="41"/>
  <c r="P35" i="41"/>
  <c r="U35" i="41" s="1"/>
  <c r="N35" i="41"/>
  <c r="AB34" i="41"/>
  <c r="AA34" i="41"/>
  <c r="Y34" i="41"/>
  <c r="P34" i="41"/>
  <c r="U34" i="41" s="1"/>
  <c r="N34" i="41"/>
  <c r="AA33" i="41"/>
  <c r="Y33" i="41"/>
  <c r="Q33" i="41"/>
  <c r="P33" i="41"/>
  <c r="U33" i="41" s="1"/>
  <c r="N33" i="41"/>
  <c r="AA32" i="41"/>
  <c r="AB32" i="41" s="1"/>
  <c r="Y32" i="41"/>
  <c r="Q32" i="41"/>
  <c r="P32" i="41"/>
  <c r="U32" i="41" s="1"/>
  <c r="N32" i="41"/>
  <c r="AA31" i="41"/>
  <c r="Y31" i="41"/>
  <c r="P31" i="41"/>
  <c r="U31" i="41" s="1"/>
  <c r="N31" i="41"/>
  <c r="AA30" i="41"/>
  <c r="AB30" i="41" s="1"/>
  <c r="Y30" i="41"/>
  <c r="Q30" i="41"/>
  <c r="P30" i="41"/>
  <c r="U30" i="41" s="1"/>
  <c r="N30" i="41"/>
  <c r="AA29" i="41"/>
  <c r="Y29" i="41"/>
  <c r="P29" i="41"/>
  <c r="U29" i="41" s="1"/>
  <c r="N29" i="41"/>
  <c r="AA28" i="41"/>
  <c r="AF28" i="41" s="1"/>
  <c r="Y28" i="41"/>
  <c r="P28" i="41"/>
  <c r="U28" i="41" s="1"/>
  <c r="N28" i="41"/>
  <c r="AA27" i="41"/>
  <c r="AB27" i="41" s="1"/>
  <c r="Y27" i="41"/>
  <c r="Q27" i="41"/>
  <c r="P27" i="41"/>
  <c r="U27" i="41" s="1"/>
  <c r="N27" i="41"/>
  <c r="AA26" i="41"/>
  <c r="Y26" i="41"/>
  <c r="P26" i="41"/>
  <c r="U26" i="41" s="1"/>
  <c r="N26" i="41"/>
  <c r="AA25" i="41"/>
  <c r="AB25" i="41" s="1"/>
  <c r="Y25" i="41"/>
  <c r="P25" i="41"/>
  <c r="S25" i="41" s="1"/>
  <c r="N25" i="41"/>
  <c r="AF24" i="41"/>
  <c r="AB24" i="41"/>
  <c r="AA24" i="41"/>
  <c r="AD24" i="41" s="1"/>
  <c r="Y24" i="41"/>
  <c r="Q24" i="41"/>
  <c r="P24" i="41"/>
  <c r="S24" i="41" s="1"/>
  <c r="N24" i="41"/>
  <c r="Y23" i="41"/>
  <c r="T23" i="41"/>
  <c r="AA23" i="41" s="1"/>
  <c r="Q23" i="41"/>
  <c r="P23" i="41"/>
  <c r="U23" i="41" s="1"/>
  <c r="N23" i="41"/>
  <c r="AA22" i="41"/>
  <c r="Y22" i="41"/>
  <c r="P22" i="41"/>
  <c r="U22" i="41" s="1"/>
  <c r="N22" i="41"/>
  <c r="AA21" i="41"/>
  <c r="AB21" i="41" s="1"/>
  <c r="Y21" i="41"/>
  <c r="Q21" i="41"/>
  <c r="P21" i="41"/>
  <c r="U21" i="41" s="1"/>
  <c r="N21" i="41"/>
  <c r="Y20" i="41"/>
  <c r="T20" i="41"/>
  <c r="AA20" i="41" s="1"/>
  <c r="Q20" i="41"/>
  <c r="P20" i="41"/>
  <c r="N20" i="41"/>
  <c r="AA19" i="41"/>
  <c r="AB19" i="41" s="1"/>
  <c r="Y19" i="41"/>
  <c r="Q19" i="41"/>
  <c r="P19" i="41"/>
  <c r="U19" i="41" s="1"/>
  <c r="N19" i="41"/>
  <c r="AA18" i="41"/>
  <c r="AC18" i="41" s="1"/>
  <c r="Y18" i="41"/>
  <c r="P18" i="41"/>
  <c r="R18" i="41" s="1"/>
  <c r="N18" i="41"/>
  <c r="AA17" i="41"/>
  <c r="AB17" i="41" s="1"/>
  <c r="Y17" i="41"/>
  <c r="Q17" i="41"/>
  <c r="P17" i="41"/>
  <c r="U17" i="41" s="1"/>
  <c r="N17" i="41"/>
  <c r="AA16" i="41"/>
  <c r="AC16" i="41" s="1"/>
  <c r="Y16" i="41"/>
  <c r="R16" i="41"/>
  <c r="P16" i="41"/>
  <c r="N16" i="41"/>
  <c r="AA15" i="41"/>
  <c r="AB15" i="41" s="1"/>
  <c r="Y15" i="41"/>
  <c r="P15" i="41"/>
  <c r="Q15" i="41" s="1"/>
  <c r="N15" i="41"/>
  <c r="AB14" i="41"/>
  <c r="AA14" i="41"/>
  <c r="Y14" i="41"/>
  <c r="P14" i="41"/>
  <c r="U14" i="41" s="1"/>
  <c r="N14" i="41"/>
  <c r="Y13" i="41"/>
  <c r="T13" i="41"/>
  <c r="AA13" i="41" s="1"/>
  <c r="P13" i="41"/>
  <c r="N13" i="41"/>
  <c r="Y12" i="41"/>
  <c r="T12" i="41"/>
  <c r="AA12" i="41" s="1"/>
  <c r="P12" i="41"/>
  <c r="U12" i="41" s="1"/>
  <c r="N12" i="41"/>
  <c r="Y11" i="41"/>
  <c r="T11" i="41"/>
  <c r="AA11" i="41" s="1"/>
  <c r="Q11" i="41"/>
  <c r="P11" i="41"/>
  <c r="U11" i="41" s="1"/>
  <c r="N11" i="41"/>
  <c r="Y10" i="41"/>
  <c r="T10" i="41"/>
  <c r="AA10" i="41" s="1"/>
  <c r="Q10" i="41"/>
  <c r="P10" i="41"/>
  <c r="U10" i="41" s="1"/>
  <c r="N10" i="41"/>
  <c r="Y9" i="41"/>
  <c r="T9" i="41"/>
  <c r="AA9" i="41" s="1"/>
  <c r="P9" i="41"/>
  <c r="U9" i="41" s="1"/>
  <c r="N9" i="41"/>
  <c r="AF8" i="41"/>
  <c r="AB8" i="41"/>
  <c r="AA8" i="41"/>
  <c r="AD8" i="41" s="1"/>
  <c r="Y8" i="41"/>
  <c r="P8" i="41"/>
  <c r="S8" i="41" s="1"/>
  <c r="N8" i="41"/>
  <c r="Y7" i="41"/>
  <c r="Q7" i="41"/>
  <c r="P7" i="41"/>
  <c r="N7" i="41"/>
  <c r="B6" i="41"/>
  <c r="C6" i="41" s="1"/>
  <c r="D6" i="41" s="1"/>
  <c r="E6" i="41" s="1"/>
  <c r="F6" i="41" s="1"/>
  <c r="G6" i="41" s="1"/>
  <c r="H6" i="41" s="1"/>
  <c r="I6" i="41" s="1"/>
  <c r="J6" i="41" s="1"/>
  <c r="K6" i="41" s="1"/>
  <c r="AB6" i="46" l="1"/>
  <c r="AC6" i="46" s="1"/>
  <c r="AF5" i="46"/>
  <c r="AB5" i="46"/>
  <c r="Q12" i="41"/>
  <c r="U13" i="41"/>
  <c r="Q14" i="41"/>
  <c r="Q34" i="41"/>
  <c r="Q36" i="41"/>
  <c r="Q39" i="41"/>
  <c r="S47" i="41"/>
  <c r="Q49" i="41"/>
  <c r="Q51" i="41"/>
  <c r="Q57" i="41"/>
  <c r="N58" i="41"/>
  <c r="AE55" i="42"/>
  <c r="AF55" i="42" s="1"/>
  <c r="AE51" i="42"/>
  <c r="AE48" i="42"/>
  <c r="AF48" i="42" s="1"/>
  <c r="AE32" i="42"/>
  <c r="AE17" i="42"/>
  <c r="AE45" i="42"/>
  <c r="AF45" i="42" s="1"/>
  <c r="AE42" i="42"/>
  <c r="AF42" i="42" s="1"/>
  <c r="AE35" i="42"/>
  <c r="AE31" i="42"/>
  <c r="AE22" i="42"/>
  <c r="AE28" i="42"/>
  <c r="AF28" i="42" s="1"/>
  <c r="AE16" i="42"/>
  <c r="AF16" i="42" s="1"/>
  <c r="AE14" i="42"/>
  <c r="AE38" i="42"/>
  <c r="AE57" i="42"/>
  <c r="AF57" i="42" s="1"/>
  <c r="AE49" i="42"/>
  <c r="AF49" i="42" s="1"/>
  <c r="AE41" i="42"/>
  <c r="AF41" i="42" s="1"/>
  <c r="AE12" i="42"/>
  <c r="AF12" i="42" s="1"/>
  <c r="AE53" i="42"/>
  <c r="AF53" i="42" s="1"/>
  <c r="AE43" i="42"/>
  <c r="AE36" i="42"/>
  <c r="AE29" i="42"/>
  <c r="AE18" i="42"/>
  <c r="AE27" i="42"/>
  <c r="AE13" i="42"/>
  <c r="AA6" i="45"/>
  <c r="AA5" i="45"/>
  <c r="Y4" i="44"/>
  <c r="W6" i="44"/>
  <c r="X6" i="44" s="1"/>
  <c r="Y6" i="44" s="1"/>
  <c r="Z6" i="44" s="1"/>
  <c r="S5" i="43"/>
  <c r="S6" i="43"/>
  <c r="T6" i="43" s="1"/>
  <c r="AE58" i="43"/>
  <c r="AF58" i="43" s="1"/>
  <c r="AD26" i="42"/>
  <c r="AE26" i="42"/>
  <c r="AF26" i="42" s="1"/>
  <c r="AD57" i="42"/>
  <c r="AD42" i="42"/>
  <c r="AF35" i="42"/>
  <c r="AF31" i="42"/>
  <c r="AF7" i="42"/>
  <c r="AB58" i="42"/>
  <c r="R58" i="42"/>
  <c r="S7" i="42"/>
  <c r="AF36" i="42"/>
  <c r="AF32" i="42"/>
  <c r="AF27" i="42"/>
  <c r="AF17" i="42"/>
  <c r="AF13" i="42"/>
  <c r="AF51" i="42"/>
  <c r="AD54" i="42"/>
  <c r="AF22" i="42"/>
  <c r="AC58" i="42"/>
  <c r="AD58" i="42" s="1"/>
  <c r="AD7" i="42"/>
  <c r="U58" i="42"/>
  <c r="S58" i="42"/>
  <c r="AF43" i="42"/>
  <c r="AF38" i="42"/>
  <c r="AF29" i="42"/>
  <c r="AF18" i="42"/>
  <c r="AF14" i="42"/>
  <c r="Q6" i="42"/>
  <c r="R6" i="42" s="1"/>
  <c r="Q5" i="42"/>
  <c r="L6" i="41"/>
  <c r="M6" i="41" s="1"/>
  <c r="N6" i="41" s="1"/>
  <c r="O6" i="41" s="1"/>
  <c r="P6" i="41" s="1"/>
  <c r="N4" i="41"/>
  <c r="AF10" i="41"/>
  <c r="AD10" i="41"/>
  <c r="AB10" i="41"/>
  <c r="AC10" i="41"/>
  <c r="AE10" i="41" s="1"/>
  <c r="AB12" i="41"/>
  <c r="AC12" i="41"/>
  <c r="AD12" i="41" s="1"/>
  <c r="P58" i="41"/>
  <c r="R7" i="41"/>
  <c r="U7" i="41"/>
  <c r="Q8" i="41"/>
  <c r="U8" i="41"/>
  <c r="AC8" i="41"/>
  <c r="AE8" i="41" s="1"/>
  <c r="Q9" i="41"/>
  <c r="T58" i="41"/>
  <c r="AB9" i="41"/>
  <c r="S10" i="41"/>
  <c r="AB11" i="41"/>
  <c r="S12" i="41"/>
  <c r="Q13" i="41"/>
  <c r="AB13" i="41"/>
  <c r="R14" i="41"/>
  <c r="S14" i="41" s="1"/>
  <c r="AC14" i="41"/>
  <c r="AD14" i="41" s="1"/>
  <c r="S16" i="41"/>
  <c r="Q16" i="41"/>
  <c r="U16" i="41"/>
  <c r="AD16" i="41"/>
  <c r="AB16" i="41"/>
  <c r="AE16" i="41"/>
  <c r="AF16" i="41" s="1"/>
  <c r="U20" i="41"/>
  <c r="S20" i="41"/>
  <c r="AB23" i="41"/>
  <c r="AC23" i="41"/>
  <c r="AD23" i="41" s="1"/>
  <c r="S9" i="41"/>
  <c r="AC9" i="41"/>
  <c r="AE9" i="41" s="1"/>
  <c r="AF9" i="41" s="1"/>
  <c r="S11" i="41"/>
  <c r="AC11" i="41"/>
  <c r="AE11" i="41" s="1"/>
  <c r="AF11" i="41" s="1"/>
  <c r="S13" i="41"/>
  <c r="AC13" i="41"/>
  <c r="AE13" i="41" s="1"/>
  <c r="AF13" i="41" s="1"/>
  <c r="U15" i="41"/>
  <c r="R15" i="41"/>
  <c r="S15" i="41" s="1"/>
  <c r="S18" i="41"/>
  <c r="Q18" i="41"/>
  <c r="U18" i="41"/>
  <c r="AD18" i="41"/>
  <c r="AB18" i="41"/>
  <c r="AE18" i="41"/>
  <c r="AF18" i="41" s="1"/>
  <c r="AC15" i="41"/>
  <c r="AD15" i="41" s="1"/>
  <c r="R17" i="41"/>
  <c r="S17" i="41" s="1"/>
  <c r="AC17" i="41"/>
  <c r="AD17" i="41" s="1"/>
  <c r="R19" i="41"/>
  <c r="S19" i="41" s="1"/>
  <c r="AC19" i="41"/>
  <c r="AD19" i="41" s="1"/>
  <c r="AB20" i="41"/>
  <c r="AD20" i="41"/>
  <c r="AF20" i="41"/>
  <c r="R21" i="41"/>
  <c r="S21" i="41" s="1"/>
  <c r="AC21" i="41"/>
  <c r="AD21" i="41" s="1"/>
  <c r="Q22" i="41"/>
  <c r="AB22" i="41"/>
  <c r="S23" i="41"/>
  <c r="U24" i="41"/>
  <c r="AC24" i="41"/>
  <c r="AE24" i="41" s="1"/>
  <c r="Q25" i="41"/>
  <c r="U25" i="41"/>
  <c r="AC25" i="41"/>
  <c r="AD25" i="41" s="1"/>
  <c r="Q26" i="41"/>
  <c r="AB26" i="41"/>
  <c r="R27" i="41"/>
  <c r="S27" i="41" s="1"/>
  <c r="AC27" i="41"/>
  <c r="AD27" i="41" s="1"/>
  <c r="Q28" i="41"/>
  <c r="AB28" i="41"/>
  <c r="Q29" i="41"/>
  <c r="AB29" i="41"/>
  <c r="R30" i="41"/>
  <c r="S30" i="41" s="1"/>
  <c r="AC30" i="41"/>
  <c r="AD30" i="41" s="1"/>
  <c r="Q31" i="41"/>
  <c r="AB31" i="41"/>
  <c r="R32" i="41"/>
  <c r="S32" i="41" s="1"/>
  <c r="AC32" i="41"/>
  <c r="AD32" i="41" s="1"/>
  <c r="S33" i="41"/>
  <c r="AB33" i="41"/>
  <c r="AD33" i="41"/>
  <c r="AF33" i="41"/>
  <c r="R34" i="41"/>
  <c r="S34" i="41" s="1"/>
  <c r="AC34" i="41"/>
  <c r="AD34" i="41" s="1"/>
  <c r="Q35" i="41"/>
  <c r="AB35" i="41"/>
  <c r="R36" i="41"/>
  <c r="S36" i="41" s="1"/>
  <c r="AC36" i="41"/>
  <c r="AD36" i="41" s="1"/>
  <c r="Q37" i="41"/>
  <c r="AB37" i="41"/>
  <c r="Q38" i="41"/>
  <c r="AB38" i="41"/>
  <c r="R39" i="41"/>
  <c r="S39" i="41" s="1"/>
  <c r="AC39" i="41"/>
  <c r="AD39" i="41" s="1"/>
  <c r="Q40" i="41"/>
  <c r="AF40" i="41"/>
  <c r="AD40" i="41"/>
  <c r="AB40" i="41"/>
  <c r="AE40" i="41"/>
  <c r="S44" i="41"/>
  <c r="Q44" i="41"/>
  <c r="U44" i="41"/>
  <c r="AF44" i="41"/>
  <c r="AD44" i="41"/>
  <c r="AB44" i="41"/>
  <c r="AE44" i="41"/>
  <c r="U46" i="41"/>
  <c r="AF46" i="41"/>
  <c r="AD46" i="41"/>
  <c r="AB46" i="41"/>
  <c r="AE46" i="41"/>
  <c r="AC20" i="41"/>
  <c r="AE20" i="41" s="1"/>
  <c r="R22" i="41"/>
  <c r="S22" i="41" s="1"/>
  <c r="AC22" i="41"/>
  <c r="AE22" i="41" s="1"/>
  <c r="AF22" i="41" s="1"/>
  <c r="R26" i="41"/>
  <c r="S26" i="41" s="1"/>
  <c r="AC26" i="41"/>
  <c r="AE26" i="41" s="1"/>
  <c r="AF26" i="41" s="1"/>
  <c r="R28" i="41"/>
  <c r="S28" i="41" s="1"/>
  <c r="AC28" i="41"/>
  <c r="AD28" i="41" s="1"/>
  <c r="R29" i="41"/>
  <c r="S29" i="41" s="1"/>
  <c r="AC29" i="41"/>
  <c r="AE29" i="41" s="1"/>
  <c r="AF29" i="41" s="1"/>
  <c r="R31" i="41"/>
  <c r="S31" i="41" s="1"/>
  <c r="AC31" i="41"/>
  <c r="AE31" i="41" s="1"/>
  <c r="AF31" i="41" s="1"/>
  <c r="R33" i="41"/>
  <c r="AC33" i="41"/>
  <c r="AE33" i="41" s="1"/>
  <c r="R35" i="41"/>
  <c r="S35" i="41" s="1"/>
  <c r="AC35" i="41"/>
  <c r="AE35" i="41" s="1"/>
  <c r="AF35" i="41" s="1"/>
  <c r="R37" i="41"/>
  <c r="S37" i="41" s="1"/>
  <c r="AC37" i="41"/>
  <c r="AD37" i="41" s="1"/>
  <c r="R38" i="41"/>
  <c r="S38" i="41" s="1"/>
  <c r="AC38" i="41"/>
  <c r="AD38" i="41" s="1"/>
  <c r="R40" i="41"/>
  <c r="S40" i="41" s="1"/>
  <c r="S42" i="41"/>
  <c r="Q42" i="41"/>
  <c r="U42" i="41"/>
  <c r="AF42" i="41"/>
  <c r="AD42" i="41"/>
  <c r="AB42" i="41"/>
  <c r="AE42" i="41"/>
  <c r="R46" i="41"/>
  <c r="Q58" i="41"/>
  <c r="R41" i="41"/>
  <c r="S41" i="41" s="1"/>
  <c r="AC41" i="41"/>
  <c r="AD41" i="41" s="1"/>
  <c r="R43" i="41"/>
  <c r="S43" i="41" s="1"/>
  <c r="AC43" i="41"/>
  <c r="AD43" i="41" s="1"/>
  <c r="R45" i="41"/>
  <c r="S45" i="41" s="1"/>
  <c r="AC45" i="41"/>
  <c r="AD45" i="41" s="1"/>
  <c r="R47" i="41"/>
  <c r="AC47" i="41"/>
  <c r="AE47" i="41" s="1"/>
  <c r="Q48" i="41"/>
  <c r="AB48" i="41"/>
  <c r="R49" i="41"/>
  <c r="S49" i="41" s="1"/>
  <c r="AC49" i="41"/>
  <c r="AD49" i="41" s="1"/>
  <c r="Q50" i="41"/>
  <c r="AB50" i="41"/>
  <c r="R51" i="41"/>
  <c r="S51" i="41" s="1"/>
  <c r="AC51" i="41"/>
  <c r="AD51" i="41" s="1"/>
  <c r="S52" i="41"/>
  <c r="AB52" i="41"/>
  <c r="AD52" i="41"/>
  <c r="AF52" i="41"/>
  <c r="R53" i="41"/>
  <c r="S53" i="41" s="1"/>
  <c r="AC53" i="41"/>
  <c r="AD53" i="41" s="1"/>
  <c r="Q54" i="41"/>
  <c r="AB54" i="41"/>
  <c r="R55" i="41"/>
  <c r="S55" i="41" s="1"/>
  <c r="AC55" i="41"/>
  <c r="AD55" i="41" s="1"/>
  <c r="Q56" i="41"/>
  <c r="AB56" i="41"/>
  <c r="R57" i="41"/>
  <c r="S57" i="41" s="1"/>
  <c r="AC57" i="41"/>
  <c r="AE57" i="41"/>
  <c r="AF57" i="41" s="1"/>
  <c r="Y58" i="41"/>
  <c r="R48" i="41"/>
  <c r="S48" i="41" s="1"/>
  <c r="AC48" i="41"/>
  <c r="AD48" i="41" s="1"/>
  <c r="R50" i="41"/>
  <c r="S50" i="41" s="1"/>
  <c r="AC50" i="41"/>
  <c r="AE50" i="41" s="1"/>
  <c r="AF50" i="41" s="1"/>
  <c r="R52" i="41"/>
  <c r="AC52" i="41"/>
  <c r="AE52" i="41" s="1"/>
  <c r="R54" i="41"/>
  <c r="S54" i="41" s="1"/>
  <c r="AC54" i="41"/>
  <c r="AD54" i="41" s="1"/>
  <c r="R56" i="41"/>
  <c r="S56" i="41" s="1"/>
  <c r="AC56" i="41"/>
  <c r="AE56" i="41" s="1"/>
  <c r="AF56" i="41" s="1"/>
  <c r="AB57" i="41"/>
  <c r="AD57" i="41"/>
  <c r="Z58" i="40"/>
  <c r="X58" i="40"/>
  <c r="W58" i="40"/>
  <c r="V58" i="40"/>
  <c r="O58" i="40"/>
  <c r="M58" i="40"/>
  <c r="L58" i="40"/>
  <c r="K58" i="40"/>
  <c r="J58" i="40"/>
  <c r="I58" i="40"/>
  <c r="H58" i="40"/>
  <c r="Y58" i="40" s="1"/>
  <c r="G58" i="40"/>
  <c r="AB57" i="40"/>
  <c r="AA57" i="40"/>
  <c r="Y57" i="40"/>
  <c r="P57" i="40"/>
  <c r="U57" i="40" s="1"/>
  <c r="N57" i="40"/>
  <c r="AC56" i="40"/>
  <c r="AA56" i="40"/>
  <c r="Y56" i="40"/>
  <c r="P56" i="40"/>
  <c r="R56" i="40" s="1"/>
  <c r="N56" i="40"/>
  <c r="AB55" i="40"/>
  <c r="AA55" i="40"/>
  <c r="Y55" i="40"/>
  <c r="P55" i="40"/>
  <c r="U55" i="40" s="1"/>
  <c r="N55" i="40"/>
  <c r="AA54" i="40"/>
  <c r="Y54" i="40"/>
  <c r="P54" i="40"/>
  <c r="N54" i="40"/>
  <c r="AB53" i="40"/>
  <c r="AA53" i="40"/>
  <c r="Y53" i="40"/>
  <c r="P53" i="40"/>
  <c r="U53" i="40" s="1"/>
  <c r="N53" i="40"/>
  <c r="AC52" i="40"/>
  <c r="AA52" i="40"/>
  <c r="Y52" i="40"/>
  <c r="Q52" i="40"/>
  <c r="P52" i="40"/>
  <c r="N52" i="40"/>
  <c r="AB51" i="40"/>
  <c r="AA51" i="40"/>
  <c r="Y51" i="40"/>
  <c r="P51" i="40"/>
  <c r="U51" i="40" s="1"/>
  <c r="N51" i="40"/>
  <c r="AC50" i="40"/>
  <c r="AA50" i="40"/>
  <c r="Y50" i="40"/>
  <c r="P50" i="40"/>
  <c r="R50" i="40" s="1"/>
  <c r="N50" i="40"/>
  <c r="AB49" i="40"/>
  <c r="AA49" i="40"/>
  <c r="Y49" i="40"/>
  <c r="P49" i="40"/>
  <c r="U49" i="40" s="1"/>
  <c r="N49" i="40"/>
  <c r="AA48" i="40"/>
  <c r="Y48" i="40"/>
  <c r="U48" i="40"/>
  <c r="P48" i="40"/>
  <c r="N48" i="40"/>
  <c r="AA47" i="40"/>
  <c r="AD47" i="40" s="1"/>
  <c r="Y47" i="40"/>
  <c r="Q47" i="40"/>
  <c r="P47" i="40"/>
  <c r="U47" i="40" s="1"/>
  <c r="N47" i="40"/>
  <c r="AC46" i="40"/>
  <c r="AA46" i="40"/>
  <c r="Y46" i="40"/>
  <c r="Q46" i="40"/>
  <c r="P46" i="40"/>
  <c r="N46" i="40"/>
  <c r="AB45" i="40"/>
  <c r="AA45" i="40"/>
  <c r="Y45" i="40"/>
  <c r="P45" i="40"/>
  <c r="U45" i="40" s="1"/>
  <c r="N45" i="40"/>
  <c r="AC44" i="40"/>
  <c r="AA44" i="40"/>
  <c r="Y44" i="40"/>
  <c r="P44" i="40"/>
  <c r="R44" i="40" s="1"/>
  <c r="N44" i="40"/>
  <c r="AB43" i="40"/>
  <c r="AA43" i="40"/>
  <c r="Y43" i="40"/>
  <c r="P43" i="40"/>
  <c r="U43" i="40" s="1"/>
  <c r="N43" i="40"/>
  <c r="AA42" i="40"/>
  <c r="Y42" i="40"/>
  <c r="P42" i="40"/>
  <c r="N42" i="40"/>
  <c r="AB41" i="40"/>
  <c r="AA41" i="40"/>
  <c r="Y41" i="40"/>
  <c r="P41" i="40"/>
  <c r="U41" i="40" s="1"/>
  <c r="N41" i="40"/>
  <c r="AC40" i="40"/>
  <c r="AA40" i="40"/>
  <c r="Y40" i="40"/>
  <c r="P40" i="40"/>
  <c r="R40" i="40" s="1"/>
  <c r="N40" i="40"/>
  <c r="AB39" i="40"/>
  <c r="AA39" i="40"/>
  <c r="Y39" i="40"/>
  <c r="P39" i="40"/>
  <c r="U39" i="40" s="1"/>
  <c r="N39" i="40"/>
  <c r="AA38" i="40"/>
  <c r="Y38" i="40"/>
  <c r="P38" i="40"/>
  <c r="N38" i="40"/>
  <c r="AF37" i="40"/>
  <c r="AA37" i="40"/>
  <c r="Y37" i="40"/>
  <c r="P37" i="40"/>
  <c r="N37" i="40"/>
  <c r="AA36" i="40"/>
  <c r="AB36" i="40" s="1"/>
  <c r="Y36" i="40"/>
  <c r="Q36" i="40"/>
  <c r="P36" i="40"/>
  <c r="U36" i="40" s="1"/>
  <c r="N36" i="40"/>
  <c r="AA35" i="40"/>
  <c r="AC35" i="40" s="1"/>
  <c r="Y35" i="40"/>
  <c r="R35" i="40"/>
  <c r="P35" i="40"/>
  <c r="N35" i="40"/>
  <c r="AA34" i="40"/>
  <c r="AB34" i="40" s="1"/>
  <c r="Y34" i="40"/>
  <c r="Q34" i="40"/>
  <c r="P34" i="40"/>
  <c r="U34" i="40" s="1"/>
  <c r="N34" i="40"/>
  <c r="AA33" i="40"/>
  <c r="Y33" i="40"/>
  <c r="Q33" i="40"/>
  <c r="P33" i="40"/>
  <c r="S33" i="40" s="1"/>
  <c r="N33" i="40"/>
  <c r="AA32" i="40"/>
  <c r="AB32" i="40" s="1"/>
  <c r="Y32" i="40"/>
  <c r="Q32" i="40"/>
  <c r="P32" i="40"/>
  <c r="U32" i="40" s="1"/>
  <c r="N32" i="40"/>
  <c r="AA31" i="40"/>
  <c r="Y31" i="40"/>
  <c r="P31" i="40"/>
  <c r="N31" i="40"/>
  <c r="AA30" i="40"/>
  <c r="Y30" i="40"/>
  <c r="P30" i="40"/>
  <c r="N30" i="40"/>
  <c r="AA29" i="40"/>
  <c r="AB29" i="40" s="1"/>
  <c r="Y29" i="40"/>
  <c r="Q29" i="40"/>
  <c r="P29" i="40"/>
  <c r="U29" i="40" s="1"/>
  <c r="N29" i="40"/>
  <c r="AA28" i="40"/>
  <c r="AF28" i="40" s="1"/>
  <c r="Y28" i="40"/>
  <c r="Q28" i="40"/>
  <c r="P28" i="40"/>
  <c r="U28" i="40" s="1"/>
  <c r="N28" i="40"/>
  <c r="AA27" i="40"/>
  <c r="AC27" i="40" s="1"/>
  <c r="Y27" i="40"/>
  <c r="R27" i="40"/>
  <c r="P27" i="40"/>
  <c r="N27" i="40"/>
  <c r="AA26" i="40"/>
  <c r="AB26" i="40" s="1"/>
  <c r="Y26" i="40"/>
  <c r="Q26" i="40"/>
  <c r="P26" i="40"/>
  <c r="U26" i="40" s="1"/>
  <c r="N26" i="40"/>
  <c r="AA25" i="40"/>
  <c r="Y25" i="40"/>
  <c r="Q25" i="40"/>
  <c r="P25" i="40"/>
  <c r="S25" i="40" s="1"/>
  <c r="N25" i="40"/>
  <c r="AA24" i="40"/>
  <c r="Y24" i="40"/>
  <c r="Q24" i="40"/>
  <c r="P24" i="40"/>
  <c r="S24" i="40" s="1"/>
  <c r="N24" i="40"/>
  <c r="Y23" i="40"/>
  <c r="T23" i="40"/>
  <c r="AA23" i="40" s="1"/>
  <c r="P23" i="40"/>
  <c r="Q23" i="40" s="1"/>
  <c r="N23" i="40"/>
  <c r="AB22" i="40"/>
  <c r="AA22" i="40"/>
  <c r="Y22" i="40"/>
  <c r="P22" i="40"/>
  <c r="U22" i="40" s="1"/>
  <c r="N22" i="40"/>
  <c r="AA21" i="40"/>
  <c r="Y21" i="40"/>
  <c r="P21" i="40"/>
  <c r="N21" i="40"/>
  <c r="Y20" i="40"/>
  <c r="T20" i="40"/>
  <c r="AA20" i="40" s="1"/>
  <c r="Q20" i="40"/>
  <c r="P20" i="40"/>
  <c r="U20" i="40" s="1"/>
  <c r="N20" i="40"/>
  <c r="AA19" i="40"/>
  <c r="Y19" i="40"/>
  <c r="P19" i="40"/>
  <c r="N19" i="40"/>
  <c r="AA18" i="40"/>
  <c r="AB18" i="40" s="1"/>
  <c r="Y18" i="40"/>
  <c r="Q18" i="40"/>
  <c r="P18" i="40"/>
  <c r="U18" i="40" s="1"/>
  <c r="N18" i="40"/>
  <c r="AA17" i="40"/>
  <c r="AC17" i="40" s="1"/>
  <c r="Y17" i="40"/>
  <c r="R17" i="40"/>
  <c r="P17" i="40"/>
  <c r="N17" i="40"/>
  <c r="AA16" i="40"/>
  <c r="AB16" i="40" s="1"/>
  <c r="Y16" i="40"/>
  <c r="Q16" i="40"/>
  <c r="P16" i="40"/>
  <c r="U16" i="40" s="1"/>
  <c r="N16" i="40"/>
  <c r="AA15" i="40"/>
  <c r="Y15" i="40"/>
  <c r="P15" i="40"/>
  <c r="N15" i="40"/>
  <c r="AA14" i="40"/>
  <c r="AB14" i="40" s="1"/>
  <c r="Y14" i="40"/>
  <c r="Q14" i="40"/>
  <c r="P14" i="40"/>
  <c r="U14" i="40" s="1"/>
  <c r="N14" i="40"/>
  <c r="Y13" i="40"/>
  <c r="T13" i="40"/>
  <c r="AA13" i="40" s="1"/>
  <c r="AC13" i="40" s="1"/>
  <c r="P13" i="40"/>
  <c r="Q13" i="40" s="1"/>
  <c r="N13" i="40"/>
  <c r="Y12" i="40"/>
  <c r="T12" i="40"/>
  <c r="AA12" i="40" s="1"/>
  <c r="P12" i="40"/>
  <c r="U12" i="40" s="1"/>
  <c r="N12" i="40"/>
  <c r="Y11" i="40"/>
  <c r="T11" i="40"/>
  <c r="AA11" i="40" s="1"/>
  <c r="Q11" i="40"/>
  <c r="P11" i="40"/>
  <c r="U11" i="40" s="1"/>
  <c r="N11" i="40"/>
  <c r="Y10" i="40"/>
  <c r="T10" i="40"/>
  <c r="Q10" i="40"/>
  <c r="P10" i="40"/>
  <c r="U10" i="40" s="1"/>
  <c r="N10" i="40"/>
  <c r="Y9" i="40"/>
  <c r="T9" i="40"/>
  <c r="AA9" i="40" s="1"/>
  <c r="P9" i="40"/>
  <c r="Q9" i="40" s="1"/>
  <c r="N9" i="40"/>
  <c r="AF8" i="40"/>
  <c r="AB8" i="40"/>
  <c r="AA8" i="40"/>
  <c r="AD8" i="40" s="1"/>
  <c r="Y8" i="40"/>
  <c r="P8" i="40"/>
  <c r="S8" i="40" s="1"/>
  <c r="N8" i="40"/>
  <c r="AB7" i="40"/>
  <c r="AA7" i="40"/>
  <c r="Y7" i="40"/>
  <c r="P7" i="40"/>
  <c r="P58" i="40" s="1"/>
  <c r="N7" i="40"/>
  <c r="B6" i="40"/>
  <c r="C6" i="40" s="1"/>
  <c r="D6" i="40" s="1"/>
  <c r="E6" i="40" s="1"/>
  <c r="F6" i="40" s="1"/>
  <c r="G6" i="40" s="1"/>
  <c r="H6" i="40" s="1"/>
  <c r="I6" i="40" s="1"/>
  <c r="J6" i="40" s="1"/>
  <c r="K6" i="40" s="1"/>
  <c r="AD6" i="46" l="1"/>
  <c r="AD5" i="46"/>
  <c r="Q7" i="40"/>
  <c r="S9" i="40"/>
  <c r="U9" i="40"/>
  <c r="Q12" i="40"/>
  <c r="Q22" i="40"/>
  <c r="S23" i="40"/>
  <c r="U23" i="40"/>
  <c r="U24" i="40"/>
  <c r="U25" i="40"/>
  <c r="AB28" i="40"/>
  <c r="U33" i="40"/>
  <c r="Q39" i="40"/>
  <c r="Q41" i="40"/>
  <c r="Q43" i="40"/>
  <c r="Q45" i="40"/>
  <c r="AB47" i="40"/>
  <c r="AF47" i="40"/>
  <c r="Q49" i="40"/>
  <c r="Q51" i="40"/>
  <c r="Q53" i="40"/>
  <c r="Q55" i="40"/>
  <c r="Q57" i="40"/>
  <c r="AE53" i="41"/>
  <c r="AF53" i="41" s="1"/>
  <c r="AE51" i="41"/>
  <c r="AF51" i="41" s="1"/>
  <c r="AE30" i="41"/>
  <c r="AF30" i="41" s="1"/>
  <c r="AE19" i="41"/>
  <c r="AF19" i="41" s="1"/>
  <c r="AE15" i="41"/>
  <c r="AF15" i="41" s="1"/>
  <c r="AE23" i="41"/>
  <c r="AF23" i="41" s="1"/>
  <c r="S47" i="40"/>
  <c r="AD50" i="41"/>
  <c r="AE48" i="41"/>
  <c r="AF48" i="41" s="1"/>
  <c r="AE43" i="41"/>
  <c r="AF43" i="41" s="1"/>
  <c r="AE54" i="41"/>
  <c r="AF54" i="41" s="1"/>
  <c r="AE45" i="41"/>
  <c r="AF45" i="41" s="1"/>
  <c r="AE41" i="41"/>
  <c r="AF41" i="41" s="1"/>
  <c r="AE25" i="41"/>
  <c r="AF25" i="41" s="1"/>
  <c r="AE17" i="41"/>
  <c r="AF17" i="41" s="1"/>
  <c r="AB6" i="45"/>
  <c r="AC6" i="45" s="1"/>
  <c r="AF5" i="45"/>
  <c r="AB5" i="45"/>
  <c r="AA6" i="44"/>
  <c r="AA5" i="44"/>
  <c r="U6" i="43"/>
  <c r="V6" i="43" s="1"/>
  <c r="U5" i="43"/>
  <c r="S5" i="42"/>
  <c r="S6" i="42"/>
  <c r="T6" i="42" s="1"/>
  <c r="AE58" i="42"/>
  <c r="AF58" i="42" s="1"/>
  <c r="AD56" i="41"/>
  <c r="AD35" i="41"/>
  <c r="AD29" i="41"/>
  <c r="AD22" i="41"/>
  <c r="AE38" i="41"/>
  <c r="AF38" i="41" s="1"/>
  <c r="AE39" i="41"/>
  <c r="AF39" i="41" s="1"/>
  <c r="AE34" i="41"/>
  <c r="AF34" i="41" s="1"/>
  <c r="AD11" i="41"/>
  <c r="AD9" i="41"/>
  <c r="U58" i="41"/>
  <c r="AE14" i="41"/>
  <c r="AF14" i="41" s="1"/>
  <c r="AE55" i="41"/>
  <c r="AF55" i="41" s="1"/>
  <c r="AE49" i="41"/>
  <c r="AF49" i="41" s="1"/>
  <c r="AD31" i="41"/>
  <c r="AD26" i="41"/>
  <c r="AE32" i="41"/>
  <c r="AF32" i="41" s="1"/>
  <c r="AE27" i="41"/>
  <c r="AF27" i="41" s="1"/>
  <c r="AE21" i="41"/>
  <c r="AF21" i="41" s="1"/>
  <c r="AE36" i="41"/>
  <c r="AF36" i="41" s="1"/>
  <c r="AD13" i="41"/>
  <c r="R58" i="41"/>
  <c r="S58" i="41" s="1"/>
  <c r="S7" i="41"/>
  <c r="AE12" i="41"/>
  <c r="AF12" i="41" s="1"/>
  <c r="Q6" i="41"/>
  <c r="R6" i="41" s="1"/>
  <c r="Q5" i="41"/>
  <c r="L6" i="40"/>
  <c r="M6" i="40" s="1"/>
  <c r="N6" i="40" s="1"/>
  <c r="O6" i="40" s="1"/>
  <c r="P6" i="40" s="1"/>
  <c r="N4" i="40"/>
  <c r="AB9" i="40"/>
  <c r="AA10" i="40"/>
  <c r="T58" i="40"/>
  <c r="U58" i="40" s="1"/>
  <c r="S11" i="40"/>
  <c r="AB11" i="40"/>
  <c r="AC12" i="40"/>
  <c r="AE12" i="40" s="1"/>
  <c r="AF12" i="40" s="1"/>
  <c r="AB12" i="40"/>
  <c r="Q15" i="40"/>
  <c r="U15" i="40"/>
  <c r="AB15" i="40"/>
  <c r="Q19" i="40"/>
  <c r="U19" i="40"/>
  <c r="AB19" i="40"/>
  <c r="AE20" i="40"/>
  <c r="AC20" i="40"/>
  <c r="AB20" i="40"/>
  <c r="AF20" i="40"/>
  <c r="S21" i="40"/>
  <c r="Q21" i="40"/>
  <c r="U21" i="40"/>
  <c r="AB21" i="40"/>
  <c r="AB23" i="40"/>
  <c r="AF24" i="40"/>
  <c r="AD24" i="40"/>
  <c r="AB24" i="40"/>
  <c r="AB25" i="40"/>
  <c r="Q30" i="40"/>
  <c r="U30" i="40"/>
  <c r="AE30" i="40"/>
  <c r="AF30" i="40" s="1"/>
  <c r="AB30" i="40"/>
  <c r="Q31" i="40"/>
  <c r="R31" i="40"/>
  <c r="S31" i="40" s="1"/>
  <c r="AF33" i="40"/>
  <c r="AD33" i="40"/>
  <c r="AB33" i="40"/>
  <c r="AC33" i="40"/>
  <c r="Q37" i="40"/>
  <c r="R37" i="40"/>
  <c r="S37" i="40" s="1"/>
  <c r="Q38" i="40"/>
  <c r="R38" i="40"/>
  <c r="S38" i="40" s="1"/>
  <c r="U8" i="40"/>
  <c r="Q8" i="40"/>
  <c r="AC9" i="40"/>
  <c r="AD9" i="40" s="1"/>
  <c r="AC11" i="40"/>
  <c r="AD11" i="40" s="1"/>
  <c r="AD12" i="40"/>
  <c r="S13" i="40"/>
  <c r="U13" i="40"/>
  <c r="AD13" i="40"/>
  <c r="AB13" i="40"/>
  <c r="AE13" i="40"/>
  <c r="AF13" i="40" s="1"/>
  <c r="R15" i="40"/>
  <c r="S15" i="40" s="1"/>
  <c r="AC15" i="40"/>
  <c r="AD15" i="40" s="1"/>
  <c r="S17" i="40"/>
  <c r="Q17" i="40"/>
  <c r="U17" i="40"/>
  <c r="AD17" i="40"/>
  <c r="AB17" i="40"/>
  <c r="AE17" i="40"/>
  <c r="AF17" i="40" s="1"/>
  <c r="R19" i="40"/>
  <c r="S19" i="40" s="1"/>
  <c r="AC19" i="40"/>
  <c r="AD19" i="40" s="1"/>
  <c r="AD20" i="40"/>
  <c r="R21" i="40"/>
  <c r="AC21" i="40"/>
  <c r="AD21" i="40" s="1"/>
  <c r="AC23" i="40"/>
  <c r="AD23" i="40" s="1"/>
  <c r="AC24" i="40"/>
  <c r="AE24" i="40" s="1"/>
  <c r="AC25" i="40"/>
  <c r="AD25" i="40" s="1"/>
  <c r="S27" i="40"/>
  <c r="Q27" i="40"/>
  <c r="U27" i="40"/>
  <c r="AD27" i="40"/>
  <c r="AB27" i="40"/>
  <c r="AE27" i="40"/>
  <c r="AF27" i="40" s="1"/>
  <c r="R30" i="40"/>
  <c r="S30" i="40" s="1"/>
  <c r="AC30" i="40"/>
  <c r="AD30" i="40" s="1"/>
  <c r="U31" i="40"/>
  <c r="AB31" i="40"/>
  <c r="AC31" i="40"/>
  <c r="AE31" i="40" s="1"/>
  <c r="AF31" i="40" s="1"/>
  <c r="AE33" i="40"/>
  <c r="U37" i="40"/>
  <c r="AB37" i="40"/>
  <c r="AC37" i="40"/>
  <c r="AD37" i="40" s="1"/>
  <c r="U38" i="40"/>
  <c r="AB38" i="40"/>
  <c r="AC38" i="40"/>
  <c r="AD38" i="40" s="1"/>
  <c r="AE38" i="40"/>
  <c r="AF38" i="40" s="1"/>
  <c r="Q42" i="40"/>
  <c r="R42" i="40"/>
  <c r="S42" i="40" s="1"/>
  <c r="AB48" i="40"/>
  <c r="AC48" i="40"/>
  <c r="AD48" i="40" s="1"/>
  <c r="S52" i="40"/>
  <c r="U52" i="40"/>
  <c r="R52" i="40"/>
  <c r="Q54" i="40"/>
  <c r="R54" i="40"/>
  <c r="S54" i="40" s="1"/>
  <c r="R7" i="40"/>
  <c r="U7" i="40"/>
  <c r="AC7" i="40"/>
  <c r="AC8" i="40"/>
  <c r="AE8" i="40" s="1"/>
  <c r="S10" i="40"/>
  <c r="S12" i="40"/>
  <c r="R14" i="40"/>
  <c r="S14" i="40" s="1"/>
  <c r="AC14" i="40"/>
  <c r="AD14" i="40" s="1"/>
  <c r="R16" i="40"/>
  <c r="S16" i="40" s="1"/>
  <c r="AC16" i="40"/>
  <c r="AD16" i="40" s="1"/>
  <c r="R18" i="40"/>
  <c r="S18" i="40" s="1"/>
  <c r="AC18" i="40"/>
  <c r="AD18" i="40" s="1"/>
  <c r="S20" i="40"/>
  <c r="R22" i="40"/>
  <c r="S22" i="40" s="1"/>
  <c r="AC22" i="40"/>
  <c r="AD22" i="40" s="1"/>
  <c r="R26" i="40"/>
  <c r="S26" i="40" s="1"/>
  <c r="AC26" i="40"/>
  <c r="AD26" i="40" s="1"/>
  <c r="R28" i="40"/>
  <c r="S28" i="40" s="1"/>
  <c r="AC28" i="40"/>
  <c r="AD28" i="40" s="1"/>
  <c r="R29" i="40"/>
  <c r="S29" i="40" s="1"/>
  <c r="AC29" i="40"/>
  <c r="AD29" i="40" s="1"/>
  <c r="R33" i="40"/>
  <c r="S35" i="40"/>
  <c r="Q35" i="40"/>
  <c r="U35" i="40"/>
  <c r="AF35" i="40"/>
  <c r="AD35" i="40"/>
  <c r="AB35" i="40"/>
  <c r="AE35" i="40"/>
  <c r="S40" i="40"/>
  <c r="U40" i="40"/>
  <c r="Q40" i="40"/>
  <c r="U42" i="40"/>
  <c r="AB42" i="40"/>
  <c r="AC42" i="40"/>
  <c r="AE42" i="40" s="1"/>
  <c r="AF42" i="40" s="1"/>
  <c r="S46" i="40"/>
  <c r="U46" i="40"/>
  <c r="R46" i="40"/>
  <c r="Q48" i="40"/>
  <c r="R48" i="40"/>
  <c r="S48" i="40" s="1"/>
  <c r="AE48" i="40"/>
  <c r="AF48" i="40" s="1"/>
  <c r="U54" i="40"/>
  <c r="AB54" i="40"/>
  <c r="AC54" i="40"/>
  <c r="AE54" i="40" s="1"/>
  <c r="AF54" i="40" s="1"/>
  <c r="N58" i="40"/>
  <c r="R32" i="40"/>
  <c r="S32" i="40" s="1"/>
  <c r="AC32" i="40"/>
  <c r="AD32" i="40" s="1"/>
  <c r="R34" i="40"/>
  <c r="S34" i="40" s="1"/>
  <c r="AC34" i="40"/>
  <c r="AD34" i="40" s="1"/>
  <c r="R36" i="40"/>
  <c r="S36" i="40" s="1"/>
  <c r="AC36" i="40"/>
  <c r="AD36" i="40" s="1"/>
  <c r="R39" i="40"/>
  <c r="S39" i="40" s="1"/>
  <c r="AC39" i="40"/>
  <c r="AD39" i="40" s="1"/>
  <c r="AD40" i="40"/>
  <c r="AB40" i="40"/>
  <c r="AE40" i="40"/>
  <c r="AF40" i="40" s="1"/>
  <c r="S44" i="40"/>
  <c r="Q44" i="40"/>
  <c r="U44" i="40"/>
  <c r="AD44" i="40"/>
  <c r="AB44" i="40"/>
  <c r="AE44" i="40"/>
  <c r="AF44" i="40" s="1"/>
  <c r="AF46" i="40"/>
  <c r="AD46" i="40"/>
  <c r="AB46" i="40"/>
  <c r="AE46" i="40"/>
  <c r="S50" i="40"/>
  <c r="Q50" i="40"/>
  <c r="U50" i="40"/>
  <c r="AD50" i="40"/>
  <c r="AB50" i="40"/>
  <c r="AE50" i="40"/>
  <c r="AF50" i="40" s="1"/>
  <c r="AF52" i="40"/>
  <c r="AD52" i="40"/>
  <c r="AB52" i="40"/>
  <c r="AE52" i="40"/>
  <c r="S56" i="40"/>
  <c r="Q56" i="40"/>
  <c r="U56" i="40"/>
  <c r="AD56" i="40"/>
  <c r="AB56" i="40"/>
  <c r="AE56" i="40"/>
  <c r="AF56" i="40" s="1"/>
  <c r="Q58" i="40"/>
  <c r="R41" i="40"/>
  <c r="S41" i="40" s="1"/>
  <c r="AC41" i="40"/>
  <c r="AD41" i="40" s="1"/>
  <c r="R43" i="40"/>
  <c r="S43" i="40" s="1"/>
  <c r="AC43" i="40"/>
  <c r="AD43" i="40" s="1"/>
  <c r="R45" i="40"/>
  <c r="S45" i="40" s="1"/>
  <c r="AC45" i="40"/>
  <c r="AD45" i="40" s="1"/>
  <c r="R47" i="40"/>
  <c r="AC47" i="40"/>
  <c r="AE47" i="40" s="1"/>
  <c r="R49" i="40"/>
  <c r="S49" i="40" s="1"/>
  <c r="AC49" i="40"/>
  <c r="AD49" i="40" s="1"/>
  <c r="R51" i="40"/>
  <c r="S51" i="40" s="1"/>
  <c r="AC51" i="40"/>
  <c r="AD51" i="40" s="1"/>
  <c r="R53" i="40"/>
  <c r="S53" i="40" s="1"/>
  <c r="AC53" i="40"/>
  <c r="AD53" i="40" s="1"/>
  <c r="R55" i="40"/>
  <c r="S55" i="40" s="1"/>
  <c r="AC55" i="40"/>
  <c r="AD55" i="40" s="1"/>
  <c r="R57" i="40"/>
  <c r="S57" i="40" s="1"/>
  <c r="AC57" i="40"/>
  <c r="AD57" i="40" s="1"/>
  <c r="AA8" i="39"/>
  <c r="AB8" i="39" s="1"/>
  <c r="AA14" i="39"/>
  <c r="AC14" i="39" s="1"/>
  <c r="AA15" i="39"/>
  <c r="AC15" i="39" s="1"/>
  <c r="AA16" i="39"/>
  <c r="AB16" i="39" s="1"/>
  <c r="AA17" i="39"/>
  <c r="AC17" i="39" s="1"/>
  <c r="AA18" i="39"/>
  <c r="AC18" i="39" s="1"/>
  <c r="AA19" i="39"/>
  <c r="AC19" i="39" s="1"/>
  <c r="AA21" i="39"/>
  <c r="AC21" i="39" s="1"/>
  <c r="AA22" i="39"/>
  <c r="AB22" i="39" s="1"/>
  <c r="AA24" i="39"/>
  <c r="AC24" i="39" s="1"/>
  <c r="AA25" i="39"/>
  <c r="AC25" i="39" s="1"/>
  <c r="AA26" i="39"/>
  <c r="AB26" i="39" s="1"/>
  <c r="AA27" i="39"/>
  <c r="AC27" i="39" s="1"/>
  <c r="AA28" i="39"/>
  <c r="AC28" i="39" s="1"/>
  <c r="AA29" i="39"/>
  <c r="AC29" i="39" s="1"/>
  <c r="AA30" i="39"/>
  <c r="AB30" i="39" s="1"/>
  <c r="AA31" i="39"/>
  <c r="AC31" i="39" s="1"/>
  <c r="AA32" i="39"/>
  <c r="AC32" i="39" s="1"/>
  <c r="AA33" i="39"/>
  <c r="AC33" i="39" s="1"/>
  <c r="AA34" i="39"/>
  <c r="AB34" i="39" s="1"/>
  <c r="AA35" i="39"/>
  <c r="AC35" i="39" s="1"/>
  <c r="AA36" i="39"/>
  <c r="AC36" i="39" s="1"/>
  <c r="AA37" i="39"/>
  <c r="AC37" i="39" s="1"/>
  <c r="AA38" i="39"/>
  <c r="AB38" i="39" s="1"/>
  <c r="AA39" i="39"/>
  <c r="AC39" i="39" s="1"/>
  <c r="AA40" i="39"/>
  <c r="AC40" i="39" s="1"/>
  <c r="AA41" i="39"/>
  <c r="AC41" i="39" s="1"/>
  <c r="AA42" i="39"/>
  <c r="AB42" i="39" s="1"/>
  <c r="AA43" i="39"/>
  <c r="AC43" i="39" s="1"/>
  <c r="AA44" i="39"/>
  <c r="AC44" i="39" s="1"/>
  <c r="AA45" i="39"/>
  <c r="AC45" i="39" s="1"/>
  <c r="AA46" i="39"/>
  <c r="AB46" i="39" s="1"/>
  <c r="AA47" i="39"/>
  <c r="AC47" i="39" s="1"/>
  <c r="AA48" i="39"/>
  <c r="AC48" i="39" s="1"/>
  <c r="AA49" i="39"/>
  <c r="AC49" i="39" s="1"/>
  <c r="AA50" i="39"/>
  <c r="AB50" i="39" s="1"/>
  <c r="AA51" i="39"/>
  <c r="AC51" i="39" s="1"/>
  <c r="AA52" i="39"/>
  <c r="AC52" i="39" s="1"/>
  <c r="AA53" i="39"/>
  <c r="AC53" i="39" s="1"/>
  <c r="AA54" i="39"/>
  <c r="AB54" i="39" s="1"/>
  <c r="AA55" i="39"/>
  <c r="AC55" i="39" s="1"/>
  <c r="AA56" i="39"/>
  <c r="AC56" i="39" s="1"/>
  <c r="AA57" i="39"/>
  <c r="AC57" i="39" s="1"/>
  <c r="AA7" i="39"/>
  <c r="AB7" i="39" s="1"/>
  <c r="AE26" i="40" l="1"/>
  <c r="AF26" i="40" s="1"/>
  <c r="AE11" i="40"/>
  <c r="AF11" i="40" s="1"/>
  <c r="AD6" i="45"/>
  <c r="AD5" i="45"/>
  <c r="AB6" i="44"/>
  <c r="AC6" i="44" s="1"/>
  <c r="AF5" i="44"/>
  <c r="AB5" i="44"/>
  <c r="Y4" i="43"/>
  <c r="W6" i="43"/>
  <c r="X6" i="43" s="1"/>
  <c r="Y6" i="43" s="1"/>
  <c r="Z6" i="43" s="1"/>
  <c r="U6" i="42"/>
  <c r="V6" i="42" s="1"/>
  <c r="U5" i="42"/>
  <c r="S6" i="41"/>
  <c r="T6" i="41" s="1"/>
  <c r="S5" i="41"/>
  <c r="AB56" i="39"/>
  <c r="AB48" i="39"/>
  <c r="AB40" i="39"/>
  <c r="AB32" i="39"/>
  <c r="AB24" i="39"/>
  <c r="AB14" i="39"/>
  <c r="AC54" i="39"/>
  <c r="AC46" i="39"/>
  <c r="AC38" i="39"/>
  <c r="AC30" i="39"/>
  <c r="AC16" i="39"/>
  <c r="AB52" i="39"/>
  <c r="AB44" i="39"/>
  <c r="AB36" i="39"/>
  <c r="AB28" i="39"/>
  <c r="AB18" i="39"/>
  <c r="AC7" i="39"/>
  <c r="AC50" i="39"/>
  <c r="AC42" i="39"/>
  <c r="AC34" i="39"/>
  <c r="AC26" i="39"/>
  <c r="AC22" i="39"/>
  <c r="AC8" i="39"/>
  <c r="AB57" i="39"/>
  <c r="AB55" i="39"/>
  <c r="AB53" i="39"/>
  <c r="AB51" i="39"/>
  <c r="AB49" i="39"/>
  <c r="AB47" i="39"/>
  <c r="AB45" i="39"/>
  <c r="AB43" i="39"/>
  <c r="AB41" i="39"/>
  <c r="AB39" i="39"/>
  <c r="AB37" i="39"/>
  <c r="AB35" i="39"/>
  <c r="AB33" i="39"/>
  <c r="AB31" i="39"/>
  <c r="AB29" i="39"/>
  <c r="AB27" i="39"/>
  <c r="AB25" i="39"/>
  <c r="AB21" i="39"/>
  <c r="AB19" i="39"/>
  <c r="AB17" i="39"/>
  <c r="AB15" i="39"/>
  <c r="AE51" i="40"/>
  <c r="AF51" i="40" s="1"/>
  <c r="AE49" i="40"/>
  <c r="AF49" i="40" s="1"/>
  <c r="AD42" i="40"/>
  <c r="AE36" i="40"/>
  <c r="AF36" i="40" s="1"/>
  <c r="AD7" i="40"/>
  <c r="AE55" i="40"/>
  <c r="AF55" i="40" s="1"/>
  <c r="AE34" i="40"/>
  <c r="AF34" i="40" s="1"/>
  <c r="AD31" i="40"/>
  <c r="AE21" i="40"/>
  <c r="AF21" i="40" s="1"/>
  <c r="AE16" i="40"/>
  <c r="AF16" i="40" s="1"/>
  <c r="AE10" i="40"/>
  <c r="AC10" i="40"/>
  <c r="AC58" i="40" s="1"/>
  <c r="AD10" i="40"/>
  <c r="AF10" i="40"/>
  <c r="AB10" i="40"/>
  <c r="AE57" i="40"/>
  <c r="AF57" i="40" s="1"/>
  <c r="AE53" i="40"/>
  <c r="AF53" i="40" s="1"/>
  <c r="AE45" i="40"/>
  <c r="AF45" i="40" s="1"/>
  <c r="AE41" i="40"/>
  <c r="AF41" i="40" s="1"/>
  <c r="AD54" i="40"/>
  <c r="AE7" i="40"/>
  <c r="AA58" i="40"/>
  <c r="R58" i="40"/>
  <c r="S58" i="40" s="1"/>
  <c r="S7" i="40"/>
  <c r="AE43" i="40"/>
  <c r="AF43" i="40" s="1"/>
  <c r="AE39" i="40"/>
  <c r="AF39" i="40" s="1"/>
  <c r="AE29" i="40"/>
  <c r="AF29" i="40" s="1"/>
  <c r="AE18" i="40"/>
  <c r="AF18" i="40" s="1"/>
  <c r="AE14" i="40"/>
  <c r="AF14" i="40" s="1"/>
  <c r="AE32" i="40"/>
  <c r="AF32" i="40" s="1"/>
  <c r="AE25" i="40"/>
  <c r="AF25" i="40" s="1"/>
  <c r="AE23" i="40"/>
  <c r="AF23" i="40" s="1"/>
  <c r="AE22" i="40"/>
  <c r="AF22" i="40" s="1"/>
  <c r="AE19" i="40"/>
  <c r="AF19" i="40" s="1"/>
  <c r="AE15" i="40"/>
  <c r="AF15" i="40" s="1"/>
  <c r="AE9" i="40"/>
  <c r="AF9" i="40" s="1"/>
  <c r="Q6" i="40"/>
  <c r="R6" i="40" s="1"/>
  <c r="Q5" i="40"/>
  <c r="AD6" i="44" l="1"/>
  <c r="AD5" i="44"/>
  <c r="AA6" i="43"/>
  <c r="AA5" i="43"/>
  <c r="Y4" i="42"/>
  <c r="W6" i="42"/>
  <c r="X6" i="42" s="1"/>
  <c r="Y6" i="42" s="1"/>
  <c r="Z6" i="42" s="1"/>
  <c r="U6" i="41"/>
  <c r="V6" i="41" s="1"/>
  <c r="U5" i="41"/>
  <c r="S5" i="40"/>
  <c r="S6" i="40"/>
  <c r="T6" i="40" s="1"/>
  <c r="AE58" i="40"/>
  <c r="AF7" i="40"/>
  <c r="AF58" i="40"/>
  <c r="AB58" i="40"/>
  <c r="AD58" i="40"/>
  <c r="AE64" i="39"/>
  <c r="X58" i="39"/>
  <c r="W58" i="39"/>
  <c r="O58" i="39"/>
  <c r="M58" i="39"/>
  <c r="L58" i="39"/>
  <c r="K58" i="39"/>
  <c r="J58" i="39"/>
  <c r="I58" i="39"/>
  <c r="H58" i="39"/>
  <c r="G58" i="39"/>
  <c r="AH57" i="39"/>
  <c r="AG57" i="39"/>
  <c r="Y57" i="39"/>
  <c r="P57" i="39"/>
  <c r="U57" i="39" s="1"/>
  <c r="N57" i="39"/>
  <c r="AH56" i="39"/>
  <c r="AG56" i="39"/>
  <c r="AD56" i="39"/>
  <c r="AE56" i="39"/>
  <c r="AF56" i="39" s="1"/>
  <c r="Y56" i="39"/>
  <c r="P56" i="39"/>
  <c r="R56" i="39" s="1"/>
  <c r="N56" i="39"/>
  <c r="AH55" i="39"/>
  <c r="AG55" i="39"/>
  <c r="Y55" i="39"/>
  <c r="P55" i="39"/>
  <c r="U55" i="39" s="1"/>
  <c r="N55" i="39"/>
  <c r="AH54" i="39"/>
  <c r="AG54" i="39"/>
  <c r="Y54" i="39"/>
  <c r="P54" i="39"/>
  <c r="R54" i="39" s="1"/>
  <c r="N54" i="39"/>
  <c r="AH53" i="39"/>
  <c r="AG53" i="39"/>
  <c r="Y53" i="39"/>
  <c r="P53" i="39"/>
  <c r="N53" i="39"/>
  <c r="AH52" i="39"/>
  <c r="AI52" i="39" s="1"/>
  <c r="Y52" i="39"/>
  <c r="Q52" i="39"/>
  <c r="P52" i="39"/>
  <c r="S52" i="39" s="1"/>
  <c r="N52" i="39"/>
  <c r="AH51" i="39"/>
  <c r="AG51" i="39"/>
  <c r="AI51" i="39" s="1"/>
  <c r="Y51" i="39"/>
  <c r="U51" i="39"/>
  <c r="P51" i="39"/>
  <c r="N51" i="39"/>
  <c r="AH50" i="39"/>
  <c r="AG50" i="39"/>
  <c r="AI50" i="39" s="1"/>
  <c r="Y50" i="39"/>
  <c r="P50" i="39"/>
  <c r="R50" i="39" s="1"/>
  <c r="N50" i="39"/>
  <c r="AH49" i="39"/>
  <c r="AG49" i="39"/>
  <c r="Y49" i="39"/>
  <c r="P49" i="39"/>
  <c r="U49" i="39" s="1"/>
  <c r="N49" i="39"/>
  <c r="AH48" i="39"/>
  <c r="AG48" i="39"/>
  <c r="Y48" i="39"/>
  <c r="P48" i="39"/>
  <c r="U48" i="39" s="1"/>
  <c r="N48" i="39"/>
  <c r="AH47" i="39"/>
  <c r="AI47" i="39" s="1"/>
  <c r="Y47" i="39"/>
  <c r="Q47" i="39"/>
  <c r="P47" i="39"/>
  <c r="U47" i="39" s="1"/>
  <c r="N47" i="39"/>
  <c r="AH46" i="39"/>
  <c r="AI46" i="39" s="1"/>
  <c r="Y46" i="39"/>
  <c r="Q46" i="39"/>
  <c r="P46" i="39"/>
  <c r="U46" i="39" s="1"/>
  <c r="N46" i="39"/>
  <c r="AH45" i="39"/>
  <c r="AG45" i="39"/>
  <c r="Y45" i="39"/>
  <c r="P45" i="39"/>
  <c r="U45" i="39" s="1"/>
  <c r="N45" i="39"/>
  <c r="AH44" i="39"/>
  <c r="AG44" i="39"/>
  <c r="Y44" i="39"/>
  <c r="P44" i="39"/>
  <c r="U44" i="39" s="1"/>
  <c r="N44" i="39"/>
  <c r="AH43" i="39"/>
  <c r="AG43" i="39"/>
  <c r="AD43" i="39"/>
  <c r="AE43" i="39"/>
  <c r="AF43" i="39" s="1"/>
  <c r="Y43" i="39"/>
  <c r="P43" i="39"/>
  <c r="R43" i="39" s="1"/>
  <c r="N43" i="39"/>
  <c r="AH42" i="39"/>
  <c r="AG42" i="39"/>
  <c r="Y42" i="39"/>
  <c r="P42" i="39"/>
  <c r="R42" i="39" s="1"/>
  <c r="N42" i="39"/>
  <c r="AH41" i="39"/>
  <c r="AG41" i="39"/>
  <c r="Y41" i="39"/>
  <c r="P41" i="39"/>
  <c r="R41" i="39" s="1"/>
  <c r="N41" i="39"/>
  <c r="AH40" i="39"/>
  <c r="AG40" i="39"/>
  <c r="Y40" i="39"/>
  <c r="P40" i="39"/>
  <c r="R40" i="39" s="1"/>
  <c r="N40" i="39"/>
  <c r="AH39" i="39"/>
  <c r="AG39" i="39"/>
  <c r="AD39" i="39"/>
  <c r="Y39" i="39"/>
  <c r="Q39" i="39"/>
  <c r="P39" i="39"/>
  <c r="U39" i="39" s="1"/>
  <c r="N39" i="39"/>
  <c r="AH38" i="39"/>
  <c r="AG38" i="39"/>
  <c r="AI38" i="39" s="1"/>
  <c r="Y38" i="39"/>
  <c r="P38" i="39"/>
  <c r="U38" i="39" s="1"/>
  <c r="N38" i="39"/>
  <c r="AH37" i="39"/>
  <c r="AG37" i="39"/>
  <c r="AF37" i="39"/>
  <c r="Y37" i="39"/>
  <c r="Q37" i="39"/>
  <c r="P37" i="39"/>
  <c r="U37" i="39" s="1"/>
  <c r="N37" i="39"/>
  <c r="AH36" i="39"/>
  <c r="AG36" i="39"/>
  <c r="Y36" i="39"/>
  <c r="P36" i="39"/>
  <c r="U36" i="39" s="1"/>
  <c r="N36" i="39"/>
  <c r="AH35" i="39"/>
  <c r="AG35" i="39"/>
  <c r="Y35" i="39"/>
  <c r="P35" i="39"/>
  <c r="U35" i="39" s="1"/>
  <c r="N35" i="39"/>
  <c r="AH34" i="39"/>
  <c r="AG34" i="39"/>
  <c r="Y34" i="39"/>
  <c r="P34" i="39"/>
  <c r="U34" i="39" s="1"/>
  <c r="N34" i="39"/>
  <c r="AH33" i="39"/>
  <c r="AI33" i="39" s="1"/>
  <c r="Y33" i="39"/>
  <c r="Q33" i="39"/>
  <c r="P33" i="39"/>
  <c r="U33" i="39" s="1"/>
  <c r="N33" i="39"/>
  <c r="AH32" i="39"/>
  <c r="AI32" i="39" s="1"/>
  <c r="Y32" i="39"/>
  <c r="P32" i="39"/>
  <c r="U32" i="39" s="1"/>
  <c r="N32" i="39"/>
  <c r="AH31" i="39"/>
  <c r="AG31" i="39"/>
  <c r="Y31" i="39"/>
  <c r="P31" i="39"/>
  <c r="U31" i="39" s="1"/>
  <c r="N31" i="39"/>
  <c r="AH30" i="39"/>
  <c r="AI30" i="39" s="1"/>
  <c r="Y30" i="39"/>
  <c r="P30" i="39"/>
  <c r="U30" i="39" s="1"/>
  <c r="N30" i="39"/>
  <c r="AH29" i="39"/>
  <c r="AG29" i="39"/>
  <c r="Y29" i="39"/>
  <c r="P29" i="39"/>
  <c r="U29" i="39" s="1"/>
  <c r="N29" i="39"/>
  <c r="AH28" i="39"/>
  <c r="AG28" i="39"/>
  <c r="AF28" i="39"/>
  <c r="Y28" i="39"/>
  <c r="P28" i="39"/>
  <c r="U28" i="39" s="1"/>
  <c r="N28" i="39"/>
  <c r="AH27" i="39"/>
  <c r="AI27" i="39" s="1"/>
  <c r="Y27" i="39"/>
  <c r="P27" i="39"/>
  <c r="U27" i="39" s="1"/>
  <c r="N27" i="39"/>
  <c r="AH26" i="39"/>
  <c r="AG26" i="39"/>
  <c r="Y26" i="39"/>
  <c r="P26" i="39"/>
  <c r="R26" i="39" s="1"/>
  <c r="N26" i="39"/>
  <c r="AH25" i="39"/>
  <c r="AG25" i="39"/>
  <c r="Y25" i="39"/>
  <c r="P25" i="39"/>
  <c r="S25" i="39" s="1"/>
  <c r="N25" i="39"/>
  <c r="AH24" i="39"/>
  <c r="AG24" i="39"/>
  <c r="AF24" i="39"/>
  <c r="Y24" i="39"/>
  <c r="Q24" i="39"/>
  <c r="P24" i="39"/>
  <c r="U24" i="39" s="1"/>
  <c r="N24" i="39"/>
  <c r="AG23" i="39"/>
  <c r="Y23" i="39"/>
  <c r="T23" i="39"/>
  <c r="P23" i="39"/>
  <c r="N23" i="39"/>
  <c r="AH22" i="39"/>
  <c r="AG22" i="39"/>
  <c r="Y22" i="39"/>
  <c r="P22" i="39"/>
  <c r="U22" i="39" s="1"/>
  <c r="N22" i="39"/>
  <c r="AH21" i="39"/>
  <c r="AG21" i="39"/>
  <c r="AE21" i="39"/>
  <c r="AF21" i="39" s="1"/>
  <c r="Y21" i="39"/>
  <c r="P21" i="39"/>
  <c r="U21" i="39" s="1"/>
  <c r="N21" i="39"/>
  <c r="Y20" i="39"/>
  <c r="T20" i="39"/>
  <c r="Q20" i="39"/>
  <c r="P20" i="39"/>
  <c r="U20" i="39" s="1"/>
  <c r="N20" i="39"/>
  <c r="AH19" i="39"/>
  <c r="AG19" i="39"/>
  <c r="Y19" i="39"/>
  <c r="P19" i="39"/>
  <c r="U19" i="39" s="1"/>
  <c r="N19" i="39"/>
  <c r="AH18" i="39"/>
  <c r="AG18" i="39"/>
  <c r="AE18" i="39"/>
  <c r="AF18" i="39" s="1"/>
  <c r="Y18" i="39"/>
  <c r="P18" i="39"/>
  <c r="U18" i="39" s="1"/>
  <c r="N18" i="39"/>
  <c r="AH17" i="39"/>
  <c r="AG17" i="39"/>
  <c r="Y17" i="39"/>
  <c r="P17" i="39"/>
  <c r="U17" i="39" s="1"/>
  <c r="N17" i="39"/>
  <c r="AH16" i="39"/>
  <c r="AG16" i="39"/>
  <c r="Y16" i="39"/>
  <c r="P16" i="39"/>
  <c r="U16" i="39" s="1"/>
  <c r="N16" i="39"/>
  <c r="AH15" i="39"/>
  <c r="AG15" i="39"/>
  <c r="Y15" i="39"/>
  <c r="P15" i="39"/>
  <c r="U15" i="39" s="1"/>
  <c r="N15" i="39"/>
  <c r="AH14" i="39"/>
  <c r="AG14" i="39"/>
  <c r="Y14" i="39"/>
  <c r="P14" i="39"/>
  <c r="R14" i="39" s="1"/>
  <c r="N14" i="39"/>
  <c r="AG13" i="39"/>
  <c r="Y13" i="39"/>
  <c r="T13" i="39"/>
  <c r="P13" i="39"/>
  <c r="Q13" i="39" s="1"/>
  <c r="N13" i="39"/>
  <c r="AG12" i="39"/>
  <c r="Y12" i="39"/>
  <c r="T12" i="39"/>
  <c r="P12" i="39"/>
  <c r="Q12" i="39" s="1"/>
  <c r="N12" i="39"/>
  <c r="AG11" i="39"/>
  <c r="Y11" i="39"/>
  <c r="T11" i="39"/>
  <c r="Q11" i="39"/>
  <c r="P11" i="39"/>
  <c r="U11" i="39" s="1"/>
  <c r="N11" i="39"/>
  <c r="Y10" i="39"/>
  <c r="T10" i="39"/>
  <c r="Q10" i="39"/>
  <c r="P10" i="39"/>
  <c r="U10" i="39" s="1"/>
  <c r="N10" i="39"/>
  <c r="AG9" i="39"/>
  <c r="Y9" i="39"/>
  <c r="T9" i="39"/>
  <c r="AA9" i="39" s="1"/>
  <c r="P9" i="39"/>
  <c r="Q9" i="39" s="1"/>
  <c r="N9" i="39"/>
  <c r="AH8" i="39"/>
  <c r="AI8" i="39" s="1"/>
  <c r="Y8" i="39"/>
  <c r="P8" i="39"/>
  <c r="S8" i="39" s="1"/>
  <c r="N8" i="39"/>
  <c r="AH7" i="39"/>
  <c r="AG7" i="39"/>
  <c r="Y7" i="39"/>
  <c r="P7" i="39"/>
  <c r="Q7" i="39" s="1"/>
  <c r="N7" i="39"/>
  <c r="B6" i="39"/>
  <c r="C6" i="39" s="1"/>
  <c r="D6" i="39" s="1"/>
  <c r="E6" i="39" s="1"/>
  <c r="F6" i="39" s="1"/>
  <c r="G6" i="39" s="1"/>
  <c r="H6" i="39" s="1"/>
  <c r="I6" i="39" s="1"/>
  <c r="J6" i="39" s="1"/>
  <c r="K6" i="39" s="1"/>
  <c r="AB6" i="43" l="1"/>
  <c r="AC6" i="43" s="1"/>
  <c r="AF5" i="43"/>
  <c r="AB5" i="43"/>
  <c r="AA6" i="42"/>
  <c r="AA5" i="42"/>
  <c r="W6" i="41"/>
  <c r="X6" i="41" s="1"/>
  <c r="Y6" i="41" s="1"/>
  <c r="Z6" i="41" s="1"/>
  <c r="Y4" i="41"/>
  <c r="Q8" i="39"/>
  <c r="AI14" i="39"/>
  <c r="Q15" i="39"/>
  <c r="U23" i="39"/>
  <c r="AI24" i="39"/>
  <c r="AI25" i="39"/>
  <c r="Q30" i="39"/>
  <c r="AI31" i="39"/>
  <c r="AC9" i="39"/>
  <c r="AB9" i="39"/>
  <c r="AD9" i="39"/>
  <c r="AH11" i="39"/>
  <c r="AI11" i="39" s="1"/>
  <c r="AA11" i="39"/>
  <c r="AH13" i="39"/>
  <c r="AA13" i="39"/>
  <c r="AI13" i="39"/>
  <c r="AH20" i="39"/>
  <c r="AI20" i="39" s="1"/>
  <c r="AA20" i="39"/>
  <c r="AD20" i="39" s="1"/>
  <c r="AH23" i="39"/>
  <c r="AI23" i="39" s="1"/>
  <c r="AA23" i="39"/>
  <c r="AH10" i="39"/>
  <c r="AI10" i="39" s="1"/>
  <c r="AA10" i="39"/>
  <c r="AF10" i="39" s="1"/>
  <c r="AH12" i="39"/>
  <c r="AA12" i="39"/>
  <c r="AI16" i="39"/>
  <c r="Q17" i="39"/>
  <c r="AI18" i="39"/>
  <c r="Q19" i="39"/>
  <c r="Q23" i="39"/>
  <c r="Q35" i="39"/>
  <c r="AI39" i="39"/>
  <c r="AI42" i="39"/>
  <c r="Q45" i="39"/>
  <c r="AI53" i="39"/>
  <c r="AI54" i="39"/>
  <c r="AI55" i="39"/>
  <c r="U5" i="40"/>
  <c r="U6" i="40"/>
  <c r="V6" i="40" s="1"/>
  <c r="AE33" i="39"/>
  <c r="AE46" i="39"/>
  <c r="AE47" i="39"/>
  <c r="AD54" i="39"/>
  <c r="S33" i="39"/>
  <c r="S46" i="39"/>
  <c r="S47" i="39"/>
  <c r="U8" i="39"/>
  <c r="T58" i="39"/>
  <c r="AC61" i="39" s="1"/>
  <c r="Q16" i="39"/>
  <c r="AI17" i="39"/>
  <c r="AD18" i="39"/>
  <c r="Q21" i="39"/>
  <c r="AI21" i="39"/>
  <c r="Q22" i="39"/>
  <c r="AI26" i="39"/>
  <c r="AI28" i="39"/>
  <c r="Q31" i="39"/>
  <c r="Q34" i="39"/>
  <c r="AI35" i="39"/>
  <c r="Q36" i="39"/>
  <c r="Q38" i="39"/>
  <c r="AI40" i="39"/>
  <c r="AI41" i="39"/>
  <c r="AI43" i="39"/>
  <c r="Q44" i="39"/>
  <c r="AI45" i="39"/>
  <c r="Q48" i="39"/>
  <c r="Q49" i="39"/>
  <c r="AI49" i="39"/>
  <c r="U52" i="39"/>
  <c r="Q57" i="39"/>
  <c r="AI57" i="39"/>
  <c r="AD21" i="39"/>
  <c r="AE39" i="39"/>
  <c r="AF39" i="39" s="1"/>
  <c r="AE24" i="39"/>
  <c r="AE25" i="39"/>
  <c r="AF25" i="39" s="1"/>
  <c r="AE30" i="39"/>
  <c r="AF30" i="39" s="1"/>
  <c r="L6" i="39"/>
  <c r="M6" i="39" s="1"/>
  <c r="N6" i="39" s="1"/>
  <c r="O6" i="39" s="1"/>
  <c r="P6" i="39" s="1"/>
  <c r="N4" i="39"/>
  <c r="AI12" i="39"/>
  <c r="AD8" i="39"/>
  <c r="AF8" i="39"/>
  <c r="S9" i="39"/>
  <c r="U9" i="39"/>
  <c r="AE9" i="39"/>
  <c r="AF9" i="39" s="1"/>
  <c r="S10" i="39"/>
  <c r="S11" i="39"/>
  <c r="S12" i="39"/>
  <c r="U12" i="39"/>
  <c r="S13" i="39"/>
  <c r="U13" i="39"/>
  <c r="S14" i="39"/>
  <c r="Q14" i="39"/>
  <c r="U14" i="39"/>
  <c r="AI15" i="39"/>
  <c r="Q18" i="39"/>
  <c r="R18" i="39"/>
  <c r="S18" i="39" s="1"/>
  <c r="S24" i="39"/>
  <c r="Q27" i="39"/>
  <c r="R27" i="39"/>
  <c r="S27" i="39" s="1"/>
  <c r="Q28" i="39"/>
  <c r="R28" i="39"/>
  <c r="S28" i="39" s="1"/>
  <c r="Q29" i="39"/>
  <c r="R29" i="39"/>
  <c r="S29" i="39" s="1"/>
  <c r="Q32" i="39"/>
  <c r="R32" i="39"/>
  <c r="S32" i="39" s="1"/>
  <c r="P58" i="39"/>
  <c r="Q58" i="39" s="1"/>
  <c r="R7" i="39"/>
  <c r="U7" i="39"/>
  <c r="AG58" i="39"/>
  <c r="AC62" i="39" s="1"/>
  <c r="AC65" i="39" s="1"/>
  <c r="AC67" i="39" s="1"/>
  <c r="AI7" i="39"/>
  <c r="AE8" i="39"/>
  <c r="AH9" i="39"/>
  <c r="AE27" i="39"/>
  <c r="AF27" i="39" s="1"/>
  <c r="AD27" i="39"/>
  <c r="AD32" i="39"/>
  <c r="AD37" i="39"/>
  <c r="AE52" i="39"/>
  <c r="AD52" i="39"/>
  <c r="AF52" i="39"/>
  <c r="S40" i="39"/>
  <c r="Q40" i="39"/>
  <c r="U40" i="39"/>
  <c r="AD40" i="39"/>
  <c r="AE40" i="39"/>
  <c r="AF40" i="39" s="1"/>
  <c r="S42" i="39"/>
  <c r="Q42" i="39"/>
  <c r="U42" i="39"/>
  <c r="AD42" i="39"/>
  <c r="AE42" i="39"/>
  <c r="AF42" i="39" s="1"/>
  <c r="AD51" i="39"/>
  <c r="Q53" i="39"/>
  <c r="R53" i="39"/>
  <c r="S53" i="39" s="1"/>
  <c r="AE55" i="39"/>
  <c r="AF55" i="39" s="1"/>
  <c r="V58" i="39"/>
  <c r="Y58" i="39" s="1"/>
  <c r="R15" i="39"/>
  <c r="S15" i="39" s="1"/>
  <c r="AD15" i="39"/>
  <c r="R16" i="39"/>
  <c r="S16" i="39" s="1"/>
  <c r="AD16" i="39"/>
  <c r="R17" i="39"/>
  <c r="S17" i="39" s="1"/>
  <c r="AD17" i="39"/>
  <c r="AE17" i="39"/>
  <c r="AF17" i="39" s="1"/>
  <c r="AI19" i="39"/>
  <c r="AI22" i="39"/>
  <c r="U25" i="39"/>
  <c r="Q25" i="39"/>
  <c r="S26" i="39"/>
  <c r="Q26" i="39"/>
  <c r="U26" i="39"/>
  <c r="AD26" i="39"/>
  <c r="AE26" i="39"/>
  <c r="AF26" i="39" s="1"/>
  <c r="AI29" i="39"/>
  <c r="AD31" i="39"/>
  <c r="AE31" i="39"/>
  <c r="AF31" i="39" s="1"/>
  <c r="AF33" i="39"/>
  <c r="AD33" i="39"/>
  <c r="AI34" i="39"/>
  <c r="AI36" i="39"/>
  <c r="AI37" i="39"/>
  <c r="S41" i="39"/>
  <c r="Q41" i="39"/>
  <c r="U41" i="39"/>
  <c r="AD41" i="39"/>
  <c r="AE41" i="39"/>
  <c r="AF41" i="39" s="1"/>
  <c r="U43" i="39"/>
  <c r="S43" i="39"/>
  <c r="Q43" i="39"/>
  <c r="AE49" i="39"/>
  <c r="AF49" i="39" s="1"/>
  <c r="Q51" i="39"/>
  <c r="R51" i="39"/>
  <c r="S51" i="39" s="1"/>
  <c r="U53" i="39"/>
  <c r="AE53" i="39"/>
  <c r="AF53" i="39" s="1"/>
  <c r="Q55" i="39"/>
  <c r="R55" i="39"/>
  <c r="S55" i="39" s="1"/>
  <c r="AE57" i="39"/>
  <c r="AF57" i="39" s="1"/>
  <c r="R19" i="39"/>
  <c r="S19" i="39" s="1"/>
  <c r="AD19" i="39"/>
  <c r="S20" i="39"/>
  <c r="R21" i="39"/>
  <c r="S21" i="39" s="1"/>
  <c r="R22" i="39"/>
  <c r="S22" i="39" s="1"/>
  <c r="AD22" i="39"/>
  <c r="S23" i="39"/>
  <c r="AD24" i="39"/>
  <c r="AD25" i="39"/>
  <c r="AD28" i="39"/>
  <c r="AD29" i="39"/>
  <c r="R30" i="39"/>
  <c r="S30" i="39" s="1"/>
  <c r="AD30" i="39"/>
  <c r="R31" i="39"/>
  <c r="S31" i="39" s="1"/>
  <c r="R33" i="39"/>
  <c r="R34" i="39"/>
  <c r="S34" i="39" s="1"/>
  <c r="AD34" i="39"/>
  <c r="R35" i="39"/>
  <c r="S35" i="39" s="1"/>
  <c r="AD35" i="39"/>
  <c r="R36" i="39"/>
  <c r="S36" i="39" s="1"/>
  <c r="AD36" i="39"/>
  <c r="R37" i="39"/>
  <c r="S37" i="39" s="1"/>
  <c r="R38" i="39"/>
  <c r="S38" i="39" s="1"/>
  <c r="AD38" i="39"/>
  <c r="R39" i="39"/>
  <c r="S39" i="39" s="1"/>
  <c r="AI44" i="39"/>
  <c r="AF46" i="39"/>
  <c r="AD46" i="39"/>
  <c r="AF47" i="39"/>
  <c r="AD47" i="39"/>
  <c r="AI48" i="39"/>
  <c r="S50" i="39"/>
  <c r="Q50" i="39"/>
  <c r="U50" i="39"/>
  <c r="AD50" i="39"/>
  <c r="AE50" i="39"/>
  <c r="AF50" i="39" s="1"/>
  <c r="R52" i="39"/>
  <c r="S54" i="39"/>
  <c r="Q54" i="39"/>
  <c r="U54" i="39"/>
  <c r="S56" i="39"/>
  <c r="Q56" i="39"/>
  <c r="U56" i="39"/>
  <c r="AI56" i="39"/>
  <c r="N58" i="39"/>
  <c r="R44" i="39"/>
  <c r="S44" i="39" s="1"/>
  <c r="AD44" i="39"/>
  <c r="R45" i="39"/>
  <c r="S45" i="39" s="1"/>
  <c r="AD45" i="39"/>
  <c r="R46" i="39"/>
  <c r="R47" i="39"/>
  <c r="R48" i="39"/>
  <c r="S48" i="39" s="1"/>
  <c r="AD48" i="39"/>
  <c r="R49" i="39"/>
  <c r="S49" i="39" s="1"/>
  <c r="R57" i="39"/>
  <c r="S57" i="39" s="1"/>
  <c r="AE64" i="37"/>
  <c r="X58" i="37"/>
  <c r="W58" i="37"/>
  <c r="O58" i="37"/>
  <c r="M58" i="37"/>
  <c r="L58" i="37"/>
  <c r="K58" i="37"/>
  <c r="J58" i="37"/>
  <c r="I58" i="37"/>
  <c r="H58" i="37"/>
  <c r="G58" i="37"/>
  <c r="AH57" i="37"/>
  <c r="AG57" i="37"/>
  <c r="AA57" i="37"/>
  <c r="AC57" i="37" s="1"/>
  <c r="Y57" i="37"/>
  <c r="P57" i="37"/>
  <c r="R57" i="37" s="1"/>
  <c r="S57" i="37" s="1"/>
  <c r="N57" i="37"/>
  <c r="AH56" i="37"/>
  <c r="AG56" i="37"/>
  <c r="AC56" i="37"/>
  <c r="Y56" i="37"/>
  <c r="Q56" i="37"/>
  <c r="P56" i="37"/>
  <c r="R56" i="37" s="1"/>
  <c r="S56" i="37" s="1"/>
  <c r="N56" i="37"/>
  <c r="AH55" i="37"/>
  <c r="AG55" i="37"/>
  <c r="AI55" i="37" s="1"/>
  <c r="AA55" i="37"/>
  <c r="AC55" i="37" s="1"/>
  <c r="Y55" i="37"/>
  <c r="P55" i="37"/>
  <c r="U55" i="37" s="1"/>
  <c r="N55" i="37"/>
  <c r="AH54" i="37"/>
  <c r="AG54" i="37"/>
  <c r="AI54" i="37" s="1"/>
  <c r="AA54" i="37"/>
  <c r="Y54" i="37"/>
  <c r="P54" i="37"/>
  <c r="U54" i="37" s="1"/>
  <c r="N54" i="37"/>
  <c r="AH53" i="37"/>
  <c r="AG53" i="37"/>
  <c r="AI53" i="37" s="1"/>
  <c r="AA53" i="37"/>
  <c r="AB53" i="37" s="1"/>
  <c r="Y53" i="37"/>
  <c r="P53" i="37"/>
  <c r="U53" i="37" s="1"/>
  <c r="N53" i="37"/>
  <c r="AH52" i="37"/>
  <c r="AI52" i="37" s="1"/>
  <c r="AA52" i="37" s="1"/>
  <c r="AD52" i="37" s="1"/>
  <c r="Y52" i="37"/>
  <c r="Q52" i="37"/>
  <c r="P52" i="37"/>
  <c r="U52" i="37" s="1"/>
  <c r="N52" i="37"/>
  <c r="AH51" i="37"/>
  <c r="AG51" i="37"/>
  <c r="AA51" i="37"/>
  <c r="Y51" i="37"/>
  <c r="P51" i="37"/>
  <c r="R51" i="37" s="1"/>
  <c r="S51" i="37" s="1"/>
  <c r="N51" i="37"/>
  <c r="AH50" i="37"/>
  <c r="AG50" i="37"/>
  <c r="AA50" i="37"/>
  <c r="AB50" i="37" s="1"/>
  <c r="Y50" i="37"/>
  <c r="Q50" i="37"/>
  <c r="P50" i="37"/>
  <c r="R50" i="37" s="1"/>
  <c r="S50" i="37" s="1"/>
  <c r="N50" i="37"/>
  <c r="AH49" i="37"/>
  <c r="AG49" i="37"/>
  <c r="AI49" i="37" s="1"/>
  <c r="AA49" i="37"/>
  <c r="AC49" i="37" s="1"/>
  <c r="AD49" i="37" s="1"/>
  <c r="Y49" i="37"/>
  <c r="P49" i="37"/>
  <c r="U49" i="37" s="1"/>
  <c r="N49" i="37"/>
  <c r="AH48" i="37"/>
  <c r="AG48" i="37"/>
  <c r="AA48" i="37"/>
  <c r="AB48" i="37" s="1"/>
  <c r="Y48" i="37"/>
  <c r="P48" i="37"/>
  <c r="U48" i="37" s="1"/>
  <c r="N48" i="37"/>
  <c r="AH47" i="37"/>
  <c r="AI47" i="37" s="1"/>
  <c r="AA47" i="37" s="1"/>
  <c r="AF47" i="37" s="1"/>
  <c r="Y47" i="37"/>
  <c r="Q47" i="37"/>
  <c r="P47" i="37"/>
  <c r="U47" i="37" s="1"/>
  <c r="N47" i="37"/>
  <c r="AH46" i="37"/>
  <c r="AI46" i="37" s="1"/>
  <c r="AA46" i="37" s="1"/>
  <c r="AF46" i="37" s="1"/>
  <c r="Y46" i="37"/>
  <c r="Q46" i="37"/>
  <c r="P46" i="37"/>
  <c r="U46" i="37" s="1"/>
  <c r="N46" i="37"/>
  <c r="AH45" i="37"/>
  <c r="AG45" i="37"/>
  <c r="AA45" i="37"/>
  <c r="AB45" i="37" s="1"/>
  <c r="Y45" i="37"/>
  <c r="P45" i="37"/>
  <c r="U45" i="37" s="1"/>
  <c r="N45" i="37"/>
  <c r="AH44" i="37"/>
  <c r="AG44" i="37"/>
  <c r="AA44" i="37"/>
  <c r="AB44" i="37" s="1"/>
  <c r="Y44" i="37"/>
  <c r="P44" i="37"/>
  <c r="U44" i="37" s="1"/>
  <c r="N44" i="37"/>
  <c r="AH43" i="37"/>
  <c r="AG43" i="37"/>
  <c r="Z43" i="37"/>
  <c r="AB43" i="37" s="1"/>
  <c r="Y43" i="37"/>
  <c r="Q43" i="37"/>
  <c r="P43" i="37"/>
  <c r="R43" i="37" s="1"/>
  <c r="S43" i="37" s="1"/>
  <c r="N43" i="37"/>
  <c r="AH42" i="37"/>
  <c r="AG42" i="37"/>
  <c r="AI42" i="37" s="1"/>
  <c r="AA42" i="37"/>
  <c r="Y42" i="37"/>
  <c r="P42" i="37"/>
  <c r="U42" i="37" s="1"/>
  <c r="N42" i="37"/>
  <c r="AH41" i="37"/>
  <c r="AG41" i="37"/>
  <c r="AA41" i="37"/>
  <c r="AC41" i="37" s="1"/>
  <c r="Y41" i="37"/>
  <c r="P41" i="37"/>
  <c r="R41" i="37" s="1"/>
  <c r="N41" i="37"/>
  <c r="AH40" i="37"/>
  <c r="AG40" i="37"/>
  <c r="AA40" i="37"/>
  <c r="Y40" i="37"/>
  <c r="P40" i="37"/>
  <c r="N40" i="37"/>
  <c r="AH39" i="37"/>
  <c r="AG39" i="37"/>
  <c r="AC39" i="37"/>
  <c r="Y39" i="37"/>
  <c r="P39" i="37"/>
  <c r="U39" i="37" s="1"/>
  <c r="N39" i="37"/>
  <c r="AH38" i="37"/>
  <c r="AG38" i="37"/>
  <c r="AA38" i="37"/>
  <c r="AB38" i="37" s="1"/>
  <c r="Y38" i="37"/>
  <c r="P38" i="37"/>
  <c r="U38" i="37" s="1"/>
  <c r="N38" i="37"/>
  <c r="AH37" i="37"/>
  <c r="AG37" i="37"/>
  <c r="AA37" i="37"/>
  <c r="AC37" i="37" s="1"/>
  <c r="Y37" i="37"/>
  <c r="P37" i="37"/>
  <c r="U37" i="37" s="1"/>
  <c r="N37" i="37"/>
  <c r="AH36" i="37"/>
  <c r="AG36" i="37"/>
  <c r="AA36" i="37"/>
  <c r="AB36" i="37" s="1"/>
  <c r="Y36" i="37"/>
  <c r="P36" i="37"/>
  <c r="U36" i="37" s="1"/>
  <c r="N36" i="37"/>
  <c r="AH35" i="37"/>
  <c r="AG35" i="37"/>
  <c r="AA35" i="37"/>
  <c r="AB35" i="37" s="1"/>
  <c r="Y35" i="37"/>
  <c r="P35" i="37"/>
  <c r="U35" i="37" s="1"/>
  <c r="N35" i="37"/>
  <c r="AH34" i="37"/>
  <c r="AG34" i="37"/>
  <c r="AA34" i="37"/>
  <c r="AB34" i="37" s="1"/>
  <c r="Y34" i="37"/>
  <c r="Q34" i="37"/>
  <c r="P34" i="37"/>
  <c r="U34" i="37" s="1"/>
  <c r="N34" i="37"/>
  <c r="AH33" i="37"/>
  <c r="AI33" i="37" s="1"/>
  <c r="AA33" i="37" s="1"/>
  <c r="AC33" i="37"/>
  <c r="Y33" i="37"/>
  <c r="Q33" i="37"/>
  <c r="P33" i="37"/>
  <c r="U33" i="37" s="1"/>
  <c r="N33" i="37"/>
  <c r="AH32" i="37"/>
  <c r="AI32" i="37" s="1"/>
  <c r="AA32" i="37"/>
  <c r="AC32" i="37" s="1"/>
  <c r="Y32" i="37"/>
  <c r="P32" i="37"/>
  <c r="R32" i="37" s="1"/>
  <c r="N32" i="37"/>
  <c r="AH31" i="37"/>
  <c r="AG31" i="37"/>
  <c r="AA31" i="37"/>
  <c r="Y31" i="37"/>
  <c r="Q31" i="37"/>
  <c r="P31" i="37"/>
  <c r="U31" i="37" s="1"/>
  <c r="N31" i="37"/>
  <c r="AH30" i="37"/>
  <c r="AI30" i="37" s="1"/>
  <c r="AA30" i="37"/>
  <c r="AF30" i="37" s="1"/>
  <c r="Y30" i="37"/>
  <c r="Q30" i="37"/>
  <c r="P30" i="37"/>
  <c r="U30" i="37" s="1"/>
  <c r="N30" i="37"/>
  <c r="AH29" i="37"/>
  <c r="AG29" i="37"/>
  <c r="AI29" i="37" s="1"/>
  <c r="AA29" i="37"/>
  <c r="Z29" i="37" s="1"/>
  <c r="AB29" i="37" s="1"/>
  <c r="Y29" i="37"/>
  <c r="P29" i="37"/>
  <c r="R29" i="37" s="1"/>
  <c r="N29" i="37"/>
  <c r="AH28" i="37"/>
  <c r="AG28" i="37"/>
  <c r="AA28" i="37"/>
  <c r="AF28" i="37" s="1"/>
  <c r="Y28" i="37"/>
  <c r="P28" i="37"/>
  <c r="R28" i="37" s="1"/>
  <c r="N28" i="37"/>
  <c r="AH27" i="37"/>
  <c r="AI27" i="37" s="1"/>
  <c r="AA27" i="37"/>
  <c r="AD27" i="37" s="1"/>
  <c r="Y27" i="37"/>
  <c r="P27" i="37"/>
  <c r="R27" i="37" s="1"/>
  <c r="N27" i="37"/>
  <c r="AH26" i="37"/>
  <c r="AG26" i="37"/>
  <c r="AA26" i="37"/>
  <c r="Y26" i="37"/>
  <c r="P26" i="37"/>
  <c r="N26" i="37"/>
  <c r="AH25" i="37"/>
  <c r="AG25" i="37"/>
  <c r="AA25" i="37"/>
  <c r="AF25" i="37" s="1"/>
  <c r="Y25" i="37"/>
  <c r="P25" i="37"/>
  <c r="N25" i="37"/>
  <c r="AH24" i="37"/>
  <c r="AG24" i="37"/>
  <c r="AA24" i="37"/>
  <c r="AF24" i="37" s="1"/>
  <c r="Y24" i="37"/>
  <c r="Q24" i="37"/>
  <c r="P24" i="37"/>
  <c r="U24" i="37" s="1"/>
  <c r="N24" i="37"/>
  <c r="AG23" i="37"/>
  <c r="AA23" i="37"/>
  <c r="AF23" i="37" s="1"/>
  <c r="Y23" i="37"/>
  <c r="T23" i="37"/>
  <c r="AH23" i="37" s="1"/>
  <c r="P23" i="37"/>
  <c r="N23" i="37"/>
  <c r="AH22" i="37"/>
  <c r="AG22" i="37"/>
  <c r="AA22" i="37"/>
  <c r="AB22" i="37" s="1"/>
  <c r="Y22" i="37"/>
  <c r="P22" i="37"/>
  <c r="U22" i="37" s="1"/>
  <c r="N22" i="37"/>
  <c r="AH21" i="37"/>
  <c r="AG21" i="37"/>
  <c r="AB21" i="37"/>
  <c r="V21" i="37"/>
  <c r="V58" i="37" s="1"/>
  <c r="P21" i="37"/>
  <c r="N21" i="37"/>
  <c r="Y20" i="37"/>
  <c r="T20" i="37"/>
  <c r="AH20" i="37" s="1"/>
  <c r="AI20" i="37" s="1"/>
  <c r="AA20" i="37" s="1"/>
  <c r="Q20" i="37"/>
  <c r="P20" i="37"/>
  <c r="U20" i="37" s="1"/>
  <c r="N20" i="37"/>
  <c r="AH19" i="37"/>
  <c r="AG19" i="37"/>
  <c r="AA19" i="37"/>
  <c r="Y19" i="37"/>
  <c r="P19" i="37"/>
  <c r="N19" i="37"/>
  <c r="AH18" i="37"/>
  <c r="AG18" i="37"/>
  <c r="AC18" i="37"/>
  <c r="AD18" i="37" s="1"/>
  <c r="AB18" i="37"/>
  <c r="Y18" i="37"/>
  <c r="P18" i="37"/>
  <c r="U18" i="37" s="1"/>
  <c r="N18" i="37"/>
  <c r="AH17" i="37"/>
  <c r="AG17" i="37"/>
  <c r="AA17" i="37"/>
  <c r="AB17" i="37" s="1"/>
  <c r="Y17" i="37"/>
  <c r="P17" i="37"/>
  <c r="U17" i="37" s="1"/>
  <c r="N17" i="37"/>
  <c r="AH16" i="37"/>
  <c r="AG16" i="37"/>
  <c r="AA16" i="37"/>
  <c r="AB16" i="37" s="1"/>
  <c r="Y16" i="37"/>
  <c r="P16" i="37"/>
  <c r="U16" i="37" s="1"/>
  <c r="N16" i="37"/>
  <c r="AH15" i="37"/>
  <c r="AG15" i="37"/>
  <c r="AA15" i="37"/>
  <c r="AB15" i="37" s="1"/>
  <c r="Y15" i="37"/>
  <c r="P15" i="37"/>
  <c r="U15" i="37" s="1"/>
  <c r="N15" i="37"/>
  <c r="AH14" i="37"/>
  <c r="AG14" i="37"/>
  <c r="AA14" i="37"/>
  <c r="Y14" i="37"/>
  <c r="P14" i="37"/>
  <c r="N14" i="37"/>
  <c r="AG13" i="37"/>
  <c r="AA13" i="37"/>
  <c r="Y13" i="37"/>
  <c r="T13" i="37"/>
  <c r="AH13" i="37" s="1"/>
  <c r="P13" i="37"/>
  <c r="U13" i="37" s="1"/>
  <c r="N13" i="37"/>
  <c r="AG12" i="37"/>
  <c r="AA12" i="37"/>
  <c r="AB12" i="37" s="1"/>
  <c r="Y12" i="37"/>
  <c r="T12" i="37"/>
  <c r="AH12" i="37" s="1"/>
  <c r="P12" i="37"/>
  <c r="U12" i="37" s="1"/>
  <c r="N12" i="37"/>
  <c r="AG11" i="37"/>
  <c r="AA11" i="37"/>
  <c r="AB11" i="37" s="1"/>
  <c r="Y11" i="37"/>
  <c r="T11" i="37"/>
  <c r="AH11" i="37" s="1"/>
  <c r="Q11" i="37"/>
  <c r="P11" i="37"/>
  <c r="U11" i="37" s="1"/>
  <c r="N11" i="37"/>
  <c r="Y10" i="37"/>
  <c r="T10" i="37"/>
  <c r="AH10" i="37" s="1"/>
  <c r="AI10" i="37" s="1"/>
  <c r="AA10" i="37" s="1"/>
  <c r="Q10" i="37"/>
  <c r="P10" i="37"/>
  <c r="U10" i="37" s="1"/>
  <c r="N10" i="37"/>
  <c r="AG9" i="37"/>
  <c r="Y9" i="37"/>
  <c r="T9" i="37"/>
  <c r="AH9" i="37" s="1"/>
  <c r="P9" i="37"/>
  <c r="Q9" i="37" s="1"/>
  <c r="N9" i="37"/>
  <c r="AH8" i="37"/>
  <c r="AI8" i="37" s="1"/>
  <c r="AA8" i="37"/>
  <c r="AD8" i="37" s="1"/>
  <c r="Y8" i="37"/>
  <c r="P8" i="37"/>
  <c r="S8" i="37" s="1"/>
  <c r="N8" i="37"/>
  <c r="AH7" i="37"/>
  <c r="AG7" i="37"/>
  <c r="AA7" i="37"/>
  <c r="AB7" i="37" s="1"/>
  <c r="Y7" i="37"/>
  <c r="P7" i="37"/>
  <c r="Q7" i="37" s="1"/>
  <c r="N7" i="37"/>
  <c r="B6" i="37"/>
  <c r="C6" i="37" s="1"/>
  <c r="D6" i="37" s="1"/>
  <c r="E6" i="37" s="1"/>
  <c r="F6" i="37" s="1"/>
  <c r="G6" i="37" s="1"/>
  <c r="H6" i="37" s="1"/>
  <c r="I6" i="37" s="1"/>
  <c r="J6" i="37" s="1"/>
  <c r="K6" i="37" s="1"/>
  <c r="Q17" i="37" l="1"/>
  <c r="U23" i="37"/>
  <c r="AI37" i="37"/>
  <c r="Q38" i="37"/>
  <c r="AI44" i="37"/>
  <c r="Q45" i="37"/>
  <c r="AI50" i="37"/>
  <c r="AI51" i="37"/>
  <c r="AI56" i="37"/>
  <c r="Q57" i="37"/>
  <c r="N58" i="37"/>
  <c r="AD6" i="43"/>
  <c r="AD5" i="43"/>
  <c r="AB6" i="42"/>
  <c r="AC6" i="42" s="1"/>
  <c r="AF5" i="42"/>
  <c r="AB5" i="42"/>
  <c r="AA6" i="41"/>
  <c r="AA5" i="41"/>
  <c r="AF20" i="39"/>
  <c r="AD10" i="39"/>
  <c r="AC13" i="39"/>
  <c r="AE13" i="39" s="1"/>
  <c r="AF13" i="39" s="1"/>
  <c r="AB13" i="39"/>
  <c r="AC11" i="39"/>
  <c r="AE11" i="39" s="1"/>
  <c r="AF11" i="39" s="1"/>
  <c r="AB11" i="39"/>
  <c r="AH58" i="39"/>
  <c r="AC12" i="39"/>
  <c r="AE12" i="39" s="1"/>
  <c r="AF12" i="39" s="1"/>
  <c r="AB12" i="39"/>
  <c r="AC10" i="39"/>
  <c r="AE10" i="39" s="1"/>
  <c r="AB10" i="39"/>
  <c r="AC23" i="39"/>
  <c r="AB23" i="39"/>
  <c r="AC20" i="39"/>
  <c r="AE20" i="39" s="1"/>
  <c r="AB20" i="39"/>
  <c r="AA58" i="39"/>
  <c r="Y4" i="40"/>
  <c r="W6" i="40"/>
  <c r="X6" i="40" s="1"/>
  <c r="Y6" i="40" s="1"/>
  <c r="Z6" i="40" s="1"/>
  <c r="AE14" i="39"/>
  <c r="AF14" i="39" s="1"/>
  <c r="AD14" i="39"/>
  <c r="AD11" i="39"/>
  <c r="AE54" i="39"/>
  <c r="AF54" i="39" s="1"/>
  <c r="AE51" i="39"/>
  <c r="AF51" i="39" s="1"/>
  <c r="Q15" i="37"/>
  <c r="Y58" i="37"/>
  <c r="Q36" i="37"/>
  <c r="AI39" i="37"/>
  <c r="AI40" i="37"/>
  <c r="U43" i="37"/>
  <c r="AI48" i="37"/>
  <c r="Q49" i="37"/>
  <c r="U50" i="37"/>
  <c r="Q53" i="37"/>
  <c r="U56" i="37"/>
  <c r="AI57" i="37"/>
  <c r="AD12" i="39"/>
  <c r="AI13" i="37"/>
  <c r="AD57" i="39"/>
  <c r="Z58" i="39"/>
  <c r="AE48" i="39"/>
  <c r="AF48" i="39" s="1"/>
  <c r="AE44" i="39"/>
  <c r="AF44" i="39" s="1"/>
  <c r="AE29" i="39"/>
  <c r="AF29" i="39" s="1"/>
  <c r="AE45" i="39"/>
  <c r="AF45" i="39" s="1"/>
  <c r="AD7" i="39"/>
  <c r="U58" i="39"/>
  <c r="AE38" i="39"/>
  <c r="AF38" i="39" s="1"/>
  <c r="AE32" i="39"/>
  <c r="AF32" i="39" s="1"/>
  <c r="AI9" i="39"/>
  <c r="AI58" i="39" s="1"/>
  <c r="AD53" i="39"/>
  <c r="AD49" i="39"/>
  <c r="AE36" i="39"/>
  <c r="AF36" i="39" s="1"/>
  <c r="AE34" i="39"/>
  <c r="AF34" i="39" s="1"/>
  <c r="AE22" i="39"/>
  <c r="AF22" i="39" s="1"/>
  <c r="AE19" i="39"/>
  <c r="AF19" i="39" s="1"/>
  <c r="AD55" i="39"/>
  <c r="AE16" i="39"/>
  <c r="AF16" i="39" s="1"/>
  <c r="AE7" i="39"/>
  <c r="R58" i="39"/>
  <c r="S58" i="39" s="1"/>
  <c r="S7" i="39"/>
  <c r="AE35" i="39"/>
  <c r="AF35" i="39" s="1"/>
  <c r="AE15" i="39"/>
  <c r="AF15" i="39" s="1"/>
  <c r="Q6" i="39"/>
  <c r="R6" i="39" s="1"/>
  <c r="Q5" i="39"/>
  <c r="AB55" i="37"/>
  <c r="S33" i="37"/>
  <c r="S46" i="37"/>
  <c r="S47" i="37"/>
  <c r="Q51" i="37"/>
  <c r="U51" i="37"/>
  <c r="S52" i="37"/>
  <c r="R53" i="37"/>
  <c r="S53" i="37" s="1"/>
  <c r="R54" i="37"/>
  <c r="S54" i="37" s="1"/>
  <c r="R55" i="37"/>
  <c r="S55" i="37" s="1"/>
  <c r="U57" i="37"/>
  <c r="U8" i="37"/>
  <c r="Q8" i="37"/>
  <c r="S9" i="37"/>
  <c r="U9" i="37"/>
  <c r="Q12" i="37"/>
  <c r="Q13" i="37"/>
  <c r="AI15" i="37"/>
  <c r="Q16" i="37"/>
  <c r="AI17" i="37"/>
  <c r="Q18" i="37"/>
  <c r="AI18" i="37"/>
  <c r="AI19" i="37"/>
  <c r="Y21" i="37"/>
  <c r="Q22" i="37"/>
  <c r="AI22" i="37"/>
  <c r="Q23" i="37"/>
  <c r="AI23" i="37"/>
  <c r="AI24" i="37"/>
  <c r="AI25" i="37"/>
  <c r="AI26" i="37"/>
  <c r="AI28" i="37"/>
  <c r="AI31" i="37"/>
  <c r="AI34" i="37"/>
  <c r="Q35" i="37"/>
  <c r="AI36" i="37"/>
  <c r="Q37" i="37"/>
  <c r="Q39" i="37"/>
  <c r="AI41" i="37"/>
  <c r="AI43" i="37"/>
  <c r="Q44" i="37"/>
  <c r="AI45" i="37"/>
  <c r="AC46" i="37"/>
  <c r="AE46" i="37" s="1"/>
  <c r="AC47" i="37"/>
  <c r="AE47" i="37" s="1"/>
  <c r="Q48" i="37"/>
  <c r="R52" i="37"/>
  <c r="Q54" i="37"/>
  <c r="Q55" i="37"/>
  <c r="AC24" i="37"/>
  <c r="AE24" i="37" s="1"/>
  <c r="Z28" i="37"/>
  <c r="AB28" i="37" s="1"/>
  <c r="AB56" i="37"/>
  <c r="Z57" i="37"/>
  <c r="AB57" i="37" s="1"/>
  <c r="AD56" i="37"/>
  <c r="AE56" i="37"/>
  <c r="AF56" i="37" s="1"/>
  <c r="AE57" i="37"/>
  <c r="AF57" i="37" s="1"/>
  <c r="AD57" i="37"/>
  <c r="AE49" i="37"/>
  <c r="AF49" i="37" s="1"/>
  <c r="AC50" i="37"/>
  <c r="AD50" i="37" s="1"/>
  <c r="AC51" i="37"/>
  <c r="AD51" i="37" s="1"/>
  <c r="AC53" i="37"/>
  <c r="AD53" i="37" s="1"/>
  <c r="AC54" i="37"/>
  <c r="AD54" i="37" s="1"/>
  <c r="AC23" i="37"/>
  <c r="AE23" i="37" s="1"/>
  <c r="AC25" i="37"/>
  <c r="AE25" i="37" s="1"/>
  <c r="AC30" i="37"/>
  <c r="AE30" i="37" s="1"/>
  <c r="Z49" i="37"/>
  <c r="AB49" i="37" s="1"/>
  <c r="AB51" i="37"/>
  <c r="AB54" i="37"/>
  <c r="L6" i="37"/>
  <c r="M6" i="37" s="1"/>
  <c r="N6" i="37" s="1"/>
  <c r="O6" i="37" s="1"/>
  <c r="P6" i="37" s="1"/>
  <c r="N4" i="37"/>
  <c r="AF10" i="37"/>
  <c r="AD10" i="37"/>
  <c r="AC10" i="37"/>
  <c r="AE10" i="37" s="1"/>
  <c r="AA58" i="37"/>
  <c r="AC9" i="37"/>
  <c r="AE9" i="37" s="1"/>
  <c r="AF9" i="37" s="1"/>
  <c r="AH58" i="37"/>
  <c r="AC8" i="37"/>
  <c r="AE8" i="37" s="1"/>
  <c r="AF8" i="37"/>
  <c r="AI9" i="37"/>
  <c r="AI11" i="37"/>
  <c r="AC20" i="37"/>
  <c r="AE20" i="37" s="1"/>
  <c r="AF20" i="37"/>
  <c r="AD20" i="37"/>
  <c r="Z13" i="37"/>
  <c r="Q14" i="37"/>
  <c r="U14" i="37"/>
  <c r="AC14" i="37"/>
  <c r="AE14" i="37" s="1"/>
  <c r="AF14" i="37"/>
  <c r="Q19" i="37"/>
  <c r="U19" i="37"/>
  <c r="AB19" i="37"/>
  <c r="Q21" i="37"/>
  <c r="U21" i="37"/>
  <c r="U25" i="37"/>
  <c r="Q25" i="37"/>
  <c r="Q26" i="37"/>
  <c r="U26" i="37"/>
  <c r="AB26" i="37"/>
  <c r="Z31" i="37"/>
  <c r="AB31" i="37" s="1"/>
  <c r="AF33" i="37"/>
  <c r="AD33" i="37"/>
  <c r="Q40" i="37"/>
  <c r="R40" i="37"/>
  <c r="S40" i="37" s="1"/>
  <c r="AB42" i="37"/>
  <c r="AC42" i="37"/>
  <c r="AE42" i="37" s="1"/>
  <c r="AF42" i="37" s="1"/>
  <c r="P58" i="37"/>
  <c r="R7" i="37"/>
  <c r="U7" i="37"/>
  <c r="AC7" i="37"/>
  <c r="AE7" i="37" s="1"/>
  <c r="AG58" i="37"/>
  <c r="AC62" i="37" s="1"/>
  <c r="AC65" i="37" s="1"/>
  <c r="AC67" i="37" s="1"/>
  <c r="AI7" i="37"/>
  <c r="T58" i="37"/>
  <c r="AC61" i="37" s="1"/>
  <c r="S10" i="37"/>
  <c r="AI12" i="37"/>
  <c r="AC13" i="37"/>
  <c r="AE13" i="37" s="1"/>
  <c r="AF13" i="37" s="1"/>
  <c r="R14" i="37"/>
  <c r="S14" i="37" s="1"/>
  <c r="AD14" i="37"/>
  <c r="AI14" i="37"/>
  <c r="AI16" i="37"/>
  <c r="AE18" i="37"/>
  <c r="AF18" i="37" s="1"/>
  <c r="R19" i="37"/>
  <c r="S19" i="37" s="1"/>
  <c r="AC19" i="37"/>
  <c r="AD19" i="37" s="1"/>
  <c r="S20" i="37"/>
  <c r="R21" i="37"/>
  <c r="S21" i="37" s="1"/>
  <c r="AI21" i="37"/>
  <c r="S24" i="37"/>
  <c r="S25" i="37"/>
  <c r="R26" i="37"/>
  <c r="S26" i="37" s="1"/>
  <c r="AC26" i="37"/>
  <c r="AD26" i="37" s="1"/>
  <c r="S27" i="37"/>
  <c r="Q27" i="37"/>
  <c r="U27" i="37"/>
  <c r="AC27" i="37"/>
  <c r="AE27" i="37" s="1"/>
  <c r="AF27" i="37"/>
  <c r="S28" i="37"/>
  <c r="Q28" i="37"/>
  <c r="U28" i="37"/>
  <c r="S29" i="37"/>
  <c r="Q29" i="37"/>
  <c r="U29" i="37"/>
  <c r="AC31" i="37"/>
  <c r="AE31" i="37" s="1"/>
  <c r="AF31" i="37" s="1"/>
  <c r="S32" i="37"/>
  <c r="Q32" i="37"/>
  <c r="U32" i="37"/>
  <c r="AD32" i="37"/>
  <c r="AB32" i="37"/>
  <c r="AE32" i="37"/>
  <c r="AF32" i="37" s="1"/>
  <c r="AE33" i="37"/>
  <c r="AI35" i="37"/>
  <c r="AD37" i="37"/>
  <c r="Z37" i="37"/>
  <c r="AB37" i="37" s="1"/>
  <c r="AF37" i="37"/>
  <c r="AI38" i="37"/>
  <c r="U40" i="37"/>
  <c r="AB40" i="37"/>
  <c r="AC40" i="37"/>
  <c r="AE40" i="37" s="1"/>
  <c r="AF40" i="37" s="1"/>
  <c r="Q42" i="37"/>
  <c r="R42" i="37"/>
  <c r="S42" i="37" s="1"/>
  <c r="AD55" i="37"/>
  <c r="AE55" i="37"/>
  <c r="AF55" i="37" s="1"/>
  <c r="S11" i="37"/>
  <c r="AC11" i="37"/>
  <c r="AD11" i="37" s="1"/>
  <c r="S12" i="37"/>
  <c r="AC12" i="37"/>
  <c r="AD12" i="37" s="1"/>
  <c r="S13" i="37"/>
  <c r="R15" i="37"/>
  <c r="S15" i="37" s="1"/>
  <c r="AC15" i="37"/>
  <c r="AD15" i="37" s="1"/>
  <c r="R16" i="37"/>
  <c r="S16" i="37" s="1"/>
  <c r="AC16" i="37"/>
  <c r="AD16" i="37" s="1"/>
  <c r="R17" i="37"/>
  <c r="S17" i="37" s="1"/>
  <c r="AC17" i="37"/>
  <c r="AD17" i="37" s="1"/>
  <c r="R18" i="37"/>
  <c r="S18" i="37" s="1"/>
  <c r="AC21" i="37"/>
  <c r="AD21" i="37" s="1"/>
  <c r="R22" i="37"/>
  <c r="S22" i="37" s="1"/>
  <c r="AC22" i="37"/>
  <c r="AD22" i="37" s="1"/>
  <c r="S23" i="37"/>
  <c r="AD23" i="37"/>
  <c r="AD24" i="37"/>
  <c r="AD25" i="37"/>
  <c r="AC28" i="37"/>
  <c r="AD28" i="37" s="1"/>
  <c r="AC29" i="37"/>
  <c r="AD29" i="37" s="1"/>
  <c r="R30" i="37"/>
  <c r="S30" i="37" s="1"/>
  <c r="AD30" i="37"/>
  <c r="R31" i="37"/>
  <c r="S31" i="37" s="1"/>
  <c r="R33" i="37"/>
  <c r="R34" i="37"/>
  <c r="S34" i="37" s="1"/>
  <c r="AC34" i="37"/>
  <c r="AD34" i="37" s="1"/>
  <c r="R35" i="37"/>
  <c r="S35" i="37" s="1"/>
  <c r="AC35" i="37"/>
  <c r="AD35" i="37" s="1"/>
  <c r="R36" i="37"/>
  <c r="S36" i="37" s="1"/>
  <c r="AC36" i="37"/>
  <c r="AD36" i="37" s="1"/>
  <c r="R37" i="37"/>
  <c r="S37" i="37" s="1"/>
  <c r="R38" i="37"/>
  <c r="S38" i="37" s="1"/>
  <c r="AC38" i="37"/>
  <c r="AD38" i="37" s="1"/>
  <c r="R39" i="37"/>
  <c r="S39" i="37" s="1"/>
  <c r="AD39" i="37"/>
  <c r="AB39" i="37"/>
  <c r="AE39" i="37"/>
  <c r="AF39" i="37" s="1"/>
  <c r="S41" i="37"/>
  <c r="Q41" i="37"/>
  <c r="U41" i="37"/>
  <c r="AD41" i="37"/>
  <c r="AB41" i="37"/>
  <c r="AE41" i="37"/>
  <c r="AF41" i="37" s="1"/>
  <c r="AC52" i="37"/>
  <c r="AE52" i="37" s="1"/>
  <c r="AF52" i="37"/>
  <c r="AC43" i="37"/>
  <c r="AD43" i="37" s="1"/>
  <c r="R44" i="37"/>
  <c r="S44" i="37" s="1"/>
  <c r="AC44" i="37"/>
  <c r="AD44" i="37" s="1"/>
  <c r="R45" i="37"/>
  <c r="S45" i="37" s="1"/>
  <c r="AC45" i="37"/>
  <c r="AD45" i="37" s="1"/>
  <c r="R46" i="37"/>
  <c r="AD46" i="37"/>
  <c r="R47" i="37"/>
  <c r="AD47" i="37"/>
  <c r="R48" i="37"/>
  <c r="S48" i="37" s="1"/>
  <c r="AC48" i="37"/>
  <c r="AD48" i="37" s="1"/>
  <c r="R49" i="37"/>
  <c r="S49" i="37" s="1"/>
  <c r="AE64" i="36"/>
  <c r="X58" i="36"/>
  <c r="W58" i="36"/>
  <c r="O58" i="36"/>
  <c r="M58" i="36"/>
  <c r="L58" i="36"/>
  <c r="K58" i="36"/>
  <c r="J58" i="36"/>
  <c r="I58" i="36"/>
  <c r="H58" i="36"/>
  <c r="G58" i="36"/>
  <c r="AH57" i="36"/>
  <c r="AG57" i="36"/>
  <c r="AA57" i="36"/>
  <c r="Z57" i="36" s="1"/>
  <c r="AB57" i="36" s="1"/>
  <c r="Y57" i="36"/>
  <c r="P57" i="36"/>
  <c r="N57" i="36"/>
  <c r="AH56" i="36"/>
  <c r="AG56" i="36"/>
  <c r="AA56" i="36"/>
  <c r="AC56" i="36" s="1"/>
  <c r="Y56" i="36"/>
  <c r="P56" i="36"/>
  <c r="R56" i="36" s="1"/>
  <c r="N56" i="36"/>
  <c r="AH55" i="36"/>
  <c r="AG55" i="36"/>
  <c r="AA55" i="36"/>
  <c r="Y55" i="36"/>
  <c r="U55" i="36"/>
  <c r="P55" i="36"/>
  <c r="N55" i="36"/>
  <c r="AH54" i="36"/>
  <c r="AG54" i="36"/>
  <c r="AI54" i="36" s="1"/>
  <c r="AA54" i="36"/>
  <c r="AC54" i="36" s="1"/>
  <c r="Y54" i="36"/>
  <c r="P54" i="36"/>
  <c r="R54" i="36" s="1"/>
  <c r="N54" i="36"/>
  <c r="AH53" i="36"/>
  <c r="AG53" i="36"/>
  <c r="AA53" i="36"/>
  <c r="Y53" i="36"/>
  <c r="P53" i="36"/>
  <c r="N53" i="36"/>
  <c r="AH52" i="36"/>
  <c r="AI52" i="36" s="1"/>
  <c r="AA52" i="36" s="1"/>
  <c r="AF52" i="36" s="1"/>
  <c r="Y52" i="36"/>
  <c r="Q52" i="36"/>
  <c r="P52" i="36"/>
  <c r="S52" i="36" s="1"/>
  <c r="N52" i="36"/>
  <c r="AH51" i="36"/>
  <c r="AG51" i="36"/>
  <c r="AA51" i="36"/>
  <c r="Y51" i="36"/>
  <c r="U51" i="36"/>
  <c r="P51" i="36"/>
  <c r="N51" i="36"/>
  <c r="AH50" i="36"/>
  <c r="AG50" i="36"/>
  <c r="AI50" i="36" s="1"/>
  <c r="AA50" i="36"/>
  <c r="AC50" i="36" s="1"/>
  <c r="Y50" i="36"/>
  <c r="P50" i="36"/>
  <c r="R50" i="36" s="1"/>
  <c r="N50" i="36"/>
  <c r="AH49" i="36"/>
  <c r="AG49" i="36"/>
  <c r="AA49" i="36"/>
  <c r="Y49" i="36"/>
  <c r="P49" i="36"/>
  <c r="U49" i="36" s="1"/>
  <c r="N49" i="36"/>
  <c r="AH48" i="36"/>
  <c r="AG48" i="36"/>
  <c r="AA48" i="36"/>
  <c r="AB48" i="36" s="1"/>
  <c r="Y48" i="36"/>
  <c r="P48" i="36"/>
  <c r="U48" i="36" s="1"/>
  <c r="N48" i="36"/>
  <c r="AH47" i="36"/>
  <c r="AI47" i="36" s="1"/>
  <c r="AA47" i="36" s="1"/>
  <c r="Y47" i="36"/>
  <c r="Q47" i="36"/>
  <c r="P47" i="36"/>
  <c r="U47" i="36" s="1"/>
  <c r="N47" i="36"/>
  <c r="AH46" i="36"/>
  <c r="AI46" i="36" s="1"/>
  <c r="AA46" i="36" s="1"/>
  <c r="Y46" i="36"/>
  <c r="Q46" i="36"/>
  <c r="P46" i="36"/>
  <c r="U46" i="36" s="1"/>
  <c r="N46" i="36"/>
  <c r="AH45" i="36"/>
  <c r="AG45" i="36"/>
  <c r="AA45" i="36"/>
  <c r="AB45" i="36" s="1"/>
  <c r="Y45" i="36"/>
  <c r="P45" i="36"/>
  <c r="U45" i="36" s="1"/>
  <c r="N45" i="36"/>
  <c r="AH44" i="36"/>
  <c r="AG44" i="36"/>
  <c r="AA44" i="36"/>
  <c r="AB44" i="36" s="1"/>
  <c r="Y44" i="36"/>
  <c r="P44" i="36"/>
  <c r="Q44" i="36" s="1"/>
  <c r="N44" i="36"/>
  <c r="AH43" i="36"/>
  <c r="AG43" i="36"/>
  <c r="AA43" i="36"/>
  <c r="Z43" i="36" s="1"/>
  <c r="AB43" i="36" s="1"/>
  <c r="Y43" i="36"/>
  <c r="P43" i="36"/>
  <c r="R43" i="36" s="1"/>
  <c r="N43" i="36"/>
  <c r="AH42" i="36"/>
  <c r="AG42" i="36"/>
  <c r="AA42" i="36"/>
  <c r="Y42" i="36"/>
  <c r="P42" i="36"/>
  <c r="U42" i="36" s="1"/>
  <c r="N42" i="36"/>
  <c r="AH41" i="36"/>
  <c r="AG41" i="36"/>
  <c r="AA41" i="36"/>
  <c r="AC41" i="36" s="1"/>
  <c r="Y41" i="36"/>
  <c r="R41" i="36"/>
  <c r="P41" i="36"/>
  <c r="N41" i="36"/>
  <c r="AH40" i="36"/>
  <c r="AG40" i="36"/>
  <c r="AI40" i="36" s="1"/>
  <c r="AA40" i="36"/>
  <c r="Y40" i="36"/>
  <c r="P40" i="36"/>
  <c r="N40" i="36"/>
  <c r="AH39" i="36"/>
  <c r="AG39" i="36"/>
  <c r="AI39" i="36" s="1"/>
  <c r="AA39" i="36"/>
  <c r="AC39" i="36" s="1"/>
  <c r="Y39" i="36"/>
  <c r="P39" i="36"/>
  <c r="R39" i="36" s="1"/>
  <c r="N39" i="36"/>
  <c r="AH38" i="36"/>
  <c r="AG38" i="36"/>
  <c r="AA38" i="36"/>
  <c r="Y38" i="36"/>
  <c r="P38" i="36"/>
  <c r="U38" i="36" s="1"/>
  <c r="N38" i="36"/>
  <c r="AH37" i="36"/>
  <c r="AG37" i="36"/>
  <c r="AA37" i="36"/>
  <c r="AF37" i="36" s="1"/>
  <c r="Y37" i="36"/>
  <c r="P37" i="36"/>
  <c r="U37" i="36" s="1"/>
  <c r="N37" i="36"/>
  <c r="AH36" i="36"/>
  <c r="AG36" i="36"/>
  <c r="AA36" i="36"/>
  <c r="AC36" i="36" s="1"/>
  <c r="Y36" i="36"/>
  <c r="P36" i="36"/>
  <c r="R36" i="36" s="1"/>
  <c r="N36" i="36"/>
  <c r="AH35" i="36"/>
  <c r="AG35" i="36"/>
  <c r="AA35" i="36"/>
  <c r="Y35" i="36"/>
  <c r="P35" i="36"/>
  <c r="N35" i="36"/>
  <c r="AH34" i="36"/>
  <c r="AG34" i="36"/>
  <c r="AA34" i="36"/>
  <c r="AB34" i="36" s="1"/>
  <c r="Y34" i="36"/>
  <c r="P34" i="36"/>
  <c r="U34" i="36" s="1"/>
  <c r="N34" i="36"/>
  <c r="AH33" i="36"/>
  <c r="AI33" i="36" s="1"/>
  <c r="AA33" i="36" s="1"/>
  <c r="AC33" i="36" s="1"/>
  <c r="Y33" i="36"/>
  <c r="Q33" i="36"/>
  <c r="P33" i="36"/>
  <c r="U33" i="36" s="1"/>
  <c r="N33" i="36"/>
  <c r="AH32" i="36"/>
  <c r="AI32" i="36" s="1"/>
  <c r="AA32" i="36"/>
  <c r="Y32" i="36"/>
  <c r="P32" i="36"/>
  <c r="N32" i="36"/>
  <c r="AH31" i="36"/>
  <c r="AG31" i="36"/>
  <c r="AA31" i="36"/>
  <c r="AC31" i="36" s="1"/>
  <c r="Y31" i="36"/>
  <c r="P31" i="36"/>
  <c r="U31" i="36" s="1"/>
  <c r="N31" i="36"/>
  <c r="AH30" i="36"/>
  <c r="AI30" i="36" s="1"/>
  <c r="AA30" i="36"/>
  <c r="AF30" i="36" s="1"/>
  <c r="Y30" i="36"/>
  <c r="P30" i="36"/>
  <c r="U30" i="36" s="1"/>
  <c r="N30" i="36"/>
  <c r="AH29" i="36"/>
  <c r="AG29" i="36"/>
  <c r="AA29" i="36"/>
  <c r="Z29" i="36" s="1"/>
  <c r="AB29" i="36" s="1"/>
  <c r="Y29" i="36"/>
  <c r="P29" i="36"/>
  <c r="N29" i="36"/>
  <c r="AH28" i="36"/>
  <c r="AG28" i="36"/>
  <c r="AA28" i="36"/>
  <c r="AF28" i="36" s="1"/>
  <c r="Y28" i="36"/>
  <c r="P28" i="36"/>
  <c r="N28" i="36"/>
  <c r="AH27" i="36"/>
  <c r="AI27" i="36" s="1"/>
  <c r="AA27" i="36"/>
  <c r="Y27" i="36"/>
  <c r="P27" i="36"/>
  <c r="N27" i="36"/>
  <c r="AH26" i="36"/>
  <c r="AG26" i="36"/>
  <c r="AA26" i="36"/>
  <c r="AC26" i="36" s="1"/>
  <c r="Y26" i="36"/>
  <c r="P26" i="36"/>
  <c r="R26" i="36" s="1"/>
  <c r="N26" i="36"/>
  <c r="AH25" i="36"/>
  <c r="AG25" i="36"/>
  <c r="AA25" i="36"/>
  <c r="AF25" i="36" s="1"/>
  <c r="Y25" i="36"/>
  <c r="P25" i="36"/>
  <c r="S25" i="36" s="1"/>
  <c r="N25" i="36"/>
  <c r="AH24" i="36"/>
  <c r="AG24" i="36"/>
  <c r="AA24" i="36"/>
  <c r="AF24" i="36" s="1"/>
  <c r="Y24" i="36"/>
  <c r="Q24" i="36"/>
  <c r="P24" i="36"/>
  <c r="U24" i="36" s="1"/>
  <c r="N24" i="36"/>
  <c r="AG23" i="36"/>
  <c r="AA23" i="36"/>
  <c r="AF23" i="36" s="1"/>
  <c r="Y23" i="36"/>
  <c r="T23" i="36"/>
  <c r="AH23" i="36" s="1"/>
  <c r="P23" i="36"/>
  <c r="N23" i="36"/>
  <c r="AH22" i="36"/>
  <c r="AG22" i="36"/>
  <c r="AA22" i="36"/>
  <c r="AB22" i="36" s="1"/>
  <c r="Y22" i="36"/>
  <c r="P22" i="36"/>
  <c r="U22" i="36" s="1"/>
  <c r="N22" i="36"/>
  <c r="AH21" i="36"/>
  <c r="AG21" i="36"/>
  <c r="AA21" i="36"/>
  <c r="AB21" i="36" s="1"/>
  <c r="V21" i="36"/>
  <c r="V58" i="36" s="1"/>
  <c r="Y58" i="36" s="1"/>
  <c r="P21" i="36"/>
  <c r="R21" i="36" s="1"/>
  <c r="N21" i="36"/>
  <c r="Y20" i="36"/>
  <c r="T20" i="36"/>
  <c r="AH20" i="36" s="1"/>
  <c r="AI20" i="36" s="1"/>
  <c r="AA20" i="36" s="1"/>
  <c r="Q20" i="36"/>
  <c r="P20" i="36"/>
  <c r="U20" i="36" s="1"/>
  <c r="N20" i="36"/>
  <c r="AH19" i="36"/>
  <c r="AG19" i="36"/>
  <c r="AA19" i="36"/>
  <c r="AC19" i="36" s="1"/>
  <c r="Y19" i="36"/>
  <c r="P19" i="36"/>
  <c r="R19" i="36" s="1"/>
  <c r="N19" i="36"/>
  <c r="AH18" i="36"/>
  <c r="AG18" i="36"/>
  <c r="AC18" i="36"/>
  <c r="AD18" i="36" s="1"/>
  <c r="AB18" i="36"/>
  <c r="Y18" i="36"/>
  <c r="P18" i="36"/>
  <c r="U18" i="36" s="1"/>
  <c r="N18" i="36"/>
  <c r="AH17" i="36"/>
  <c r="AG17" i="36"/>
  <c r="AA17" i="36"/>
  <c r="AB17" i="36" s="1"/>
  <c r="Y17" i="36"/>
  <c r="P17" i="36"/>
  <c r="U17" i="36" s="1"/>
  <c r="N17" i="36"/>
  <c r="AH16" i="36"/>
  <c r="AG16" i="36"/>
  <c r="AA16" i="36"/>
  <c r="AB16" i="36" s="1"/>
  <c r="Y16" i="36"/>
  <c r="P16" i="36"/>
  <c r="U16" i="36" s="1"/>
  <c r="N16" i="36"/>
  <c r="AH15" i="36"/>
  <c r="AG15" i="36"/>
  <c r="AA15" i="36"/>
  <c r="AB15" i="36" s="1"/>
  <c r="Y15" i="36"/>
  <c r="Q15" i="36"/>
  <c r="P15" i="36"/>
  <c r="U15" i="36" s="1"/>
  <c r="N15" i="36"/>
  <c r="AH14" i="36"/>
  <c r="AG14" i="36"/>
  <c r="AI14" i="36" s="1"/>
  <c r="AA14" i="36"/>
  <c r="AD14" i="36" s="1"/>
  <c r="Y14" i="36"/>
  <c r="P14" i="36"/>
  <c r="R14" i="36" s="1"/>
  <c r="N14" i="36"/>
  <c r="AG13" i="36"/>
  <c r="AA13" i="36"/>
  <c r="AC13" i="36" s="1"/>
  <c r="Y13" i="36"/>
  <c r="T13" i="36"/>
  <c r="AH13" i="36" s="1"/>
  <c r="P13" i="36"/>
  <c r="N13" i="36"/>
  <c r="AG12" i="36"/>
  <c r="AA12" i="36"/>
  <c r="AB12" i="36" s="1"/>
  <c r="Y12" i="36"/>
  <c r="T12" i="36"/>
  <c r="AH12" i="36" s="1"/>
  <c r="P12" i="36"/>
  <c r="N12" i="36"/>
  <c r="AG11" i="36"/>
  <c r="AA11" i="36"/>
  <c r="AB11" i="36" s="1"/>
  <c r="Y11" i="36"/>
  <c r="T11" i="36"/>
  <c r="AH11" i="36" s="1"/>
  <c r="Q11" i="36"/>
  <c r="P11" i="36"/>
  <c r="U11" i="36" s="1"/>
  <c r="N11" i="36"/>
  <c r="Y10" i="36"/>
  <c r="T10" i="36"/>
  <c r="AH10" i="36" s="1"/>
  <c r="AI10" i="36" s="1"/>
  <c r="AA10" i="36" s="1"/>
  <c r="Q10" i="36"/>
  <c r="P10" i="36"/>
  <c r="U10" i="36" s="1"/>
  <c r="N10" i="36"/>
  <c r="AG9" i="36"/>
  <c r="AA9" i="36"/>
  <c r="AD9" i="36" s="1"/>
  <c r="Y9" i="36"/>
  <c r="T9" i="36"/>
  <c r="AH9" i="36" s="1"/>
  <c r="P9" i="36"/>
  <c r="Q9" i="36" s="1"/>
  <c r="N9" i="36"/>
  <c r="AH8" i="36"/>
  <c r="AI8" i="36" s="1"/>
  <c r="AA8" i="36"/>
  <c r="Y8" i="36"/>
  <c r="P8" i="36"/>
  <c r="S8" i="36" s="1"/>
  <c r="N8" i="36"/>
  <c r="AH7" i="36"/>
  <c r="AG7" i="36"/>
  <c r="AA7" i="36"/>
  <c r="AB7" i="36" s="1"/>
  <c r="Y7" i="36"/>
  <c r="P7" i="36"/>
  <c r="Q7" i="36" s="1"/>
  <c r="N7" i="36"/>
  <c r="B6" i="36"/>
  <c r="C6" i="36" s="1"/>
  <c r="D6" i="36" s="1"/>
  <c r="E6" i="36" s="1"/>
  <c r="F6" i="36" s="1"/>
  <c r="G6" i="36" s="1"/>
  <c r="H6" i="36" s="1"/>
  <c r="I6" i="36" s="1"/>
  <c r="J6" i="36" s="1"/>
  <c r="K6" i="36" s="1"/>
  <c r="U12" i="36" l="1"/>
  <c r="U13" i="36"/>
  <c r="AI34" i="36"/>
  <c r="AI35" i="36"/>
  <c r="Q45" i="36"/>
  <c r="AD6" i="42"/>
  <c r="AD5" i="42"/>
  <c r="AF5" i="41"/>
  <c r="AB6" i="41"/>
  <c r="AC6" i="41" s="1"/>
  <c r="AB5" i="41"/>
  <c r="AD13" i="39"/>
  <c r="AC58" i="39"/>
  <c r="T62" i="39" s="1"/>
  <c r="T66" i="39" s="1"/>
  <c r="AB58" i="39"/>
  <c r="AE23" i="39"/>
  <c r="AF23" i="39" s="1"/>
  <c r="AD23" i="39"/>
  <c r="AA6" i="40"/>
  <c r="AA5" i="40"/>
  <c r="Q13" i="36"/>
  <c r="AI13" i="36"/>
  <c r="AI16" i="36"/>
  <c r="Q17" i="36"/>
  <c r="AI18" i="36"/>
  <c r="Y21" i="36"/>
  <c r="AI21" i="36"/>
  <c r="Q22" i="36"/>
  <c r="U23" i="36"/>
  <c r="AI25" i="36"/>
  <c r="AI31" i="36"/>
  <c r="AE33" i="36"/>
  <c r="AI37" i="36"/>
  <c r="AI42" i="36"/>
  <c r="AC46" i="36"/>
  <c r="AE46" i="36" s="1"/>
  <c r="AC47" i="36"/>
  <c r="AE47" i="36" s="1"/>
  <c r="Q49" i="36"/>
  <c r="AI56" i="36"/>
  <c r="AD58" i="39"/>
  <c r="AF7" i="39"/>
  <c r="S5" i="39"/>
  <c r="S6" i="39"/>
  <c r="T6" i="39" s="1"/>
  <c r="AI23" i="36"/>
  <c r="L6" i="36"/>
  <c r="M6" i="36" s="1"/>
  <c r="N6" i="36" s="1"/>
  <c r="O6" i="36" s="1"/>
  <c r="P6" i="36" s="1"/>
  <c r="N4" i="36"/>
  <c r="U8" i="36"/>
  <c r="S33" i="36"/>
  <c r="S46" i="36"/>
  <c r="S47" i="36"/>
  <c r="U52" i="36"/>
  <c r="AI9" i="36"/>
  <c r="AG58" i="36"/>
  <c r="AC62" i="36" s="1"/>
  <c r="AC65" i="36" s="1"/>
  <c r="AC67" i="36" s="1"/>
  <c r="Q8" i="36"/>
  <c r="Q12" i="36"/>
  <c r="Q16" i="36"/>
  <c r="Q18" i="36"/>
  <c r="AE18" i="36"/>
  <c r="AF18" i="36" s="1"/>
  <c r="AI19" i="36"/>
  <c r="Q23" i="36"/>
  <c r="AI24" i="36"/>
  <c r="AI26" i="36"/>
  <c r="AI28" i="36"/>
  <c r="Q30" i="36"/>
  <c r="Q31" i="36"/>
  <c r="Q34" i="36"/>
  <c r="AI36" i="36"/>
  <c r="AI38" i="36"/>
  <c r="AI41" i="36"/>
  <c r="AI43" i="36"/>
  <c r="AI45" i="36"/>
  <c r="Q48" i="36"/>
  <c r="AI49" i="36"/>
  <c r="AI51" i="36"/>
  <c r="AI53" i="36"/>
  <c r="AI55" i="36"/>
  <c r="N58" i="36"/>
  <c r="AE53" i="37"/>
  <c r="AF53" i="37" s="1"/>
  <c r="AC24" i="36"/>
  <c r="AE24" i="36" s="1"/>
  <c r="AC30" i="36"/>
  <c r="AE30" i="36" s="1"/>
  <c r="AE50" i="37"/>
  <c r="AF50" i="37" s="1"/>
  <c r="AD9" i="37"/>
  <c r="AE19" i="37"/>
  <c r="AF19" i="37" s="1"/>
  <c r="AC23" i="36"/>
  <c r="AE23" i="36" s="1"/>
  <c r="Z28" i="36"/>
  <c r="AB28" i="36" s="1"/>
  <c r="Z37" i="36"/>
  <c r="AB37" i="36" s="1"/>
  <c r="AE21" i="37"/>
  <c r="AF21" i="37" s="1"/>
  <c r="AE51" i="37"/>
  <c r="AF51" i="37" s="1"/>
  <c r="AC25" i="36"/>
  <c r="AE25" i="36" s="1"/>
  <c r="AE34" i="37"/>
  <c r="AF34" i="37" s="1"/>
  <c r="AE29" i="37"/>
  <c r="AF29" i="37" s="1"/>
  <c r="AE22" i="37"/>
  <c r="AF22" i="37" s="1"/>
  <c r="AE15" i="37"/>
  <c r="AF15" i="37" s="1"/>
  <c r="AD13" i="37"/>
  <c r="AE54" i="37"/>
  <c r="AF54" i="37" s="1"/>
  <c r="AE45" i="37"/>
  <c r="AF45" i="37" s="1"/>
  <c r="AE44" i="37"/>
  <c r="AF44" i="37" s="1"/>
  <c r="AI58" i="37"/>
  <c r="AF7" i="37"/>
  <c r="Q58" i="37"/>
  <c r="U58" i="37"/>
  <c r="AD42" i="37"/>
  <c r="AD31" i="37"/>
  <c r="Z58" i="37"/>
  <c r="AB58" i="37" s="1"/>
  <c r="AE43" i="37"/>
  <c r="AF43" i="37" s="1"/>
  <c r="AD40" i="37"/>
  <c r="AE38" i="37"/>
  <c r="AF38" i="37" s="1"/>
  <c r="AE35" i="37"/>
  <c r="AF35" i="37" s="1"/>
  <c r="AE16" i="37"/>
  <c r="AF16" i="37" s="1"/>
  <c r="AE12" i="37"/>
  <c r="AF12" i="37" s="1"/>
  <c r="AC58" i="37"/>
  <c r="T62" i="37" s="1"/>
  <c r="T66" i="37" s="1"/>
  <c r="AD7" i="37"/>
  <c r="R58" i="37"/>
  <c r="S58" i="37" s="1"/>
  <c r="S7" i="37"/>
  <c r="AE48" i="37"/>
  <c r="AF48" i="37" s="1"/>
  <c r="AE36" i="37"/>
  <c r="AF36" i="37" s="1"/>
  <c r="AE26" i="37"/>
  <c r="AF26" i="37" s="1"/>
  <c r="AE17" i="37"/>
  <c r="AF17" i="37" s="1"/>
  <c r="AB13" i="37"/>
  <c r="AE11" i="37"/>
  <c r="AF11" i="37" s="1"/>
  <c r="AD58" i="37"/>
  <c r="Q6" i="37"/>
  <c r="R6" i="37" s="1"/>
  <c r="Q5" i="37"/>
  <c r="Q6" i="36"/>
  <c r="R6" i="36" s="1"/>
  <c r="Q5" i="36"/>
  <c r="AF10" i="36"/>
  <c r="AD10" i="36"/>
  <c r="AC10" i="36"/>
  <c r="AE10" i="36" s="1"/>
  <c r="AC20" i="36"/>
  <c r="AE20" i="36" s="1"/>
  <c r="AD20" i="36"/>
  <c r="AF20" i="36"/>
  <c r="AH58" i="36"/>
  <c r="AC8" i="36"/>
  <c r="AE8" i="36" s="1"/>
  <c r="AF8" i="36"/>
  <c r="AI12" i="36"/>
  <c r="S20" i="36"/>
  <c r="S24" i="36"/>
  <c r="Q27" i="36"/>
  <c r="U27" i="36"/>
  <c r="AC27" i="36"/>
  <c r="AE27" i="36" s="1"/>
  <c r="AF27" i="36"/>
  <c r="Q28" i="36"/>
  <c r="U28" i="36"/>
  <c r="Q29" i="36"/>
  <c r="U29" i="36"/>
  <c r="Q32" i="36"/>
  <c r="U32" i="36"/>
  <c r="AB32" i="36"/>
  <c r="Q35" i="36"/>
  <c r="R35" i="36"/>
  <c r="S35" i="36" s="1"/>
  <c r="AB38" i="36"/>
  <c r="AC38" i="36"/>
  <c r="AD38" i="36" s="1"/>
  <c r="Q40" i="36"/>
  <c r="R40" i="36"/>
  <c r="S40" i="36" s="1"/>
  <c r="AB42" i="36"/>
  <c r="AC42" i="36"/>
  <c r="AD42" i="36" s="1"/>
  <c r="AB51" i="36"/>
  <c r="AC51" i="36"/>
  <c r="AE51" i="36" s="1"/>
  <c r="AF51" i="36" s="1"/>
  <c r="AC52" i="36"/>
  <c r="AE52" i="36" s="1"/>
  <c r="AD52" i="36"/>
  <c r="Q53" i="36"/>
  <c r="R53" i="36"/>
  <c r="S53" i="36" s="1"/>
  <c r="U53" i="36"/>
  <c r="AB55" i="36"/>
  <c r="AC55" i="36"/>
  <c r="AE55" i="36" s="1"/>
  <c r="AF55" i="36" s="1"/>
  <c r="P58" i="36"/>
  <c r="R7" i="36"/>
  <c r="U7" i="36"/>
  <c r="AA58" i="36"/>
  <c r="AC7" i="36"/>
  <c r="AI7" i="36"/>
  <c r="AD8" i="36"/>
  <c r="S9" i="36"/>
  <c r="U9" i="36"/>
  <c r="AC9" i="36"/>
  <c r="AE9" i="36" s="1"/>
  <c r="AF9" i="36"/>
  <c r="AI11" i="36"/>
  <c r="AD13" i="36"/>
  <c r="Z13" i="36"/>
  <c r="AE13" i="36"/>
  <c r="AF13" i="36" s="1"/>
  <c r="S14" i="36"/>
  <c r="Q14" i="36"/>
  <c r="U14" i="36"/>
  <c r="AC14" i="36"/>
  <c r="AE14" i="36" s="1"/>
  <c r="AF14" i="36"/>
  <c r="AI15" i="36"/>
  <c r="AI17" i="36"/>
  <c r="S19" i="36"/>
  <c r="Q19" i="36"/>
  <c r="U19" i="36"/>
  <c r="AD19" i="36"/>
  <c r="AB19" i="36"/>
  <c r="AE19" i="36"/>
  <c r="AF19" i="36" s="1"/>
  <c r="S21" i="36"/>
  <c r="Q21" i="36"/>
  <c r="U21" i="36"/>
  <c r="AI22" i="36"/>
  <c r="U25" i="36"/>
  <c r="Q25" i="36"/>
  <c r="S26" i="36"/>
  <c r="Q26" i="36"/>
  <c r="U26" i="36"/>
  <c r="AD26" i="36"/>
  <c r="AB26" i="36"/>
  <c r="AE26" i="36"/>
  <c r="AF26" i="36" s="1"/>
  <c r="R27" i="36"/>
  <c r="S27" i="36" s="1"/>
  <c r="AD27" i="36"/>
  <c r="R28" i="36"/>
  <c r="S28" i="36" s="1"/>
  <c r="R29" i="36"/>
  <c r="S29" i="36" s="1"/>
  <c r="AI29" i="36"/>
  <c r="AD31" i="36"/>
  <c r="Z31" i="36"/>
  <c r="AB31" i="36" s="1"/>
  <c r="AE31" i="36"/>
  <c r="AF31" i="36" s="1"/>
  <c r="R32" i="36"/>
  <c r="S32" i="36" s="1"/>
  <c r="AC32" i="36"/>
  <c r="AD32" i="36" s="1"/>
  <c r="AF33" i="36"/>
  <c r="AD33" i="36"/>
  <c r="U35" i="36"/>
  <c r="AB35" i="36"/>
  <c r="AC35" i="36"/>
  <c r="AE35" i="36" s="1"/>
  <c r="AF35" i="36" s="1"/>
  <c r="Q37" i="36"/>
  <c r="R37" i="36"/>
  <c r="S37" i="36" s="1"/>
  <c r="Q38" i="36"/>
  <c r="R38" i="36"/>
  <c r="S38" i="36" s="1"/>
  <c r="U40" i="36"/>
  <c r="AB40" i="36"/>
  <c r="AC40" i="36"/>
  <c r="AE40" i="36" s="1"/>
  <c r="AF40" i="36" s="1"/>
  <c r="Q42" i="36"/>
  <c r="R42" i="36"/>
  <c r="S42" i="36" s="1"/>
  <c r="Q57" i="36"/>
  <c r="R57" i="36"/>
  <c r="S57" i="36" s="1"/>
  <c r="U57" i="36"/>
  <c r="T58" i="36"/>
  <c r="AC61" i="36" s="1"/>
  <c r="S10" i="36"/>
  <c r="S11" i="36"/>
  <c r="AC11" i="36"/>
  <c r="AD11" i="36" s="1"/>
  <c r="S12" i="36"/>
  <c r="AC12" i="36"/>
  <c r="AD12" i="36" s="1"/>
  <c r="S13" i="36"/>
  <c r="R15" i="36"/>
  <c r="S15" i="36" s="1"/>
  <c r="AC15" i="36"/>
  <c r="AD15" i="36" s="1"/>
  <c r="R16" i="36"/>
  <c r="S16" i="36" s="1"/>
  <c r="AC16" i="36"/>
  <c r="AD16" i="36" s="1"/>
  <c r="R17" i="36"/>
  <c r="S17" i="36" s="1"/>
  <c r="AC17" i="36"/>
  <c r="AD17" i="36" s="1"/>
  <c r="R18" i="36"/>
  <c r="S18" i="36" s="1"/>
  <c r="AC21" i="36"/>
  <c r="AD21" i="36" s="1"/>
  <c r="R22" i="36"/>
  <c r="S22" i="36" s="1"/>
  <c r="AC22" i="36"/>
  <c r="AD22" i="36" s="1"/>
  <c r="S23" i="36"/>
  <c r="AD23" i="36"/>
  <c r="AD24" i="36"/>
  <c r="AD25" i="36"/>
  <c r="AC28" i="36"/>
  <c r="AD28" i="36" s="1"/>
  <c r="AC29" i="36"/>
  <c r="AD29" i="36" s="1"/>
  <c r="R30" i="36"/>
  <c r="S30" i="36" s="1"/>
  <c r="AD30" i="36"/>
  <c r="R31" i="36"/>
  <c r="S31" i="36" s="1"/>
  <c r="R33" i="36"/>
  <c r="R34" i="36"/>
  <c r="S34" i="36" s="1"/>
  <c r="AC34" i="36"/>
  <c r="AD34" i="36" s="1"/>
  <c r="S36" i="36"/>
  <c r="Q36" i="36"/>
  <c r="U36" i="36"/>
  <c r="AD36" i="36"/>
  <c r="AB36" i="36"/>
  <c r="AE36" i="36"/>
  <c r="AF36" i="36" s="1"/>
  <c r="S39" i="36"/>
  <c r="Q39" i="36"/>
  <c r="U39" i="36"/>
  <c r="AD39" i="36"/>
  <c r="AB39" i="36"/>
  <c r="AE39" i="36"/>
  <c r="AF39" i="36" s="1"/>
  <c r="S41" i="36"/>
  <c r="Q41" i="36"/>
  <c r="U41" i="36"/>
  <c r="AD41" i="36"/>
  <c r="AB41" i="36"/>
  <c r="AE41" i="36"/>
  <c r="AF41" i="36" s="1"/>
  <c r="S43" i="36"/>
  <c r="Q43" i="36"/>
  <c r="U43" i="36"/>
  <c r="Z49" i="36"/>
  <c r="AB49" i="36" s="1"/>
  <c r="AC49" i="36"/>
  <c r="AE49" i="36" s="1"/>
  <c r="AF49" i="36" s="1"/>
  <c r="Q51" i="36"/>
  <c r="R51" i="36"/>
  <c r="S51" i="36" s="1"/>
  <c r="AB53" i="36"/>
  <c r="AC53" i="36"/>
  <c r="AE53" i="36" s="1"/>
  <c r="AF53" i="36" s="1"/>
  <c r="Q55" i="36"/>
  <c r="R55" i="36"/>
  <c r="S55" i="36" s="1"/>
  <c r="AC37" i="36"/>
  <c r="AD37" i="36" s="1"/>
  <c r="AC43" i="36"/>
  <c r="AD43" i="36" s="1"/>
  <c r="U44" i="36"/>
  <c r="R44" i="36"/>
  <c r="S44" i="36" s="1"/>
  <c r="AI44" i="36"/>
  <c r="AF46" i="36"/>
  <c r="AD46" i="36"/>
  <c r="AF47" i="36"/>
  <c r="AD47" i="36"/>
  <c r="AI48" i="36"/>
  <c r="S50" i="36"/>
  <c r="Q50" i="36"/>
  <c r="U50" i="36"/>
  <c r="AD50" i="36"/>
  <c r="AB50" i="36"/>
  <c r="AE50" i="36"/>
  <c r="AF50" i="36" s="1"/>
  <c r="R52" i="36"/>
  <c r="S54" i="36"/>
  <c r="Q54" i="36"/>
  <c r="U54" i="36"/>
  <c r="AD54" i="36"/>
  <c r="AB54" i="36"/>
  <c r="AE54" i="36"/>
  <c r="AF54" i="36" s="1"/>
  <c r="S56" i="36"/>
  <c r="Q56" i="36"/>
  <c r="U56" i="36"/>
  <c r="AD56" i="36"/>
  <c r="AB56" i="36"/>
  <c r="AE56" i="36"/>
  <c r="AF56" i="36" s="1"/>
  <c r="AI57" i="36"/>
  <c r="AC44" i="36"/>
  <c r="AD44" i="36" s="1"/>
  <c r="R45" i="36"/>
  <c r="S45" i="36" s="1"/>
  <c r="AC45" i="36"/>
  <c r="AD45" i="36" s="1"/>
  <c r="R46" i="36"/>
  <c r="R47" i="36"/>
  <c r="R48" i="36"/>
  <c r="S48" i="36" s="1"/>
  <c r="AC48" i="36"/>
  <c r="AD48" i="36" s="1"/>
  <c r="R49" i="36"/>
  <c r="S49" i="36" s="1"/>
  <c r="AC57" i="36"/>
  <c r="AD57" i="36" s="1"/>
  <c r="AA32" i="35"/>
  <c r="AC32" i="35" s="1"/>
  <c r="AE32" i="35" s="1"/>
  <c r="AF32" i="35" s="1"/>
  <c r="AE64" i="35"/>
  <c r="X58" i="35"/>
  <c r="W58" i="35"/>
  <c r="O58" i="35"/>
  <c r="M58" i="35"/>
  <c r="L58" i="35"/>
  <c r="K58" i="35"/>
  <c r="J58" i="35"/>
  <c r="I58" i="35"/>
  <c r="H58" i="35"/>
  <c r="N58" i="35" s="1"/>
  <c r="G58" i="35"/>
  <c r="AH57" i="35"/>
  <c r="AG57" i="35"/>
  <c r="AA57" i="35"/>
  <c r="Z57" i="35" s="1"/>
  <c r="AB57" i="35" s="1"/>
  <c r="Y57" i="35"/>
  <c r="P57" i="35"/>
  <c r="R57" i="35" s="1"/>
  <c r="N57" i="35"/>
  <c r="AH56" i="35"/>
  <c r="AG56" i="35"/>
  <c r="AA56" i="35"/>
  <c r="AC56" i="35" s="1"/>
  <c r="Y56" i="35"/>
  <c r="P56" i="35"/>
  <c r="R56" i="35" s="1"/>
  <c r="N56" i="35"/>
  <c r="AH55" i="35"/>
  <c r="AG55" i="35"/>
  <c r="AI55" i="35" s="1"/>
  <c r="AA55" i="35"/>
  <c r="AC55" i="35" s="1"/>
  <c r="Y55" i="35"/>
  <c r="P55" i="35"/>
  <c r="R55" i="35" s="1"/>
  <c r="N55" i="35"/>
  <c r="AH54" i="35"/>
  <c r="AG54" i="35"/>
  <c r="AI54" i="35" s="1"/>
  <c r="AA54" i="35"/>
  <c r="AC54" i="35" s="1"/>
  <c r="Y54" i="35"/>
  <c r="P54" i="35"/>
  <c r="R54" i="35" s="1"/>
  <c r="N54" i="35"/>
  <c r="AH53" i="35"/>
  <c r="AG53" i="35"/>
  <c r="AA53" i="35"/>
  <c r="AC53" i="35" s="1"/>
  <c r="Y53" i="35"/>
  <c r="P53" i="35"/>
  <c r="R53" i="35" s="1"/>
  <c r="N53" i="35"/>
  <c r="AH52" i="35"/>
  <c r="AI52" i="35" s="1"/>
  <c r="AA52" i="35" s="1"/>
  <c r="AD52" i="35" s="1"/>
  <c r="Y52" i="35"/>
  <c r="Q52" i="35"/>
  <c r="P52" i="35"/>
  <c r="S52" i="35" s="1"/>
  <c r="N52" i="35"/>
  <c r="AH51" i="35"/>
  <c r="AG51" i="35"/>
  <c r="AA51" i="35"/>
  <c r="AC51" i="35" s="1"/>
  <c r="Y51" i="35"/>
  <c r="P51" i="35"/>
  <c r="R51" i="35" s="1"/>
  <c r="N51" i="35"/>
  <c r="AH50" i="35"/>
  <c r="AG50" i="35"/>
  <c r="AA50" i="35"/>
  <c r="AC50" i="35" s="1"/>
  <c r="Y50" i="35"/>
  <c r="P50" i="35"/>
  <c r="R50" i="35" s="1"/>
  <c r="N50" i="35"/>
  <c r="AH49" i="35"/>
  <c r="AG49" i="35"/>
  <c r="AA49" i="35"/>
  <c r="AC49" i="35" s="1"/>
  <c r="Y49" i="35"/>
  <c r="P49" i="35"/>
  <c r="U49" i="35" s="1"/>
  <c r="N49" i="35"/>
  <c r="AH48" i="35"/>
  <c r="AG48" i="35"/>
  <c r="AA48" i="35"/>
  <c r="AB48" i="35" s="1"/>
  <c r="Y48" i="35"/>
  <c r="P48" i="35"/>
  <c r="U48" i="35" s="1"/>
  <c r="N48" i="35"/>
  <c r="AH47" i="35"/>
  <c r="AI47" i="35" s="1"/>
  <c r="AA47" i="35" s="1"/>
  <c r="Y47" i="35"/>
  <c r="Q47" i="35"/>
  <c r="P47" i="35"/>
  <c r="U47" i="35" s="1"/>
  <c r="N47" i="35"/>
  <c r="AH46" i="35"/>
  <c r="AI46" i="35" s="1"/>
  <c r="AA46" i="35" s="1"/>
  <c r="AE46" i="35" s="1"/>
  <c r="AC46" i="35"/>
  <c r="Y46" i="35"/>
  <c r="Q46" i="35"/>
  <c r="P46" i="35"/>
  <c r="U46" i="35" s="1"/>
  <c r="N46" i="35"/>
  <c r="AH45" i="35"/>
  <c r="AG45" i="35"/>
  <c r="AA45" i="35"/>
  <c r="AB45" i="35" s="1"/>
  <c r="Y45" i="35"/>
  <c r="P45" i="35"/>
  <c r="U45" i="35" s="1"/>
  <c r="N45" i="35"/>
  <c r="AH44" i="35"/>
  <c r="AG44" i="35"/>
  <c r="AA44" i="35"/>
  <c r="AB44" i="35" s="1"/>
  <c r="Y44" i="35"/>
  <c r="P44" i="35"/>
  <c r="Q44" i="35" s="1"/>
  <c r="N44" i="35"/>
  <c r="AH43" i="35"/>
  <c r="AG43" i="35"/>
  <c r="AA43" i="35"/>
  <c r="Z43" i="35" s="1"/>
  <c r="AB43" i="35" s="1"/>
  <c r="Y43" i="35"/>
  <c r="P43" i="35"/>
  <c r="R43" i="35" s="1"/>
  <c r="N43" i="35"/>
  <c r="AH42" i="35"/>
  <c r="AG42" i="35"/>
  <c r="AA42" i="35"/>
  <c r="Y42" i="35"/>
  <c r="P42" i="35"/>
  <c r="N42" i="35"/>
  <c r="AH41" i="35"/>
  <c r="AG41" i="35"/>
  <c r="AA41" i="35"/>
  <c r="AC41" i="35" s="1"/>
  <c r="Y41" i="35"/>
  <c r="P41" i="35"/>
  <c r="R41" i="35" s="1"/>
  <c r="N41" i="35"/>
  <c r="AH40" i="35"/>
  <c r="AG40" i="35"/>
  <c r="AA40" i="35"/>
  <c r="Y40" i="35"/>
  <c r="P40" i="35"/>
  <c r="N40" i="35"/>
  <c r="AH39" i="35"/>
  <c r="AG39" i="35"/>
  <c r="AA39" i="35"/>
  <c r="AC39" i="35" s="1"/>
  <c r="Y39" i="35"/>
  <c r="P39" i="35"/>
  <c r="R39" i="35" s="1"/>
  <c r="N39" i="35"/>
  <c r="AH38" i="35"/>
  <c r="AG38" i="35"/>
  <c r="AA38" i="35"/>
  <c r="Y38" i="35"/>
  <c r="P38" i="35"/>
  <c r="N38" i="35"/>
  <c r="AH37" i="35"/>
  <c r="AG37" i="35"/>
  <c r="AA37" i="35"/>
  <c r="AF37" i="35" s="1"/>
  <c r="Y37" i="35"/>
  <c r="P37" i="35"/>
  <c r="N37" i="35"/>
  <c r="AH36" i="35"/>
  <c r="AG36" i="35"/>
  <c r="AA36" i="35"/>
  <c r="AC36" i="35" s="1"/>
  <c r="Y36" i="35"/>
  <c r="R36" i="35"/>
  <c r="P36" i="35"/>
  <c r="N36" i="35"/>
  <c r="AH35" i="35"/>
  <c r="AG35" i="35"/>
  <c r="AI35" i="35" s="1"/>
  <c r="AA35" i="35"/>
  <c r="Y35" i="35"/>
  <c r="P35" i="35"/>
  <c r="N35" i="35"/>
  <c r="AH34" i="35"/>
  <c r="AG34" i="35"/>
  <c r="AI34" i="35" s="1"/>
  <c r="AA34" i="35"/>
  <c r="AB34" i="35" s="1"/>
  <c r="Y34" i="35"/>
  <c r="P34" i="35"/>
  <c r="U34" i="35" s="1"/>
  <c r="N34" i="35"/>
  <c r="AH33" i="35"/>
  <c r="AI33" i="35" s="1"/>
  <c r="AA33" i="35" s="1"/>
  <c r="Y33" i="35"/>
  <c r="Q33" i="35"/>
  <c r="P33" i="35"/>
  <c r="U33" i="35" s="1"/>
  <c r="N33" i="35"/>
  <c r="AH32" i="35"/>
  <c r="AI32" i="35" s="1"/>
  <c r="Y32" i="35"/>
  <c r="Q32" i="35"/>
  <c r="P32" i="35"/>
  <c r="U32" i="35" s="1"/>
  <c r="N32" i="35"/>
  <c r="AH31" i="35"/>
  <c r="AG31" i="35"/>
  <c r="AI31" i="35" s="1"/>
  <c r="AA31" i="35"/>
  <c r="Z31" i="35" s="1"/>
  <c r="AB31" i="35" s="1"/>
  <c r="Y31" i="35"/>
  <c r="P31" i="35"/>
  <c r="N31" i="35"/>
  <c r="AH30" i="35"/>
  <c r="AI30" i="35" s="1"/>
  <c r="AA30" i="35"/>
  <c r="Y30" i="35"/>
  <c r="P30" i="35"/>
  <c r="N30" i="35"/>
  <c r="AH29" i="35"/>
  <c r="AG29" i="35"/>
  <c r="AA29" i="35"/>
  <c r="Y29" i="35"/>
  <c r="P29" i="35"/>
  <c r="U29" i="35" s="1"/>
  <c r="N29" i="35"/>
  <c r="AH28" i="35"/>
  <c r="AG28" i="35"/>
  <c r="AA28" i="35"/>
  <c r="Y28" i="35"/>
  <c r="Q28" i="35"/>
  <c r="P28" i="35"/>
  <c r="U28" i="35" s="1"/>
  <c r="N28" i="35"/>
  <c r="AH27" i="35"/>
  <c r="AI27" i="35" s="1"/>
  <c r="AA27" i="35"/>
  <c r="AF27" i="35" s="1"/>
  <c r="Y27" i="35"/>
  <c r="Q27" i="35"/>
  <c r="P27" i="35"/>
  <c r="U27" i="35" s="1"/>
  <c r="N27" i="35"/>
  <c r="AH26" i="35"/>
  <c r="AG26" i="35"/>
  <c r="AI26" i="35" s="1"/>
  <c r="AA26" i="35"/>
  <c r="AB26" i="35" s="1"/>
  <c r="Y26" i="35"/>
  <c r="P26" i="35"/>
  <c r="U26" i="35" s="1"/>
  <c r="N26" i="35"/>
  <c r="AH25" i="35"/>
  <c r="AG25" i="35"/>
  <c r="AA25" i="35"/>
  <c r="Y25" i="35"/>
  <c r="P25" i="35"/>
  <c r="S25" i="35" s="1"/>
  <c r="N25" i="35"/>
  <c r="AH24" i="35"/>
  <c r="AG24" i="35"/>
  <c r="AA24" i="35"/>
  <c r="Y24" i="35"/>
  <c r="Q24" i="35"/>
  <c r="P24" i="35"/>
  <c r="S24" i="35" s="1"/>
  <c r="N24" i="35"/>
  <c r="AG23" i="35"/>
  <c r="AA23" i="35"/>
  <c r="Y23" i="35"/>
  <c r="T23" i="35"/>
  <c r="AH23" i="35" s="1"/>
  <c r="P23" i="35"/>
  <c r="Q23" i="35" s="1"/>
  <c r="N23" i="35"/>
  <c r="AH22" i="35"/>
  <c r="AG22" i="35"/>
  <c r="AA22" i="35"/>
  <c r="Y22" i="35"/>
  <c r="P22" i="35"/>
  <c r="N22" i="35"/>
  <c r="AH21" i="35"/>
  <c r="AG21" i="35"/>
  <c r="AA21" i="35"/>
  <c r="V21" i="35"/>
  <c r="V58" i="35" s="1"/>
  <c r="P21" i="35"/>
  <c r="U21" i="35" s="1"/>
  <c r="N21" i="35"/>
  <c r="Y20" i="35"/>
  <c r="T20" i="35"/>
  <c r="AH20" i="35" s="1"/>
  <c r="AI20" i="35" s="1"/>
  <c r="AA20" i="35" s="1"/>
  <c r="Q20" i="35"/>
  <c r="P20" i="35"/>
  <c r="U20" i="35" s="1"/>
  <c r="N20" i="35"/>
  <c r="AH19" i="35"/>
  <c r="AG19" i="35"/>
  <c r="AI19" i="35" s="1"/>
  <c r="AA19" i="35"/>
  <c r="AB19" i="35" s="1"/>
  <c r="Y19" i="35"/>
  <c r="P19" i="35"/>
  <c r="U19" i="35" s="1"/>
  <c r="N19" i="35"/>
  <c r="AH18" i="35"/>
  <c r="AG18" i="35"/>
  <c r="AC18" i="35"/>
  <c r="AE18" i="35" s="1"/>
  <c r="AF18" i="35" s="1"/>
  <c r="AB18" i="35"/>
  <c r="Y18" i="35"/>
  <c r="P18" i="35"/>
  <c r="N18" i="35"/>
  <c r="AH17" i="35"/>
  <c r="AG17" i="35"/>
  <c r="AA17" i="35"/>
  <c r="Y17" i="35"/>
  <c r="P17" i="35"/>
  <c r="N17" i="35"/>
  <c r="AH16" i="35"/>
  <c r="AG16" i="35"/>
  <c r="AA16" i="35"/>
  <c r="Y16" i="35"/>
  <c r="P16" i="35"/>
  <c r="N16" i="35"/>
  <c r="AH15" i="35"/>
  <c r="AG15" i="35"/>
  <c r="AA15" i="35"/>
  <c r="Y15" i="35"/>
  <c r="P15" i="35"/>
  <c r="N15" i="35"/>
  <c r="AH14" i="35"/>
  <c r="AG14" i="35"/>
  <c r="AA14" i="35"/>
  <c r="AF14" i="35" s="1"/>
  <c r="Y14" i="35"/>
  <c r="P14" i="35"/>
  <c r="U14" i="35" s="1"/>
  <c r="N14" i="35"/>
  <c r="AG13" i="35"/>
  <c r="AA13" i="35"/>
  <c r="Z13" i="35" s="1"/>
  <c r="Y13" i="35"/>
  <c r="T13" i="35"/>
  <c r="AH13" i="35" s="1"/>
  <c r="P13" i="35"/>
  <c r="Q13" i="35" s="1"/>
  <c r="N13" i="35"/>
  <c r="AG12" i="35"/>
  <c r="AA12" i="35"/>
  <c r="Y12" i="35"/>
  <c r="T12" i="35"/>
  <c r="AH12" i="35" s="1"/>
  <c r="P12" i="35"/>
  <c r="Q12" i="35" s="1"/>
  <c r="N12" i="35"/>
  <c r="AG11" i="35"/>
  <c r="AI11" i="35" s="1"/>
  <c r="AA11" i="35"/>
  <c r="Y11" i="35"/>
  <c r="T11" i="35"/>
  <c r="AH11" i="35" s="1"/>
  <c r="Q11" i="35"/>
  <c r="P11" i="35"/>
  <c r="U11" i="35" s="1"/>
  <c r="N11" i="35"/>
  <c r="Y10" i="35"/>
  <c r="T10" i="35"/>
  <c r="AH10" i="35" s="1"/>
  <c r="AI10" i="35" s="1"/>
  <c r="AA10" i="35" s="1"/>
  <c r="Q10" i="35"/>
  <c r="P10" i="35"/>
  <c r="U10" i="35" s="1"/>
  <c r="N10" i="35"/>
  <c r="AG9" i="35"/>
  <c r="AA9" i="35"/>
  <c r="AF9" i="35" s="1"/>
  <c r="Y9" i="35"/>
  <c r="T9" i="35"/>
  <c r="Q9" i="35"/>
  <c r="P9" i="35"/>
  <c r="U9" i="35" s="1"/>
  <c r="N9" i="35"/>
  <c r="AH8" i="35"/>
  <c r="AI8" i="35" s="1"/>
  <c r="AA8" i="35"/>
  <c r="AF8" i="35" s="1"/>
  <c r="Y8" i="35"/>
  <c r="S8" i="35"/>
  <c r="P8" i="35"/>
  <c r="N8" i="35"/>
  <c r="AH7" i="35"/>
  <c r="AG7" i="35"/>
  <c r="AA7" i="35"/>
  <c r="AC7" i="35" s="1"/>
  <c r="Y7" i="35"/>
  <c r="P7" i="35"/>
  <c r="R7" i="35" s="1"/>
  <c r="N7" i="35"/>
  <c r="B6" i="35"/>
  <c r="C6" i="35" s="1"/>
  <c r="D6" i="35" s="1"/>
  <c r="E6" i="35" s="1"/>
  <c r="F6" i="35" s="1"/>
  <c r="G6" i="35" s="1"/>
  <c r="H6" i="35" s="1"/>
  <c r="I6" i="35" s="1"/>
  <c r="J6" i="35" s="1"/>
  <c r="K6" i="35" s="1"/>
  <c r="AI12" i="35" l="1"/>
  <c r="AI43" i="35"/>
  <c r="AC47" i="35"/>
  <c r="AE47" i="35" s="1"/>
  <c r="AI49" i="35"/>
  <c r="AD6" i="41"/>
  <c r="AD5" i="41"/>
  <c r="AE58" i="39"/>
  <c r="AF58" i="39" s="1"/>
  <c r="AB6" i="40"/>
  <c r="AC6" i="40" s="1"/>
  <c r="AF5" i="40"/>
  <c r="AB5" i="40"/>
  <c r="Q14" i="35"/>
  <c r="AD18" i="35"/>
  <c r="Y58" i="35"/>
  <c r="AI21" i="35"/>
  <c r="AI22" i="35"/>
  <c r="AI29" i="35"/>
  <c r="AI39" i="35"/>
  <c r="AI40" i="35"/>
  <c r="AI45" i="35"/>
  <c r="Q48" i="35"/>
  <c r="U6" i="39"/>
  <c r="U5" i="39"/>
  <c r="AI13" i="35"/>
  <c r="T58" i="35"/>
  <c r="AC61" i="35" s="1"/>
  <c r="AI14" i="35"/>
  <c r="AI15" i="35"/>
  <c r="AI16" i="35"/>
  <c r="AI17" i="35"/>
  <c r="AI18" i="35"/>
  <c r="Q19" i="35"/>
  <c r="Q21" i="35"/>
  <c r="AI23" i="35"/>
  <c r="AI24" i="35"/>
  <c r="Q25" i="35"/>
  <c r="AI25" i="35"/>
  <c r="Q26" i="35"/>
  <c r="AI28" i="35"/>
  <c r="Q29" i="35"/>
  <c r="Q34" i="35"/>
  <c r="AI36" i="35"/>
  <c r="AI37" i="35"/>
  <c r="AI38" i="35"/>
  <c r="AI41" i="35"/>
  <c r="AI42" i="35"/>
  <c r="Q45" i="35"/>
  <c r="S46" i="35"/>
  <c r="S47" i="35"/>
  <c r="Q49" i="35"/>
  <c r="AI50" i="35"/>
  <c r="AI51" i="35"/>
  <c r="AI53" i="35"/>
  <c r="AI56" i="35"/>
  <c r="U24" i="35"/>
  <c r="U25" i="35"/>
  <c r="S33" i="35"/>
  <c r="U52" i="35"/>
  <c r="Z37" i="35"/>
  <c r="AB37" i="35" s="1"/>
  <c r="AE45" i="36"/>
  <c r="AF45" i="36" s="1"/>
  <c r="AC14" i="35"/>
  <c r="AE14" i="35" s="1"/>
  <c r="AB32" i="35"/>
  <c r="AD49" i="36"/>
  <c r="AE34" i="36"/>
  <c r="AF34" i="36" s="1"/>
  <c r="AE42" i="36"/>
  <c r="AF42" i="36" s="1"/>
  <c r="AE38" i="36"/>
  <c r="AF38" i="36" s="1"/>
  <c r="AE32" i="36"/>
  <c r="AF32" i="36" s="1"/>
  <c r="AE12" i="36"/>
  <c r="AF12" i="36" s="1"/>
  <c r="S5" i="37"/>
  <c r="S6" i="37"/>
  <c r="T6" i="37" s="1"/>
  <c r="AE58" i="37"/>
  <c r="AF58" i="37" s="1"/>
  <c r="AD53" i="36"/>
  <c r="AD40" i="36"/>
  <c r="AD35" i="36"/>
  <c r="AE22" i="36"/>
  <c r="AF22" i="36" s="1"/>
  <c r="AE17" i="36"/>
  <c r="AF17" i="36" s="1"/>
  <c r="AE15" i="36"/>
  <c r="AF15" i="36" s="1"/>
  <c r="Z58" i="36"/>
  <c r="AB58" i="36" s="1"/>
  <c r="AI58" i="36"/>
  <c r="AC58" i="36"/>
  <c r="T62" i="36" s="1"/>
  <c r="T66" i="36" s="1"/>
  <c r="AD7" i="36"/>
  <c r="U58" i="36"/>
  <c r="AD55" i="36"/>
  <c r="AD51" i="36"/>
  <c r="AE21" i="36"/>
  <c r="AF21" i="36" s="1"/>
  <c r="AE16" i="36"/>
  <c r="AF16" i="36" s="1"/>
  <c r="S5" i="36"/>
  <c r="S6" i="36"/>
  <c r="T6" i="36" s="1"/>
  <c r="AE57" i="36"/>
  <c r="AF57" i="36" s="1"/>
  <c r="AE48" i="36"/>
  <c r="AF48" i="36" s="1"/>
  <c r="AE44" i="36"/>
  <c r="AF44" i="36" s="1"/>
  <c r="Q58" i="36"/>
  <c r="AE43" i="36"/>
  <c r="AF43" i="36" s="1"/>
  <c r="AE29" i="36"/>
  <c r="AF29" i="36" s="1"/>
  <c r="AB13" i="36"/>
  <c r="AE11" i="36"/>
  <c r="AF11" i="36" s="1"/>
  <c r="AE7" i="36"/>
  <c r="AD58" i="36"/>
  <c r="R58" i="36"/>
  <c r="S58" i="36" s="1"/>
  <c r="S7" i="36"/>
  <c r="AG58" i="35"/>
  <c r="AC62" i="35" s="1"/>
  <c r="AC65" i="35" s="1"/>
  <c r="AC67" i="35" s="1"/>
  <c r="AD32" i="35"/>
  <c r="AC8" i="35"/>
  <c r="AE8" i="35" s="1"/>
  <c r="AC9" i="35"/>
  <c r="AE9" i="35" s="1"/>
  <c r="AC27" i="35"/>
  <c r="AE27" i="35" s="1"/>
  <c r="N4" i="35"/>
  <c r="L6" i="35"/>
  <c r="M6" i="35" s="1"/>
  <c r="N6" i="35" s="1"/>
  <c r="O6" i="35" s="1"/>
  <c r="P6" i="35" s="1"/>
  <c r="AI7" i="35"/>
  <c r="U8" i="35"/>
  <c r="Q8" i="35"/>
  <c r="P58" i="35"/>
  <c r="S7" i="35"/>
  <c r="Q7" i="35"/>
  <c r="U7" i="35"/>
  <c r="AA58" i="35"/>
  <c r="AD7" i="35"/>
  <c r="AB7" i="35"/>
  <c r="AE7" i="35"/>
  <c r="AF7" i="35" s="1"/>
  <c r="AC10" i="35"/>
  <c r="AF10" i="35"/>
  <c r="AD10" i="35"/>
  <c r="AF20" i="35"/>
  <c r="AD20" i="35"/>
  <c r="AC20" i="35"/>
  <c r="AE20" i="35" s="1"/>
  <c r="AF33" i="35"/>
  <c r="AD33" i="35"/>
  <c r="AC33" i="35"/>
  <c r="AE33" i="35" s="1"/>
  <c r="S10" i="35"/>
  <c r="S11" i="35"/>
  <c r="AC11" i="35"/>
  <c r="AE11" i="35" s="1"/>
  <c r="AF11" i="35" s="1"/>
  <c r="S12" i="35"/>
  <c r="U12" i="35"/>
  <c r="AC12" i="35"/>
  <c r="AE12" i="35" s="1"/>
  <c r="AF12" i="35" s="1"/>
  <c r="S13" i="35"/>
  <c r="U13" i="35"/>
  <c r="AB13" i="35"/>
  <c r="R15" i="35"/>
  <c r="S15" i="35" s="1"/>
  <c r="U15" i="35"/>
  <c r="AC15" i="35"/>
  <c r="AE15" i="35" s="1"/>
  <c r="AF15" i="35" s="1"/>
  <c r="R16" i="35"/>
  <c r="S16" i="35" s="1"/>
  <c r="U16" i="35"/>
  <c r="AC16" i="35"/>
  <c r="AE16" i="35" s="1"/>
  <c r="AF16" i="35" s="1"/>
  <c r="R17" i="35"/>
  <c r="S17" i="35" s="1"/>
  <c r="U17" i="35"/>
  <c r="AC17" i="35"/>
  <c r="AE17" i="35" s="1"/>
  <c r="AF17" i="35" s="1"/>
  <c r="R18" i="35"/>
  <c r="S18" i="35" s="1"/>
  <c r="U18" i="35"/>
  <c r="AC21" i="35"/>
  <c r="AE21" i="35" s="1"/>
  <c r="AF21" i="35" s="1"/>
  <c r="R22" i="35"/>
  <c r="S22" i="35" s="1"/>
  <c r="U22" i="35"/>
  <c r="AC22" i="35"/>
  <c r="AE22" i="35" s="1"/>
  <c r="AF22" i="35" s="1"/>
  <c r="S23" i="35"/>
  <c r="U23" i="35"/>
  <c r="AD23" i="35"/>
  <c r="AF23" i="35"/>
  <c r="AD24" i="35"/>
  <c r="AF24" i="35"/>
  <c r="AD25" i="35"/>
  <c r="AF25" i="35"/>
  <c r="AC28" i="35"/>
  <c r="AD28" i="35" s="1"/>
  <c r="AF28" i="35"/>
  <c r="AC29" i="35"/>
  <c r="AE29" i="35" s="1"/>
  <c r="AF29" i="35" s="1"/>
  <c r="R30" i="35"/>
  <c r="S30" i="35" s="1"/>
  <c r="U30" i="35"/>
  <c r="AD30" i="35"/>
  <c r="AF30" i="35"/>
  <c r="R31" i="35"/>
  <c r="S31" i="35" s="1"/>
  <c r="U31" i="35"/>
  <c r="Q35" i="35"/>
  <c r="U35" i="35"/>
  <c r="AB35" i="35"/>
  <c r="Q37" i="35"/>
  <c r="U37" i="35"/>
  <c r="Q38" i="35"/>
  <c r="U38" i="35"/>
  <c r="AB38" i="35"/>
  <c r="Q40" i="35"/>
  <c r="U40" i="35"/>
  <c r="AB40" i="35"/>
  <c r="Q42" i="35"/>
  <c r="U42" i="35"/>
  <c r="AB42" i="35"/>
  <c r="Q58" i="35"/>
  <c r="AD8" i="35"/>
  <c r="S9" i="35"/>
  <c r="AD9" i="35"/>
  <c r="AH9" i="35"/>
  <c r="AI9" i="35" s="1"/>
  <c r="AB11" i="35"/>
  <c r="AB12" i="35"/>
  <c r="AC13" i="35"/>
  <c r="AD13" i="35" s="1"/>
  <c r="R14" i="35"/>
  <c r="S14" i="35" s="1"/>
  <c r="AD14" i="35"/>
  <c r="Q15" i="35"/>
  <c r="AB15" i="35"/>
  <c r="AD15" i="35"/>
  <c r="Q16" i="35"/>
  <c r="AB16" i="35"/>
  <c r="AD16" i="35"/>
  <c r="Q17" i="35"/>
  <c r="AB17" i="35"/>
  <c r="AD17" i="35"/>
  <c r="Q18" i="35"/>
  <c r="R19" i="35"/>
  <c r="S19" i="35" s="1"/>
  <c r="AC19" i="35"/>
  <c r="AD19" i="35" s="1"/>
  <c r="S20" i="35"/>
  <c r="R21" i="35"/>
  <c r="S21" i="35" s="1"/>
  <c r="Y21" i="35"/>
  <c r="AB21" i="35"/>
  <c r="Q22" i="35"/>
  <c r="AB22" i="35"/>
  <c r="AC23" i="35"/>
  <c r="AE23" i="35" s="1"/>
  <c r="AC24" i="35"/>
  <c r="AE24" i="35" s="1"/>
  <c r="AC25" i="35"/>
  <c r="AE25" i="35" s="1"/>
  <c r="R26" i="35"/>
  <c r="S26" i="35" s="1"/>
  <c r="AC26" i="35"/>
  <c r="AD26" i="35" s="1"/>
  <c r="R27" i="35"/>
  <c r="S27" i="35" s="1"/>
  <c r="AD27" i="35"/>
  <c r="R28" i="35"/>
  <c r="S28" i="35" s="1"/>
  <c r="Z28" i="35"/>
  <c r="R29" i="35"/>
  <c r="S29" i="35" s="1"/>
  <c r="Z29" i="35"/>
  <c r="AB29" i="35" s="1"/>
  <c r="Q30" i="35"/>
  <c r="AC30" i="35"/>
  <c r="AE30" i="35" s="1"/>
  <c r="Q31" i="35"/>
  <c r="AC31" i="35"/>
  <c r="AD31" i="35" s="1"/>
  <c r="R32" i="35"/>
  <c r="S32" i="35" s="1"/>
  <c r="R33" i="35"/>
  <c r="R34" i="35"/>
  <c r="S34" i="35" s="1"/>
  <c r="AC34" i="35"/>
  <c r="AD34" i="35" s="1"/>
  <c r="R35" i="35"/>
  <c r="S35" i="35" s="1"/>
  <c r="AC35" i="35"/>
  <c r="AD35" i="35" s="1"/>
  <c r="S36" i="35"/>
  <c r="Q36" i="35"/>
  <c r="U36" i="35"/>
  <c r="AD36" i="35"/>
  <c r="AB36" i="35"/>
  <c r="AE36" i="35"/>
  <c r="AF36" i="35" s="1"/>
  <c r="R37" i="35"/>
  <c r="S37" i="35" s="1"/>
  <c r="R38" i="35"/>
  <c r="S38" i="35" s="1"/>
  <c r="AC38" i="35"/>
  <c r="AD38" i="35" s="1"/>
  <c r="S39" i="35"/>
  <c r="Q39" i="35"/>
  <c r="U39" i="35"/>
  <c r="AD39" i="35"/>
  <c r="AB39" i="35"/>
  <c r="AE39" i="35"/>
  <c r="AF39" i="35" s="1"/>
  <c r="R40" i="35"/>
  <c r="S40" i="35" s="1"/>
  <c r="AC40" i="35"/>
  <c r="AD40" i="35" s="1"/>
  <c r="S41" i="35"/>
  <c r="Q41" i="35"/>
  <c r="U41" i="35"/>
  <c r="AD41" i="35"/>
  <c r="AB41" i="35"/>
  <c r="AE41" i="35"/>
  <c r="AF41" i="35" s="1"/>
  <c r="R42" i="35"/>
  <c r="S42" i="35" s="1"/>
  <c r="AC42" i="35"/>
  <c r="AD42" i="35" s="1"/>
  <c r="S43" i="35"/>
  <c r="Q43" i="35"/>
  <c r="U43" i="35"/>
  <c r="AC37" i="35"/>
  <c r="AD37" i="35" s="1"/>
  <c r="AC43" i="35"/>
  <c r="AD43" i="35" s="1"/>
  <c r="U44" i="35"/>
  <c r="R44" i="35"/>
  <c r="S44" i="35" s="1"/>
  <c r="AI44" i="35"/>
  <c r="AF46" i="35"/>
  <c r="AD46" i="35"/>
  <c r="AF47" i="35"/>
  <c r="AD47" i="35"/>
  <c r="AI48" i="35"/>
  <c r="S50" i="35"/>
  <c r="Q50" i="35"/>
  <c r="U50" i="35"/>
  <c r="AD50" i="35"/>
  <c r="AB50" i="35"/>
  <c r="AE50" i="35"/>
  <c r="AF50" i="35" s="1"/>
  <c r="R52" i="35"/>
  <c r="S54" i="35"/>
  <c r="Q54" i="35"/>
  <c r="U54" i="35"/>
  <c r="AD54" i="35"/>
  <c r="AB54" i="35"/>
  <c r="AE54" i="35"/>
  <c r="AF54" i="35" s="1"/>
  <c r="S56" i="35"/>
  <c r="Q56" i="35"/>
  <c r="U56" i="35"/>
  <c r="AD56" i="35"/>
  <c r="AB56" i="35"/>
  <c r="AE56" i="35"/>
  <c r="AF56" i="35" s="1"/>
  <c r="AI57" i="35"/>
  <c r="AD49" i="35"/>
  <c r="Z49" i="35"/>
  <c r="AB49" i="35" s="1"/>
  <c r="AE49" i="35"/>
  <c r="AF49" i="35" s="1"/>
  <c r="S51" i="35"/>
  <c r="Q51" i="35"/>
  <c r="U51" i="35"/>
  <c r="AD51" i="35"/>
  <c r="AB51" i="35"/>
  <c r="AE51" i="35"/>
  <c r="AF51" i="35" s="1"/>
  <c r="AC52" i="35"/>
  <c r="AE52" i="35" s="1"/>
  <c r="AF52" i="35"/>
  <c r="S53" i="35"/>
  <c r="Q53" i="35"/>
  <c r="U53" i="35"/>
  <c r="AD53" i="35"/>
  <c r="AB53" i="35"/>
  <c r="AE53" i="35"/>
  <c r="AF53" i="35" s="1"/>
  <c r="S55" i="35"/>
  <c r="Q55" i="35"/>
  <c r="U55" i="35"/>
  <c r="AD55" i="35"/>
  <c r="AB55" i="35"/>
  <c r="AE55" i="35"/>
  <c r="AF55" i="35" s="1"/>
  <c r="S57" i="35"/>
  <c r="Q57" i="35"/>
  <c r="U57" i="35"/>
  <c r="AC44" i="35"/>
  <c r="AD44" i="35" s="1"/>
  <c r="R45" i="35"/>
  <c r="S45" i="35" s="1"/>
  <c r="AC45" i="35"/>
  <c r="AD45" i="35" s="1"/>
  <c r="R46" i="35"/>
  <c r="R47" i="35"/>
  <c r="R48" i="35"/>
  <c r="S48" i="35" s="1"/>
  <c r="AC48" i="35"/>
  <c r="AD48" i="35" s="1"/>
  <c r="R49" i="35"/>
  <c r="S49" i="35" s="1"/>
  <c r="AC57" i="35"/>
  <c r="AD57" i="35" s="1"/>
  <c r="AE64" i="34"/>
  <c r="X58" i="34"/>
  <c r="W58" i="34"/>
  <c r="O58" i="34"/>
  <c r="M58" i="34"/>
  <c r="L58" i="34"/>
  <c r="K58" i="34"/>
  <c r="J58" i="34"/>
  <c r="I58" i="34"/>
  <c r="H58" i="34"/>
  <c r="G58" i="34"/>
  <c r="AH57" i="34"/>
  <c r="AG57" i="34"/>
  <c r="AA57" i="34"/>
  <c r="Y57" i="34"/>
  <c r="P57" i="34"/>
  <c r="U57" i="34" s="1"/>
  <c r="N57" i="34"/>
  <c r="AH56" i="34"/>
  <c r="AG56" i="34"/>
  <c r="AA56" i="34"/>
  <c r="AB56" i="34" s="1"/>
  <c r="Y56" i="34"/>
  <c r="P56" i="34"/>
  <c r="U56" i="34" s="1"/>
  <c r="N56" i="34"/>
  <c r="AH55" i="34"/>
  <c r="AG55" i="34"/>
  <c r="AA55" i="34"/>
  <c r="AB55" i="34" s="1"/>
  <c r="Y55" i="34"/>
  <c r="P55" i="34"/>
  <c r="U55" i="34" s="1"/>
  <c r="N55" i="34"/>
  <c r="AH54" i="34"/>
  <c r="AG54" i="34"/>
  <c r="AA54" i="34"/>
  <c r="AB54" i="34" s="1"/>
  <c r="Y54" i="34"/>
  <c r="Q54" i="34"/>
  <c r="P54" i="34"/>
  <c r="U54" i="34" s="1"/>
  <c r="N54" i="34"/>
  <c r="AH53" i="34"/>
  <c r="AG53" i="34"/>
  <c r="AI53" i="34" s="1"/>
  <c r="AA53" i="34"/>
  <c r="AB53" i="34" s="1"/>
  <c r="Y53" i="34"/>
  <c r="P53" i="34"/>
  <c r="U53" i="34" s="1"/>
  <c r="N53" i="34"/>
  <c r="AH52" i="34"/>
  <c r="AI52" i="34" s="1"/>
  <c r="AA52" i="34" s="1"/>
  <c r="Y52" i="34"/>
  <c r="Q52" i="34"/>
  <c r="P52" i="34"/>
  <c r="U52" i="34" s="1"/>
  <c r="N52" i="34"/>
  <c r="AH51" i="34"/>
  <c r="AG51" i="34"/>
  <c r="AA51" i="34"/>
  <c r="AB51" i="34" s="1"/>
  <c r="Y51" i="34"/>
  <c r="Q51" i="34"/>
  <c r="P51" i="34"/>
  <c r="U51" i="34" s="1"/>
  <c r="N51" i="34"/>
  <c r="AH50" i="34"/>
  <c r="AG50" i="34"/>
  <c r="AI50" i="34" s="1"/>
  <c r="AA50" i="34"/>
  <c r="AB50" i="34" s="1"/>
  <c r="Y50" i="34"/>
  <c r="P50" i="34"/>
  <c r="U50" i="34" s="1"/>
  <c r="N50" i="34"/>
  <c r="AH49" i="34"/>
  <c r="AG49" i="34"/>
  <c r="AA49" i="34"/>
  <c r="Z49" i="34" s="1"/>
  <c r="AB49" i="34" s="1"/>
  <c r="Y49" i="34"/>
  <c r="P49" i="34"/>
  <c r="N49" i="34"/>
  <c r="AH48" i="34"/>
  <c r="AG48" i="34"/>
  <c r="AA48" i="34"/>
  <c r="AC48" i="34" s="1"/>
  <c r="Y48" i="34"/>
  <c r="P48" i="34"/>
  <c r="R48" i="34" s="1"/>
  <c r="N48" i="34"/>
  <c r="AH47" i="34"/>
  <c r="AI47" i="34" s="1"/>
  <c r="AA47" i="34" s="1"/>
  <c r="AD47" i="34" s="1"/>
  <c r="Y47" i="34"/>
  <c r="Q47" i="34"/>
  <c r="P47" i="34"/>
  <c r="N47" i="34"/>
  <c r="AH46" i="34"/>
  <c r="AI46" i="34" s="1"/>
  <c r="AA46" i="34" s="1"/>
  <c r="Y46" i="34"/>
  <c r="Q46" i="34"/>
  <c r="P46" i="34"/>
  <c r="S46" i="34" s="1"/>
  <c r="N46" i="34"/>
  <c r="AH45" i="34"/>
  <c r="AG45" i="34"/>
  <c r="AA45" i="34"/>
  <c r="Y45" i="34"/>
  <c r="U45" i="34"/>
  <c r="P45" i="34"/>
  <c r="N45" i="34"/>
  <c r="AH44" i="34"/>
  <c r="AG44" i="34"/>
  <c r="AI44" i="34" s="1"/>
  <c r="AA44" i="34"/>
  <c r="AC44" i="34" s="1"/>
  <c r="Y44" i="34"/>
  <c r="P44" i="34"/>
  <c r="R44" i="34" s="1"/>
  <c r="N44" i="34"/>
  <c r="AH43" i="34"/>
  <c r="AG43" i="34"/>
  <c r="AA43" i="34"/>
  <c r="Y43" i="34"/>
  <c r="P43" i="34"/>
  <c r="N43" i="34"/>
  <c r="AH42" i="34"/>
  <c r="AG42" i="34"/>
  <c r="AA42" i="34"/>
  <c r="AC42" i="34" s="1"/>
  <c r="Y42" i="34"/>
  <c r="P42" i="34"/>
  <c r="R42" i="34" s="1"/>
  <c r="N42" i="34"/>
  <c r="AH41" i="34"/>
  <c r="AG41" i="34"/>
  <c r="AA41" i="34"/>
  <c r="Y41" i="34"/>
  <c r="P41" i="34"/>
  <c r="N41" i="34"/>
  <c r="AH40" i="34"/>
  <c r="AG40" i="34"/>
  <c r="AA40" i="34"/>
  <c r="AC40" i="34" s="1"/>
  <c r="Y40" i="34"/>
  <c r="P40" i="34"/>
  <c r="R40" i="34" s="1"/>
  <c r="N40" i="34"/>
  <c r="AH39" i="34"/>
  <c r="AG39" i="34"/>
  <c r="AA39" i="34"/>
  <c r="Y39" i="34"/>
  <c r="P39" i="34"/>
  <c r="N39" i="34"/>
  <c r="AH38" i="34"/>
  <c r="AG38" i="34"/>
  <c r="AA38" i="34"/>
  <c r="AC38" i="34" s="1"/>
  <c r="Y38" i="34"/>
  <c r="P38" i="34"/>
  <c r="R38" i="34" s="1"/>
  <c r="N38" i="34"/>
  <c r="AH37" i="34"/>
  <c r="AG37" i="34"/>
  <c r="AA37" i="34"/>
  <c r="AF37" i="34" s="1"/>
  <c r="Y37" i="34"/>
  <c r="P37" i="34"/>
  <c r="R37" i="34" s="1"/>
  <c r="N37" i="34"/>
  <c r="AH36" i="34"/>
  <c r="AG36" i="34"/>
  <c r="AA36" i="34"/>
  <c r="Y36" i="34"/>
  <c r="P36" i="34"/>
  <c r="N36" i="34"/>
  <c r="AH35" i="34"/>
  <c r="AG35" i="34"/>
  <c r="AA35" i="34"/>
  <c r="AC35" i="34" s="1"/>
  <c r="Y35" i="34"/>
  <c r="P35" i="34"/>
  <c r="R35" i="34" s="1"/>
  <c r="N35" i="34"/>
  <c r="AH34" i="34"/>
  <c r="AG34" i="34"/>
  <c r="AA34" i="34"/>
  <c r="Y34" i="34"/>
  <c r="P34" i="34"/>
  <c r="N34" i="34"/>
  <c r="AH33" i="34"/>
  <c r="AI33" i="34" s="1"/>
  <c r="AA33" i="34" s="1"/>
  <c r="Y33" i="34"/>
  <c r="Q33" i="34"/>
  <c r="P33" i="34"/>
  <c r="S33" i="34" s="1"/>
  <c r="N33" i="34"/>
  <c r="AH32" i="34"/>
  <c r="AI32" i="34" s="1"/>
  <c r="AF32" i="34"/>
  <c r="AD32" i="34"/>
  <c r="AC32" i="34"/>
  <c r="AE32" i="34" s="1"/>
  <c r="AB32" i="34"/>
  <c r="Y32" i="34"/>
  <c r="P32" i="34"/>
  <c r="N32" i="34"/>
  <c r="AH31" i="34"/>
  <c r="AG31" i="34"/>
  <c r="AA31" i="34"/>
  <c r="AC31" i="34" s="1"/>
  <c r="Y31" i="34"/>
  <c r="P31" i="34"/>
  <c r="U31" i="34" s="1"/>
  <c r="N31" i="34"/>
  <c r="AH30" i="34"/>
  <c r="AI30" i="34" s="1"/>
  <c r="AA30" i="34"/>
  <c r="AF30" i="34" s="1"/>
  <c r="Y30" i="34"/>
  <c r="P30" i="34"/>
  <c r="U30" i="34" s="1"/>
  <c r="N30" i="34"/>
  <c r="AH29" i="34"/>
  <c r="AG29" i="34"/>
  <c r="AA29" i="34"/>
  <c r="Z29" i="34" s="1"/>
  <c r="AB29" i="34" s="1"/>
  <c r="Y29" i="34"/>
  <c r="P29" i="34"/>
  <c r="N29" i="34"/>
  <c r="AH28" i="34"/>
  <c r="AG28" i="34"/>
  <c r="AA28" i="34"/>
  <c r="AF28" i="34" s="1"/>
  <c r="Y28" i="34"/>
  <c r="P28" i="34"/>
  <c r="N28" i="34"/>
  <c r="AH27" i="34"/>
  <c r="AI27" i="34" s="1"/>
  <c r="AA27" i="34"/>
  <c r="Y27" i="34"/>
  <c r="P27" i="34"/>
  <c r="N27" i="34"/>
  <c r="AH26" i="34"/>
  <c r="AG26" i="34"/>
  <c r="AI26" i="34" s="1"/>
  <c r="AA26" i="34"/>
  <c r="AC26" i="34" s="1"/>
  <c r="Y26" i="34"/>
  <c r="P26" i="34"/>
  <c r="R26" i="34" s="1"/>
  <c r="N26" i="34"/>
  <c r="AH25" i="34"/>
  <c r="AG25" i="34"/>
  <c r="AA25" i="34"/>
  <c r="AF25" i="34" s="1"/>
  <c r="Y25" i="34"/>
  <c r="P25" i="34"/>
  <c r="S25" i="34" s="1"/>
  <c r="N25" i="34"/>
  <c r="AH24" i="34"/>
  <c r="AG24" i="34"/>
  <c r="AA24" i="34"/>
  <c r="AF24" i="34" s="1"/>
  <c r="Y24" i="34"/>
  <c r="Q24" i="34"/>
  <c r="P24" i="34"/>
  <c r="U24" i="34" s="1"/>
  <c r="N24" i="34"/>
  <c r="AG23" i="34"/>
  <c r="AA23" i="34"/>
  <c r="AF23" i="34" s="1"/>
  <c r="Y23" i="34"/>
  <c r="T23" i="34"/>
  <c r="AH23" i="34" s="1"/>
  <c r="P23" i="34"/>
  <c r="U23" i="34" s="1"/>
  <c r="N23" i="34"/>
  <c r="AH22" i="34"/>
  <c r="AG22" i="34"/>
  <c r="AA22" i="34"/>
  <c r="AB22" i="34" s="1"/>
  <c r="Y22" i="34"/>
  <c r="P22" i="34"/>
  <c r="U22" i="34" s="1"/>
  <c r="N22" i="34"/>
  <c r="AH21" i="34"/>
  <c r="AG21" i="34"/>
  <c r="AA21" i="34"/>
  <c r="AB21" i="34" s="1"/>
  <c r="V21" i="34"/>
  <c r="V58" i="34" s="1"/>
  <c r="P21" i="34"/>
  <c r="R21" i="34" s="1"/>
  <c r="N21" i="34"/>
  <c r="Y20" i="34"/>
  <c r="T20" i="34"/>
  <c r="AH20" i="34" s="1"/>
  <c r="AI20" i="34" s="1"/>
  <c r="AA20" i="34" s="1"/>
  <c r="Q20" i="34"/>
  <c r="P20" i="34"/>
  <c r="U20" i="34" s="1"/>
  <c r="N20" i="34"/>
  <c r="AH19" i="34"/>
  <c r="AG19" i="34"/>
  <c r="AI19" i="34" s="1"/>
  <c r="AA19" i="34"/>
  <c r="AC19" i="34" s="1"/>
  <c r="Y19" i="34"/>
  <c r="P19" i="34"/>
  <c r="R19" i="34" s="1"/>
  <c r="N19" i="34"/>
  <c r="AH18" i="34"/>
  <c r="AG18" i="34"/>
  <c r="AC18" i="34"/>
  <c r="AD18" i="34" s="1"/>
  <c r="AB18" i="34"/>
  <c r="Y18" i="34"/>
  <c r="P18" i="34"/>
  <c r="U18" i="34" s="1"/>
  <c r="N18" i="34"/>
  <c r="AH17" i="34"/>
  <c r="AG17" i="34"/>
  <c r="AA17" i="34"/>
  <c r="AB17" i="34" s="1"/>
  <c r="Y17" i="34"/>
  <c r="P17" i="34"/>
  <c r="U17" i="34" s="1"/>
  <c r="N17" i="34"/>
  <c r="AH16" i="34"/>
  <c r="AG16" i="34"/>
  <c r="AA16" i="34"/>
  <c r="AB16" i="34" s="1"/>
  <c r="Y16" i="34"/>
  <c r="Q16" i="34"/>
  <c r="P16" i="34"/>
  <c r="U16" i="34" s="1"/>
  <c r="N16" i="34"/>
  <c r="AH15" i="34"/>
  <c r="AG15" i="34"/>
  <c r="AA15" i="34"/>
  <c r="AB15" i="34" s="1"/>
  <c r="Y15" i="34"/>
  <c r="P15" i="34"/>
  <c r="U15" i="34" s="1"/>
  <c r="N15" i="34"/>
  <c r="AH14" i="34"/>
  <c r="AG14" i="34"/>
  <c r="AA14" i="34"/>
  <c r="Y14" i="34"/>
  <c r="P14" i="34"/>
  <c r="N14" i="34"/>
  <c r="AG13" i="34"/>
  <c r="AA13" i="34"/>
  <c r="Y13" i="34"/>
  <c r="T13" i="34"/>
  <c r="AH13" i="34" s="1"/>
  <c r="P13" i="34"/>
  <c r="N13" i="34"/>
  <c r="AG12" i="34"/>
  <c r="AA12" i="34"/>
  <c r="AB12" i="34" s="1"/>
  <c r="Y12" i="34"/>
  <c r="T12" i="34"/>
  <c r="AH12" i="34" s="1"/>
  <c r="P12" i="34"/>
  <c r="N12" i="34"/>
  <c r="AG11" i="34"/>
  <c r="AA11" i="34"/>
  <c r="AB11" i="34" s="1"/>
  <c r="Y11" i="34"/>
  <c r="T11" i="34"/>
  <c r="AH11" i="34" s="1"/>
  <c r="Q11" i="34"/>
  <c r="P11" i="34"/>
  <c r="U11" i="34" s="1"/>
  <c r="N11" i="34"/>
  <c r="Y10" i="34"/>
  <c r="T10" i="34"/>
  <c r="AH10" i="34" s="1"/>
  <c r="AI10" i="34" s="1"/>
  <c r="AA10" i="34" s="1"/>
  <c r="Q10" i="34"/>
  <c r="P10" i="34"/>
  <c r="U10" i="34" s="1"/>
  <c r="N10" i="34"/>
  <c r="AG9" i="34"/>
  <c r="AA9" i="34"/>
  <c r="Y9" i="34"/>
  <c r="T9" i="34"/>
  <c r="AH9" i="34" s="1"/>
  <c r="P9" i="34"/>
  <c r="Q9" i="34" s="1"/>
  <c r="N9" i="34"/>
  <c r="AH8" i="34"/>
  <c r="AI8" i="34" s="1"/>
  <c r="AA8" i="34"/>
  <c r="Y8" i="34"/>
  <c r="P8" i="34"/>
  <c r="S8" i="34" s="1"/>
  <c r="N8" i="34"/>
  <c r="AH7" i="34"/>
  <c r="AG7" i="34"/>
  <c r="AA7" i="34"/>
  <c r="AB7" i="34" s="1"/>
  <c r="Y7" i="34"/>
  <c r="P7" i="34"/>
  <c r="Q7" i="34" s="1"/>
  <c r="N7" i="34"/>
  <c r="C6" i="34"/>
  <c r="D6" i="34" s="1"/>
  <c r="E6" i="34" s="1"/>
  <c r="F6" i="34" s="1"/>
  <c r="G6" i="34" s="1"/>
  <c r="H6" i="34" s="1"/>
  <c r="I6" i="34" s="1"/>
  <c r="J6" i="34" s="1"/>
  <c r="K6" i="34" s="1"/>
  <c r="B6" i="34"/>
  <c r="U12" i="34" l="1"/>
  <c r="U13" i="34"/>
  <c r="AI37" i="34"/>
  <c r="AI57" i="34"/>
  <c r="AD6" i="40"/>
  <c r="AD5" i="40"/>
  <c r="Q8" i="34"/>
  <c r="Q13" i="34"/>
  <c r="Q18" i="34"/>
  <c r="AE18" i="34"/>
  <c r="AF18" i="34" s="1"/>
  <c r="Q23" i="34"/>
  <c r="AI24" i="34"/>
  <c r="AI28" i="34"/>
  <c r="Q30" i="34"/>
  <c r="Q31" i="34"/>
  <c r="AI34" i="34"/>
  <c r="AI40" i="34"/>
  <c r="AI41" i="34"/>
  <c r="AI55" i="34"/>
  <c r="Q56" i="34"/>
  <c r="U8" i="34"/>
  <c r="AI9" i="34"/>
  <c r="Q12" i="34"/>
  <c r="AI14" i="34"/>
  <c r="Q15" i="34"/>
  <c r="AI16" i="34"/>
  <c r="Q17" i="34"/>
  <c r="AI18" i="34"/>
  <c r="Y21" i="34"/>
  <c r="AI21" i="34"/>
  <c r="Q22" i="34"/>
  <c r="AI25" i="34"/>
  <c r="AI31" i="34"/>
  <c r="U33" i="34"/>
  <c r="AI35" i="34"/>
  <c r="AI36" i="34"/>
  <c r="AI38" i="34"/>
  <c r="AI39" i="34"/>
  <c r="AI42" i="34"/>
  <c r="AI43" i="34"/>
  <c r="AI45" i="34"/>
  <c r="AI48" i="34"/>
  <c r="Q50" i="34"/>
  <c r="Q53" i="34"/>
  <c r="Q55" i="34"/>
  <c r="Q57" i="34"/>
  <c r="U46" i="34"/>
  <c r="S52" i="34"/>
  <c r="AC24" i="34"/>
  <c r="AE24" i="34" s="1"/>
  <c r="AC30" i="34"/>
  <c r="AE30" i="34" s="1"/>
  <c r="AD29" i="35"/>
  <c r="AD21" i="35"/>
  <c r="AD12" i="35"/>
  <c r="AD11" i="35"/>
  <c r="U5" i="37"/>
  <c r="U6" i="37"/>
  <c r="V6" i="37" s="1"/>
  <c r="AE58" i="36"/>
  <c r="AF58" i="36" s="1"/>
  <c r="AF7" i="36"/>
  <c r="U6" i="36"/>
  <c r="V6" i="36" s="1"/>
  <c r="U5" i="36"/>
  <c r="Z37" i="34"/>
  <c r="AB37" i="34" s="1"/>
  <c r="AD22" i="35"/>
  <c r="AE45" i="35"/>
  <c r="AF45" i="35" s="1"/>
  <c r="AE57" i="35"/>
  <c r="AF57" i="35" s="1"/>
  <c r="AE48" i="35"/>
  <c r="AF48" i="35" s="1"/>
  <c r="AE44" i="35"/>
  <c r="AF44" i="35" s="1"/>
  <c r="Z58" i="35"/>
  <c r="AB58" i="35" s="1"/>
  <c r="AC23" i="34"/>
  <c r="AE23" i="34" s="1"/>
  <c r="Z28" i="34"/>
  <c r="AB28" i="34" s="1"/>
  <c r="AC58" i="35"/>
  <c r="T62" i="35" s="1"/>
  <c r="T66" i="35" s="1"/>
  <c r="AE31" i="35"/>
  <c r="AF31" i="35" s="1"/>
  <c r="AH58" i="35"/>
  <c r="AE43" i="35"/>
  <c r="AF43" i="35" s="1"/>
  <c r="AE40" i="35"/>
  <c r="AF40" i="35" s="1"/>
  <c r="AE34" i="35"/>
  <c r="AF34" i="35" s="1"/>
  <c r="AB28" i="35"/>
  <c r="AE42" i="35"/>
  <c r="AF42" i="35" s="1"/>
  <c r="AE38" i="35"/>
  <c r="AF38" i="35" s="1"/>
  <c r="AE35" i="35"/>
  <c r="AF35" i="35" s="1"/>
  <c r="AE13" i="35"/>
  <c r="AF13" i="35" s="1"/>
  <c r="AE10" i="35"/>
  <c r="AD58" i="35"/>
  <c r="U58" i="35"/>
  <c r="AE19" i="35"/>
  <c r="AF19" i="35" s="1"/>
  <c r="R58" i="35"/>
  <c r="S58" i="35" s="1"/>
  <c r="Q6" i="35"/>
  <c r="R6" i="35" s="1"/>
  <c r="Q5" i="35"/>
  <c r="AE26" i="35"/>
  <c r="AF26" i="35" s="1"/>
  <c r="AI58" i="35"/>
  <c r="AI23" i="34"/>
  <c r="AC25" i="34"/>
  <c r="AE25" i="34" s="1"/>
  <c r="L6" i="34"/>
  <c r="M6" i="34" s="1"/>
  <c r="N6" i="34" s="1"/>
  <c r="O6" i="34" s="1"/>
  <c r="P6" i="34" s="1"/>
  <c r="N4" i="34"/>
  <c r="AI11" i="34"/>
  <c r="AI12" i="34"/>
  <c r="AC20" i="34"/>
  <c r="AE20" i="34" s="1"/>
  <c r="AD20" i="34"/>
  <c r="AF20" i="34"/>
  <c r="AC46" i="34"/>
  <c r="AE46" i="34" s="1"/>
  <c r="AD46" i="34"/>
  <c r="AF46" i="34"/>
  <c r="AF10" i="34"/>
  <c r="AD10" i="34"/>
  <c r="AC10" i="34"/>
  <c r="AE10" i="34" s="1"/>
  <c r="AI13" i="34"/>
  <c r="AH58" i="34"/>
  <c r="AD8" i="34"/>
  <c r="AF8" i="34"/>
  <c r="S9" i="34"/>
  <c r="U9" i="34"/>
  <c r="AD9" i="34"/>
  <c r="AF9" i="34"/>
  <c r="AC13" i="34"/>
  <c r="AE13" i="34" s="1"/>
  <c r="AF13" i="34" s="1"/>
  <c r="R14" i="34"/>
  <c r="S14" i="34" s="1"/>
  <c r="U14" i="34"/>
  <c r="AD14" i="34"/>
  <c r="AF14" i="34"/>
  <c r="S20" i="34"/>
  <c r="S24" i="34"/>
  <c r="Q27" i="34"/>
  <c r="U27" i="34"/>
  <c r="AC27" i="34"/>
  <c r="AE27" i="34" s="1"/>
  <c r="AF27" i="34"/>
  <c r="Q28" i="34"/>
  <c r="U28" i="34"/>
  <c r="Q29" i="34"/>
  <c r="U29" i="34"/>
  <c r="Q32" i="34"/>
  <c r="U32" i="34"/>
  <c r="AC33" i="34"/>
  <c r="AE33" i="34" s="1"/>
  <c r="AF33" i="34"/>
  <c r="Q34" i="34"/>
  <c r="U34" i="34"/>
  <c r="AB34" i="34"/>
  <c r="Q36" i="34"/>
  <c r="U36" i="34"/>
  <c r="AB36" i="34"/>
  <c r="Q39" i="34"/>
  <c r="U39" i="34"/>
  <c r="AB39" i="34"/>
  <c r="Q41" i="34"/>
  <c r="U41" i="34"/>
  <c r="AB41" i="34"/>
  <c r="U43" i="34"/>
  <c r="R43" i="34"/>
  <c r="Q43" i="34"/>
  <c r="AB45" i="34"/>
  <c r="AC45" i="34"/>
  <c r="AE45" i="34" s="1"/>
  <c r="AF45" i="34" s="1"/>
  <c r="S47" i="34"/>
  <c r="U47" i="34"/>
  <c r="R47" i="34"/>
  <c r="Q49" i="34"/>
  <c r="R49" i="34"/>
  <c r="S49" i="34" s="1"/>
  <c r="AF52" i="34"/>
  <c r="AD52" i="34"/>
  <c r="Z57" i="34"/>
  <c r="AB57" i="34" s="1"/>
  <c r="AC57" i="34"/>
  <c r="AD57" i="34" s="1"/>
  <c r="P58" i="34"/>
  <c r="R7" i="34"/>
  <c r="U7" i="34"/>
  <c r="AA58" i="34"/>
  <c r="AC7" i="34"/>
  <c r="AE7" i="34" s="1"/>
  <c r="AG58" i="34"/>
  <c r="AC62" i="34" s="1"/>
  <c r="AC65" i="34" s="1"/>
  <c r="AC67" i="34" s="1"/>
  <c r="AI7" i="34"/>
  <c r="AC8" i="34"/>
  <c r="AE8" i="34" s="1"/>
  <c r="T58" i="34"/>
  <c r="AC61" i="34" s="1"/>
  <c r="AC9" i="34"/>
  <c r="AE9" i="34" s="1"/>
  <c r="S10" i="34"/>
  <c r="S11" i="34"/>
  <c r="AC11" i="34"/>
  <c r="AD11" i="34" s="1"/>
  <c r="S12" i="34"/>
  <c r="AC12" i="34"/>
  <c r="AD12" i="34" s="1"/>
  <c r="S13" i="34"/>
  <c r="Z13" i="34"/>
  <c r="AD13" i="34"/>
  <c r="Q14" i="34"/>
  <c r="AC14" i="34"/>
  <c r="AE14" i="34" s="1"/>
  <c r="R15" i="34"/>
  <c r="S15" i="34" s="1"/>
  <c r="AC15" i="34"/>
  <c r="AD15" i="34" s="1"/>
  <c r="AI15" i="34"/>
  <c r="AI17" i="34"/>
  <c r="S19" i="34"/>
  <c r="Q19" i="34"/>
  <c r="U19" i="34"/>
  <c r="AD19" i="34"/>
  <c r="AB19" i="34"/>
  <c r="AE19" i="34"/>
  <c r="AF19" i="34" s="1"/>
  <c r="S21" i="34"/>
  <c r="Q21" i="34"/>
  <c r="U21" i="34"/>
  <c r="AI22" i="34"/>
  <c r="U25" i="34"/>
  <c r="Q25" i="34"/>
  <c r="S26" i="34"/>
  <c r="Q26" i="34"/>
  <c r="U26" i="34"/>
  <c r="AD26" i="34"/>
  <c r="AB26" i="34"/>
  <c r="AE26" i="34"/>
  <c r="AF26" i="34" s="1"/>
  <c r="R27" i="34"/>
  <c r="S27" i="34" s="1"/>
  <c r="AD27" i="34"/>
  <c r="R28" i="34"/>
  <c r="S28" i="34" s="1"/>
  <c r="R29" i="34"/>
  <c r="S29" i="34" s="1"/>
  <c r="AI29" i="34"/>
  <c r="AD31" i="34"/>
  <c r="Z31" i="34"/>
  <c r="AB31" i="34" s="1"/>
  <c r="AE31" i="34"/>
  <c r="AF31" i="34" s="1"/>
  <c r="R32" i="34"/>
  <c r="S32" i="34" s="1"/>
  <c r="R33" i="34"/>
  <c r="AD33" i="34"/>
  <c r="R34" i="34"/>
  <c r="S34" i="34" s="1"/>
  <c r="AC34" i="34"/>
  <c r="AD34" i="34" s="1"/>
  <c r="S35" i="34"/>
  <c r="Q35" i="34"/>
  <c r="U35" i="34"/>
  <c r="AD35" i="34"/>
  <c r="AB35" i="34"/>
  <c r="AE35" i="34"/>
  <c r="AF35" i="34" s="1"/>
  <c r="R36" i="34"/>
  <c r="S36" i="34" s="1"/>
  <c r="AC36" i="34"/>
  <c r="AD36" i="34" s="1"/>
  <c r="S37" i="34"/>
  <c r="Q37" i="34"/>
  <c r="U37" i="34"/>
  <c r="S38" i="34"/>
  <c r="Q38" i="34"/>
  <c r="U38" i="34"/>
  <c r="AD38" i="34"/>
  <c r="AB38" i="34"/>
  <c r="AE38" i="34"/>
  <c r="AF38" i="34" s="1"/>
  <c r="R39" i="34"/>
  <c r="S39" i="34" s="1"/>
  <c r="AC39" i="34"/>
  <c r="AD39" i="34" s="1"/>
  <c r="S40" i="34"/>
  <c r="Q40" i="34"/>
  <c r="U40" i="34"/>
  <c r="AD40" i="34"/>
  <c r="AB40" i="34"/>
  <c r="AE40" i="34"/>
  <c r="AF40" i="34" s="1"/>
  <c r="R41" i="34"/>
  <c r="S41" i="34" s="1"/>
  <c r="AC41" i="34"/>
  <c r="AD41" i="34" s="1"/>
  <c r="S42" i="34"/>
  <c r="Q42" i="34"/>
  <c r="U42" i="34"/>
  <c r="AD42" i="34"/>
  <c r="AB42" i="34"/>
  <c r="AE42" i="34"/>
  <c r="AF42" i="34" s="1"/>
  <c r="S43" i="34"/>
  <c r="Z43" i="34"/>
  <c r="AB43" i="34" s="1"/>
  <c r="AC43" i="34"/>
  <c r="AE43" i="34" s="1"/>
  <c r="AF43" i="34" s="1"/>
  <c r="Q45" i="34"/>
  <c r="R45" i="34"/>
  <c r="S45" i="34" s="1"/>
  <c r="U49" i="34"/>
  <c r="AC52" i="34"/>
  <c r="AE52" i="34" s="1"/>
  <c r="Q58" i="34"/>
  <c r="R16" i="34"/>
  <c r="S16" i="34" s="1"/>
  <c r="AC16" i="34"/>
  <c r="AD16" i="34" s="1"/>
  <c r="R17" i="34"/>
  <c r="S17" i="34" s="1"/>
  <c r="AC17" i="34"/>
  <c r="AD17" i="34" s="1"/>
  <c r="R18" i="34"/>
  <c r="S18" i="34" s="1"/>
  <c r="AC21" i="34"/>
  <c r="AD21" i="34" s="1"/>
  <c r="R22" i="34"/>
  <c r="S22" i="34" s="1"/>
  <c r="AC22" i="34"/>
  <c r="AD22" i="34" s="1"/>
  <c r="S23" i="34"/>
  <c r="AD23" i="34"/>
  <c r="AD24" i="34"/>
  <c r="AD25" i="34"/>
  <c r="AC28" i="34"/>
  <c r="AD28" i="34" s="1"/>
  <c r="AC29" i="34"/>
  <c r="AD29" i="34" s="1"/>
  <c r="R30" i="34"/>
  <c r="S30" i="34" s="1"/>
  <c r="AD30" i="34"/>
  <c r="R31" i="34"/>
  <c r="S31" i="34" s="1"/>
  <c r="AC37" i="34"/>
  <c r="AD37" i="34" s="1"/>
  <c r="S44" i="34"/>
  <c r="Q44" i="34"/>
  <c r="U44" i="34"/>
  <c r="AD44" i="34"/>
  <c r="AB44" i="34"/>
  <c r="AE44" i="34"/>
  <c r="AF44" i="34" s="1"/>
  <c r="R46" i="34"/>
  <c r="AC47" i="34"/>
  <c r="AE47" i="34" s="1"/>
  <c r="AF47" i="34"/>
  <c r="S48" i="34"/>
  <c r="Q48" i="34"/>
  <c r="U48" i="34"/>
  <c r="AD48" i="34"/>
  <c r="AB48" i="34"/>
  <c r="AE48" i="34"/>
  <c r="AF48" i="34" s="1"/>
  <c r="AI49" i="34"/>
  <c r="AI51" i="34"/>
  <c r="AI54" i="34"/>
  <c r="AI56" i="34"/>
  <c r="Y58" i="34"/>
  <c r="N58" i="34"/>
  <c r="AC49" i="34"/>
  <c r="AD49" i="34" s="1"/>
  <c r="R50" i="34"/>
  <c r="S50" i="34" s="1"/>
  <c r="AC50" i="34"/>
  <c r="AD50" i="34" s="1"/>
  <c r="R51" i="34"/>
  <c r="S51" i="34" s="1"/>
  <c r="AC51" i="34"/>
  <c r="AD51" i="34" s="1"/>
  <c r="R52" i="34"/>
  <c r="R53" i="34"/>
  <c r="S53" i="34" s="1"/>
  <c r="AC53" i="34"/>
  <c r="AD53" i="34" s="1"/>
  <c r="R54" i="34"/>
  <c r="S54" i="34" s="1"/>
  <c r="AC54" i="34"/>
  <c r="AD54" i="34" s="1"/>
  <c r="R55" i="34"/>
  <c r="S55" i="34" s="1"/>
  <c r="AC55" i="34"/>
  <c r="AD55" i="34" s="1"/>
  <c r="R56" i="34"/>
  <c r="S56" i="34" s="1"/>
  <c r="AC56" i="34"/>
  <c r="AD56" i="34" s="1"/>
  <c r="R57" i="34"/>
  <c r="S57" i="34" s="1"/>
  <c r="AE64" i="33"/>
  <c r="X58" i="33"/>
  <c r="W58" i="33"/>
  <c r="O58" i="33"/>
  <c r="M58" i="33"/>
  <c r="L58" i="33"/>
  <c r="K58" i="33"/>
  <c r="J58" i="33"/>
  <c r="I58" i="33"/>
  <c r="H58" i="33"/>
  <c r="G58" i="33"/>
  <c r="AH57" i="33"/>
  <c r="AG57" i="33"/>
  <c r="AA57" i="33"/>
  <c r="Z57" i="33" s="1"/>
  <c r="AB57" i="33" s="1"/>
  <c r="Y57" i="33"/>
  <c r="R57" i="33"/>
  <c r="P57" i="33"/>
  <c r="N57" i="33"/>
  <c r="AH56" i="33"/>
  <c r="AG56" i="33"/>
  <c r="AI56" i="33" s="1"/>
  <c r="AA56" i="33"/>
  <c r="Y56" i="33"/>
  <c r="P56" i="33"/>
  <c r="N56" i="33"/>
  <c r="AH55" i="33"/>
  <c r="AG55" i="33"/>
  <c r="AI55" i="33" s="1"/>
  <c r="AA55" i="33"/>
  <c r="AC55" i="33" s="1"/>
  <c r="Y55" i="33"/>
  <c r="P55" i="33"/>
  <c r="R55" i="33" s="1"/>
  <c r="N55" i="33"/>
  <c r="AH54" i="33"/>
  <c r="AG54" i="33"/>
  <c r="AA54" i="33"/>
  <c r="Y54" i="33"/>
  <c r="P54" i="33"/>
  <c r="U54" i="33" s="1"/>
  <c r="N54" i="33"/>
  <c r="AH53" i="33"/>
  <c r="AG53" i="33"/>
  <c r="AA53" i="33"/>
  <c r="AC53" i="33" s="1"/>
  <c r="Y53" i="33"/>
  <c r="P53" i="33"/>
  <c r="R53" i="33" s="1"/>
  <c r="N53" i="33"/>
  <c r="AH52" i="33"/>
  <c r="AI52" i="33" s="1"/>
  <c r="AA52" i="33" s="1"/>
  <c r="AD52" i="33" s="1"/>
  <c r="Y52" i="33"/>
  <c r="Q52" i="33"/>
  <c r="P52" i="33"/>
  <c r="N52" i="33"/>
  <c r="AH51" i="33"/>
  <c r="AG51" i="33"/>
  <c r="AA51" i="33"/>
  <c r="AC51" i="33" s="1"/>
  <c r="Y51" i="33"/>
  <c r="P51" i="33"/>
  <c r="R51" i="33" s="1"/>
  <c r="N51" i="33"/>
  <c r="AH50" i="33"/>
  <c r="AG50" i="33"/>
  <c r="AA50" i="33"/>
  <c r="Y50" i="33"/>
  <c r="P50" i="33"/>
  <c r="N50" i="33"/>
  <c r="AH49" i="33"/>
  <c r="AG49" i="33"/>
  <c r="AA49" i="33"/>
  <c r="AC49" i="33" s="1"/>
  <c r="Y49" i="33"/>
  <c r="P49" i="33"/>
  <c r="U49" i="33" s="1"/>
  <c r="N49" i="33"/>
  <c r="AH48" i="33"/>
  <c r="AG48" i="33"/>
  <c r="AA48" i="33"/>
  <c r="AB48" i="33" s="1"/>
  <c r="Y48" i="33"/>
  <c r="P48" i="33"/>
  <c r="U48" i="33" s="1"/>
  <c r="N48" i="33"/>
  <c r="AH47" i="33"/>
  <c r="AI47" i="33" s="1"/>
  <c r="AA47" i="33" s="1"/>
  <c r="AC47" i="33" s="1"/>
  <c r="Y47" i="33"/>
  <c r="Q47" i="33"/>
  <c r="P47" i="33"/>
  <c r="U47" i="33" s="1"/>
  <c r="N47" i="33"/>
  <c r="AH46" i="33"/>
  <c r="AI46" i="33" s="1"/>
  <c r="AA46" i="33" s="1"/>
  <c r="Y46" i="33"/>
  <c r="Q46" i="33"/>
  <c r="P46" i="33"/>
  <c r="U46" i="33" s="1"/>
  <c r="N46" i="33"/>
  <c r="AH45" i="33"/>
  <c r="AG45" i="33"/>
  <c r="AA45" i="33"/>
  <c r="AB45" i="33" s="1"/>
  <c r="Y45" i="33"/>
  <c r="P45" i="33"/>
  <c r="U45" i="33" s="1"/>
  <c r="N45" i="33"/>
  <c r="AH44" i="33"/>
  <c r="AG44" i="33"/>
  <c r="AA44" i="33"/>
  <c r="AB44" i="33" s="1"/>
  <c r="Y44" i="33"/>
  <c r="P44" i="33"/>
  <c r="N44" i="33"/>
  <c r="AH43" i="33"/>
  <c r="AG43" i="33"/>
  <c r="AA43" i="33"/>
  <c r="Y43" i="33"/>
  <c r="P43" i="33"/>
  <c r="U43" i="33" s="1"/>
  <c r="N43" i="33"/>
  <c r="AH42" i="33"/>
  <c r="AG42" i="33"/>
  <c r="AA42" i="33"/>
  <c r="AB42" i="33" s="1"/>
  <c r="Y42" i="33"/>
  <c r="Q42" i="33"/>
  <c r="P42" i="33"/>
  <c r="U42" i="33" s="1"/>
  <c r="N42" i="33"/>
  <c r="AH41" i="33"/>
  <c r="AG41" i="33"/>
  <c r="AI41" i="33" s="1"/>
  <c r="AA41" i="33"/>
  <c r="AB41" i="33" s="1"/>
  <c r="Y41" i="33"/>
  <c r="P41" i="33"/>
  <c r="U41" i="33" s="1"/>
  <c r="N41" i="33"/>
  <c r="AH40" i="33"/>
  <c r="AG40" i="33"/>
  <c r="AA40" i="33"/>
  <c r="AB40" i="33" s="1"/>
  <c r="Y40" i="33"/>
  <c r="P40" i="33"/>
  <c r="U40" i="33" s="1"/>
  <c r="N40" i="33"/>
  <c r="AH39" i="33"/>
  <c r="AG39" i="33"/>
  <c r="AA39" i="33"/>
  <c r="AB39" i="33" s="1"/>
  <c r="Y39" i="33"/>
  <c r="P39" i="33"/>
  <c r="U39" i="33" s="1"/>
  <c r="N39" i="33"/>
  <c r="AH38" i="33"/>
  <c r="AG38" i="33"/>
  <c r="AA38" i="33"/>
  <c r="AB38" i="33" s="1"/>
  <c r="Y38" i="33"/>
  <c r="P38" i="33"/>
  <c r="U38" i="33" s="1"/>
  <c r="N38" i="33"/>
  <c r="AH37" i="33"/>
  <c r="AG37" i="33"/>
  <c r="AA37" i="33"/>
  <c r="AC37" i="33" s="1"/>
  <c r="Y37" i="33"/>
  <c r="P37" i="33"/>
  <c r="U37" i="33" s="1"/>
  <c r="N37" i="33"/>
  <c r="AH36" i="33"/>
  <c r="AG36" i="33"/>
  <c r="AA36" i="33"/>
  <c r="AB36" i="33" s="1"/>
  <c r="Y36" i="33"/>
  <c r="P36" i="33"/>
  <c r="U36" i="33" s="1"/>
  <c r="N36" i="33"/>
  <c r="AH35" i="33"/>
  <c r="AG35" i="33"/>
  <c r="AA35" i="33"/>
  <c r="AB35" i="33" s="1"/>
  <c r="Y35" i="33"/>
  <c r="P35" i="33"/>
  <c r="U35" i="33" s="1"/>
  <c r="N35" i="33"/>
  <c r="AH34" i="33"/>
  <c r="AG34" i="33"/>
  <c r="AA34" i="33"/>
  <c r="AB34" i="33" s="1"/>
  <c r="Y34" i="33"/>
  <c r="Q34" i="33"/>
  <c r="P34" i="33"/>
  <c r="U34" i="33" s="1"/>
  <c r="N34" i="33"/>
  <c r="AH33" i="33"/>
  <c r="AI33" i="33" s="1"/>
  <c r="AA33" i="33" s="1"/>
  <c r="AC33" i="33"/>
  <c r="Y33" i="33"/>
  <c r="Q33" i="33"/>
  <c r="P33" i="33"/>
  <c r="U33" i="33" s="1"/>
  <c r="N33" i="33"/>
  <c r="AH32" i="33"/>
  <c r="AI32" i="33" s="1"/>
  <c r="AF32" i="33"/>
  <c r="AD32" i="33"/>
  <c r="AC32" i="33"/>
  <c r="AE32" i="33" s="1"/>
  <c r="AB32" i="33"/>
  <c r="Y32" i="33"/>
  <c r="P32" i="33"/>
  <c r="U32" i="33" s="1"/>
  <c r="N32" i="33"/>
  <c r="AH31" i="33"/>
  <c r="AG31" i="33"/>
  <c r="AA31" i="33"/>
  <c r="Z31" i="33" s="1"/>
  <c r="AB31" i="33" s="1"/>
  <c r="Y31" i="33"/>
  <c r="P31" i="33"/>
  <c r="R31" i="33" s="1"/>
  <c r="N31" i="33"/>
  <c r="AH30" i="33"/>
  <c r="AI30" i="33" s="1"/>
  <c r="AA30" i="33"/>
  <c r="AD30" i="33" s="1"/>
  <c r="Y30" i="33"/>
  <c r="P30" i="33"/>
  <c r="R30" i="33" s="1"/>
  <c r="N30" i="33"/>
  <c r="AH29" i="33"/>
  <c r="AG29" i="33"/>
  <c r="AA29" i="33"/>
  <c r="Y29" i="33"/>
  <c r="P29" i="33"/>
  <c r="U29" i="33" s="1"/>
  <c r="N29" i="33"/>
  <c r="AH28" i="33"/>
  <c r="AG28" i="33"/>
  <c r="AA28" i="33"/>
  <c r="Y28" i="33"/>
  <c r="P28" i="33"/>
  <c r="U28" i="33" s="1"/>
  <c r="N28" i="33"/>
  <c r="AH27" i="33"/>
  <c r="AI27" i="33" s="1"/>
  <c r="AA27" i="33"/>
  <c r="AF27" i="33" s="1"/>
  <c r="Y27" i="33"/>
  <c r="P27" i="33"/>
  <c r="U27" i="33" s="1"/>
  <c r="N27" i="33"/>
  <c r="AH26" i="33"/>
  <c r="AG26" i="33"/>
  <c r="AA26" i="33"/>
  <c r="AB26" i="33" s="1"/>
  <c r="Y26" i="33"/>
  <c r="P26" i="33"/>
  <c r="U26" i="33" s="1"/>
  <c r="N26" i="33"/>
  <c r="AH25" i="33"/>
  <c r="AG25" i="33"/>
  <c r="AA25" i="33"/>
  <c r="Y25" i="33"/>
  <c r="P25" i="33"/>
  <c r="S25" i="33" s="1"/>
  <c r="N25" i="33"/>
  <c r="AH24" i="33"/>
  <c r="AG24" i="33"/>
  <c r="AA24" i="33"/>
  <c r="Y24" i="33"/>
  <c r="Q24" i="33"/>
  <c r="P24" i="33"/>
  <c r="S24" i="33" s="1"/>
  <c r="N24" i="33"/>
  <c r="AG23" i="33"/>
  <c r="AA23" i="33"/>
  <c r="Y23" i="33"/>
  <c r="T23" i="33"/>
  <c r="AH23" i="33" s="1"/>
  <c r="P23" i="33"/>
  <c r="Q23" i="33" s="1"/>
  <c r="N23" i="33"/>
  <c r="AH22" i="33"/>
  <c r="AG22" i="33"/>
  <c r="AA22" i="33"/>
  <c r="Y22" i="33"/>
  <c r="P22" i="33"/>
  <c r="N22" i="33"/>
  <c r="AH21" i="33"/>
  <c r="AG21" i="33"/>
  <c r="AA21" i="33"/>
  <c r="AC21" i="33" s="1"/>
  <c r="V21" i="33"/>
  <c r="P21" i="33"/>
  <c r="U21" i="33" s="1"/>
  <c r="N21" i="33"/>
  <c r="Y20" i="33"/>
  <c r="T20" i="33"/>
  <c r="AH20" i="33" s="1"/>
  <c r="AI20" i="33" s="1"/>
  <c r="AA20" i="33" s="1"/>
  <c r="Q20" i="33"/>
  <c r="P20" i="33"/>
  <c r="U20" i="33" s="1"/>
  <c r="N20" i="33"/>
  <c r="AH19" i="33"/>
  <c r="AG19" i="33"/>
  <c r="AI19" i="33" s="1"/>
  <c r="AA19" i="33"/>
  <c r="AB19" i="33" s="1"/>
  <c r="Y19" i="33"/>
  <c r="P19" i="33"/>
  <c r="U19" i="33" s="1"/>
  <c r="N19" i="33"/>
  <c r="AH18" i="33"/>
  <c r="AG18" i="33"/>
  <c r="AC18" i="33"/>
  <c r="AE18" i="33" s="1"/>
  <c r="AF18" i="33" s="1"/>
  <c r="AB18" i="33"/>
  <c r="Y18" i="33"/>
  <c r="P18" i="33"/>
  <c r="N18" i="33"/>
  <c r="AH17" i="33"/>
  <c r="AG17" i="33"/>
  <c r="AA17" i="33"/>
  <c r="Y17" i="33"/>
  <c r="P17" i="33"/>
  <c r="N17" i="33"/>
  <c r="AH16" i="33"/>
  <c r="AG16" i="33"/>
  <c r="AA16" i="33"/>
  <c r="Y16" i="33"/>
  <c r="P16" i="33"/>
  <c r="N16" i="33"/>
  <c r="AH15" i="33"/>
  <c r="AG15" i="33"/>
  <c r="AA15" i="33"/>
  <c r="Y15" i="33"/>
  <c r="P15" i="33"/>
  <c r="N15" i="33"/>
  <c r="AH14" i="33"/>
  <c r="AG14" i="33"/>
  <c r="AA14" i="33"/>
  <c r="AF14" i="33" s="1"/>
  <c r="Y14" i="33"/>
  <c r="P14" i="33"/>
  <c r="U14" i="33" s="1"/>
  <c r="N14" i="33"/>
  <c r="AG13" i="33"/>
  <c r="AA13" i="33"/>
  <c r="Z13" i="33" s="1"/>
  <c r="Y13" i="33"/>
  <c r="T13" i="33"/>
  <c r="AH13" i="33" s="1"/>
  <c r="P13" i="33"/>
  <c r="Q13" i="33" s="1"/>
  <c r="N13" i="33"/>
  <c r="AG12" i="33"/>
  <c r="AA12" i="33"/>
  <c r="Y12" i="33"/>
  <c r="T12" i="33"/>
  <c r="AH12" i="33" s="1"/>
  <c r="P12" i="33"/>
  <c r="Q12" i="33" s="1"/>
  <c r="N12" i="33"/>
  <c r="AG11" i="33"/>
  <c r="AA11" i="33"/>
  <c r="Y11" i="33"/>
  <c r="T11" i="33"/>
  <c r="AH11" i="33" s="1"/>
  <c r="Q11" i="33"/>
  <c r="P11" i="33"/>
  <c r="U11" i="33" s="1"/>
  <c r="N11" i="33"/>
  <c r="Y10" i="33"/>
  <c r="T10" i="33"/>
  <c r="AH10" i="33" s="1"/>
  <c r="AI10" i="33" s="1"/>
  <c r="AA10" i="33" s="1"/>
  <c r="Q10" i="33"/>
  <c r="P10" i="33"/>
  <c r="U10" i="33" s="1"/>
  <c r="N10" i="33"/>
  <c r="AG9" i="33"/>
  <c r="AA9" i="33"/>
  <c r="AF9" i="33" s="1"/>
  <c r="Y9" i="33"/>
  <c r="T9" i="33"/>
  <c r="P9" i="33"/>
  <c r="U9" i="33" s="1"/>
  <c r="N9" i="33"/>
  <c r="AH8" i="33"/>
  <c r="AI8" i="33" s="1"/>
  <c r="AA8" i="33"/>
  <c r="AF8" i="33" s="1"/>
  <c r="Y8" i="33"/>
  <c r="P8" i="33"/>
  <c r="U8" i="33" s="1"/>
  <c r="N8" i="33"/>
  <c r="AH7" i="33"/>
  <c r="AG7" i="33"/>
  <c r="AA7" i="33"/>
  <c r="Y7" i="33"/>
  <c r="P7" i="33"/>
  <c r="N7" i="33"/>
  <c r="B6" i="33"/>
  <c r="C6" i="33" s="1"/>
  <c r="D6" i="33" s="1"/>
  <c r="E6" i="33" s="1"/>
  <c r="F6" i="33" s="1"/>
  <c r="G6" i="33" s="1"/>
  <c r="H6" i="33" s="1"/>
  <c r="I6" i="33" s="1"/>
  <c r="J6" i="33" s="1"/>
  <c r="K6" i="33" s="1"/>
  <c r="P58" i="33" l="1"/>
  <c r="AI29" i="33"/>
  <c r="AI37" i="33"/>
  <c r="Q38" i="33"/>
  <c r="AI49" i="33"/>
  <c r="AI50" i="33"/>
  <c r="T58" i="33"/>
  <c r="AC61" i="33" s="1"/>
  <c r="Q14" i="33"/>
  <c r="AD18" i="33"/>
  <c r="AI21" i="33"/>
  <c r="AI22" i="33"/>
  <c r="S23" i="33"/>
  <c r="U23" i="33"/>
  <c r="AI26" i="33"/>
  <c r="Q27" i="33"/>
  <c r="Q28" i="33"/>
  <c r="AI31" i="33"/>
  <c r="Q32" i="33"/>
  <c r="Q36" i="33"/>
  <c r="AI39" i="33"/>
  <c r="Q40" i="33"/>
  <c r="AI43" i="33"/>
  <c r="AI44" i="33"/>
  <c r="Q45" i="33"/>
  <c r="Q48" i="33"/>
  <c r="AI53" i="33"/>
  <c r="AI14" i="33"/>
  <c r="AI15" i="33"/>
  <c r="AI16" i="33"/>
  <c r="AI17" i="33"/>
  <c r="Q19" i="33"/>
  <c r="Q21" i="33"/>
  <c r="Q25" i="33"/>
  <c r="Q26" i="33"/>
  <c r="Q29" i="33"/>
  <c r="AI34" i="33"/>
  <c r="Q35" i="33"/>
  <c r="AI36" i="33"/>
  <c r="Q37" i="33"/>
  <c r="Q39" i="33"/>
  <c r="Q41" i="33"/>
  <c r="Q43" i="33"/>
  <c r="AI48" i="33"/>
  <c r="Q49" i="33"/>
  <c r="AI51" i="33"/>
  <c r="AI54" i="33"/>
  <c r="AI57" i="33"/>
  <c r="Q9" i="33"/>
  <c r="AI13" i="33"/>
  <c r="U24" i="33"/>
  <c r="U25" i="33"/>
  <c r="S33" i="33"/>
  <c r="S46" i="33"/>
  <c r="S47" i="33"/>
  <c r="Y4" i="37"/>
  <c r="W6" i="37"/>
  <c r="X6" i="37" s="1"/>
  <c r="Y6" i="37" s="1"/>
  <c r="Z6" i="37" s="1"/>
  <c r="Y4" i="36"/>
  <c r="W6" i="36"/>
  <c r="X6" i="36" s="1"/>
  <c r="Y6" i="36" s="1"/>
  <c r="Z6" i="36" s="1"/>
  <c r="AC14" i="33"/>
  <c r="AE14" i="33" s="1"/>
  <c r="S6" i="35"/>
  <c r="T6" i="35" s="1"/>
  <c r="S5" i="35"/>
  <c r="AE58" i="35"/>
  <c r="AF58" i="35" s="1"/>
  <c r="AE39" i="34"/>
  <c r="AF39" i="34" s="1"/>
  <c r="AC27" i="33"/>
  <c r="AE27" i="33" s="1"/>
  <c r="AD43" i="34"/>
  <c r="AE55" i="34"/>
  <c r="AF55" i="34" s="1"/>
  <c r="AE22" i="34"/>
  <c r="AF22" i="34" s="1"/>
  <c r="AE17" i="34"/>
  <c r="AF17" i="34" s="1"/>
  <c r="Z58" i="34"/>
  <c r="AB58" i="34" s="1"/>
  <c r="AI58" i="34"/>
  <c r="AF7" i="34"/>
  <c r="R58" i="34"/>
  <c r="S7" i="34"/>
  <c r="AD45" i="34"/>
  <c r="AE34" i="34"/>
  <c r="AF34" i="34" s="1"/>
  <c r="AE21" i="34"/>
  <c r="AF21" i="34" s="1"/>
  <c r="AE16" i="34"/>
  <c r="AF16" i="34" s="1"/>
  <c r="AE15" i="34"/>
  <c r="AF15" i="34" s="1"/>
  <c r="Q6" i="34"/>
  <c r="R6" i="34" s="1"/>
  <c r="Q5" i="34"/>
  <c r="AE56" i="34"/>
  <c r="AF56" i="34" s="1"/>
  <c r="AE54" i="34"/>
  <c r="AF54" i="34" s="1"/>
  <c r="AE51" i="34"/>
  <c r="AF51" i="34" s="1"/>
  <c r="AE49" i="34"/>
  <c r="AF49" i="34" s="1"/>
  <c r="AE57" i="34"/>
  <c r="AF57" i="34" s="1"/>
  <c r="AE29" i="34"/>
  <c r="AF29" i="34" s="1"/>
  <c r="AB13" i="34"/>
  <c r="AC58" i="34"/>
  <c r="T62" i="34" s="1"/>
  <c r="T66" i="34" s="1"/>
  <c r="AD7" i="34"/>
  <c r="U58" i="34"/>
  <c r="S58" i="34"/>
  <c r="AE53" i="34"/>
  <c r="AF53" i="34" s="1"/>
  <c r="AE50" i="34"/>
  <c r="AF50" i="34" s="1"/>
  <c r="AE41" i="34"/>
  <c r="AF41" i="34" s="1"/>
  <c r="AE36" i="34"/>
  <c r="AF36" i="34" s="1"/>
  <c r="AE12" i="34"/>
  <c r="AF12" i="34" s="1"/>
  <c r="AE11" i="34"/>
  <c r="AF11" i="34" s="1"/>
  <c r="AG58" i="33"/>
  <c r="AC62" i="33" s="1"/>
  <c r="AC65" i="33" s="1"/>
  <c r="AC67" i="33" s="1"/>
  <c r="AC8" i="33"/>
  <c r="AE8" i="33" s="1"/>
  <c r="AC9" i="33"/>
  <c r="AE9" i="33" s="1"/>
  <c r="N4" i="33"/>
  <c r="L6" i="33"/>
  <c r="M6" i="33" s="1"/>
  <c r="N6" i="33" s="1"/>
  <c r="O6" i="33" s="1"/>
  <c r="P6" i="33" s="1"/>
  <c r="AC10" i="33"/>
  <c r="AE10" i="33" s="1"/>
  <c r="AF10" i="33"/>
  <c r="AD10" i="33"/>
  <c r="AI11" i="33"/>
  <c r="AI12" i="33"/>
  <c r="AF20" i="33"/>
  <c r="AD20" i="33"/>
  <c r="AC20" i="33"/>
  <c r="AE20" i="33" s="1"/>
  <c r="R7" i="33"/>
  <c r="U7" i="33"/>
  <c r="AC7" i="33"/>
  <c r="AI7" i="33"/>
  <c r="S8" i="33"/>
  <c r="S10" i="33"/>
  <c r="S11" i="33"/>
  <c r="AC11" i="33"/>
  <c r="AE11" i="33" s="1"/>
  <c r="AF11" i="33" s="1"/>
  <c r="S12" i="33"/>
  <c r="U12" i="33"/>
  <c r="AC12" i="33"/>
  <c r="AE12" i="33" s="1"/>
  <c r="AF12" i="33" s="1"/>
  <c r="S13" i="33"/>
  <c r="U13" i="33"/>
  <c r="AB13" i="33"/>
  <c r="R15" i="33"/>
  <c r="S15" i="33" s="1"/>
  <c r="U15" i="33"/>
  <c r="AC15" i="33"/>
  <c r="AE15" i="33" s="1"/>
  <c r="AF15" i="33" s="1"/>
  <c r="R16" i="33"/>
  <c r="S16" i="33" s="1"/>
  <c r="U16" i="33"/>
  <c r="AC16" i="33"/>
  <c r="AE16" i="33" s="1"/>
  <c r="AF16" i="33" s="1"/>
  <c r="R17" i="33"/>
  <c r="S17" i="33" s="1"/>
  <c r="U17" i="33"/>
  <c r="AC17" i="33"/>
  <c r="AE17" i="33" s="1"/>
  <c r="AF17" i="33" s="1"/>
  <c r="R18" i="33"/>
  <c r="S18" i="33" s="1"/>
  <c r="V58" i="33"/>
  <c r="Y58" i="33" s="1"/>
  <c r="Y21" i="33"/>
  <c r="Q22" i="33"/>
  <c r="U22" i="33"/>
  <c r="AB22" i="33"/>
  <c r="AC23" i="33"/>
  <c r="AE23" i="33" s="1"/>
  <c r="AF23" i="33"/>
  <c r="AC24" i="33"/>
  <c r="AE24" i="33" s="1"/>
  <c r="AF24" i="33"/>
  <c r="AC25" i="33"/>
  <c r="AE25" i="33" s="1"/>
  <c r="AF25" i="33"/>
  <c r="Z28" i="33"/>
  <c r="AF28" i="33"/>
  <c r="Z29" i="33"/>
  <c r="AB29" i="33" s="1"/>
  <c r="AF33" i="33"/>
  <c r="AD33" i="33"/>
  <c r="Z43" i="33"/>
  <c r="AB43" i="33" s="1"/>
  <c r="AF46" i="33"/>
  <c r="AD46" i="33"/>
  <c r="Q50" i="33"/>
  <c r="R50" i="33"/>
  <c r="S50" i="33" s="1"/>
  <c r="AB54" i="33"/>
  <c r="AC54" i="33"/>
  <c r="AE54" i="33" s="1"/>
  <c r="AF54" i="33" s="1"/>
  <c r="Q56" i="33"/>
  <c r="R56" i="33"/>
  <c r="S56" i="33" s="1"/>
  <c r="Q58" i="33"/>
  <c r="AA58" i="33"/>
  <c r="Q7" i="33"/>
  <c r="S7" i="33"/>
  <c r="AB7" i="33"/>
  <c r="Q8" i="33"/>
  <c r="AD8" i="33"/>
  <c r="S9" i="33"/>
  <c r="AD9" i="33"/>
  <c r="AH9" i="33"/>
  <c r="AH58" i="33" s="1"/>
  <c r="AB11" i="33"/>
  <c r="AB12" i="33"/>
  <c r="AC13" i="33"/>
  <c r="AD13" i="33" s="1"/>
  <c r="R14" i="33"/>
  <c r="S14" i="33" s="1"/>
  <c r="AD14" i="33"/>
  <c r="Q15" i="33"/>
  <c r="AB15" i="33"/>
  <c r="Q16" i="33"/>
  <c r="AB16" i="33"/>
  <c r="Q17" i="33"/>
  <c r="AB17" i="33"/>
  <c r="AD17" i="33"/>
  <c r="Q18" i="33"/>
  <c r="U18" i="33"/>
  <c r="AI18" i="33"/>
  <c r="AD21" i="33"/>
  <c r="AB21" i="33"/>
  <c r="AE21" i="33"/>
  <c r="AF21" i="33" s="1"/>
  <c r="R22" i="33"/>
  <c r="S22" i="33" s="1"/>
  <c r="AC22" i="33"/>
  <c r="AD22" i="33" s="1"/>
  <c r="AD23" i="33"/>
  <c r="AI23" i="33"/>
  <c r="AD24" i="33"/>
  <c r="AI24" i="33"/>
  <c r="AD25" i="33"/>
  <c r="AI25" i="33"/>
  <c r="AC28" i="33"/>
  <c r="AD28" i="33" s="1"/>
  <c r="AI28" i="33"/>
  <c r="AC29" i="33"/>
  <c r="AE29" i="33" s="1"/>
  <c r="AF29" i="33" s="1"/>
  <c r="S30" i="33"/>
  <c r="Q30" i="33"/>
  <c r="U30" i="33"/>
  <c r="AC30" i="33"/>
  <c r="AE30" i="33" s="1"/>
  <c r="AF30" i="33"/>
  <c r="S31" i="33"/>
  <c r="Q31" i="33"/>
  <c r="U31" i="33"/>
  <c r="AE33" i="33"/>
  <c r="AI35" i="33"/>
  <c r="AD37" i="33"/>
  <c r="Z37" i="33"/>
  <c r="AB37" i="33" s="1"/>
  <c r="AF37" i="33"/>
  <c r="AI38" i="33"/>
  <c r="AI40" i="33"/>
  <c r="AI42" i="33"/>
  <c r="AC43" i="33"/>
  <c r="AE43" i="33" s="1"/>
  <c r="AF43" i="33" s="1"/>
  <c r="U44" i="33"/>
  <c r="R44" i="33"/>
  <c r="S44" i="33" s="1"/>
  <c r="Q44" i="33"/>
  <c r="AC46" i="33"/>
  <c r="AE46" i="33" s="1"/>
  <c r="AF47" i="33"/>
  <c r="AD47" i="33"/>
  <c r="AE47" i="33"/>
  <c r="U50" i="33"/>
  <c r="AB50" i="33"/>
  <c r="AC50" i="33"/>
  <c r="AE50" i="33" s="1"/>
  <c r="AF50" i="33" s="1"/>
  <c r="S52" i="33"/>
  <c r="U52" i="33"/>
  <c r="R52" i="33"/>
  <c r="Q54" i="33"/>
  <c r="R54" i="33"/>
  <c r="S54" i="33" s="1"/>
  <c r="U56" i="33"/>
  <c r="AB56" i="33"/>
  <c r="AC56" i="33"/>
  <c r="AE56" i="33" s="1"/>
  <c r="AF56" i="33" s="1"/>
  <c r="U58" i="33"/>
  <c r="R19" i="33"/>
  <c r="S19" i="33" s="1"/>
  <c r="AC19" i="33"/>
  <c r="AD19" i="33" s="1"/>
  <c r="S20" i="33"/>
  <c r="R21" i="33"/>
  <c r="S21" i="33" s="1"/>
  <c r="R26" i="33"/>
  <c r="S26" i="33" s="1"/>
  <c r="AC26" i="33"/>
  <c r="AD26" i="33" s="1"/>
  <c r="R27" i="33"/>
  <c r="S27" i="33" s="1"/>
  <c r="AD27" i="33"/>
  <c r="R28" i="33"/>
  <c r="S28" i="33" s="1"/>
  <c r="R29" i="33"/>
  <c r="S29" i="33" s="1"/>
  <c r="AC31" i="33"/>
  <c r="AD31" i="33" s="1"/>
  <c r="R32" i="33"/>
  <c r="S32" i="33" s="1"/>
  <c r="R33" i="33"/>
  <c r="R34" i="33"/>
  <c r="S34" i="33" s="1"/>
  <c r="AC34" i="33"/>
  <c r="AD34" i="33" s="1"/>
  <c r="R35" i="33"/>
  <c r="S35" i="33" s="1"/>
  <c r="AC35" i="33"/>
  <c r="AD35" i="33" s="1"/>
  <c r="R36" i="33"/>
  <c r="S36" i="33" s="1"/>
  <c r="AC36" i="33"/>
  <c r="AD36" i="33" s="1"/>
  <c r="R37" i="33"/>
  <c r="S37" i="33" s="1"/>
  <c r="R38" i="33"/>
  <c r="S38" i="33" s="1"/>
  <c r="AC38" i="33"/>
  <c r="AD38" i="33" s="1"/>
  <c r="R39" i="33"/>
  <c r="S39" i="33" s="1"/>
  <c r="AC39" i="33"/>
  <c r="AD39" i="33" s="1"/>
  <c r="R40" i="33"/>
  <c r="S40" i="33" s="1"/>
  <c r="AC40" i="33"/>
  <c r="AD40" i="33" s="1"/>
  <c r="R41" i="33"/>
  <c r="S41" i="33" s="1"/>
  <c r="AC41" i="33"/>
  <c r="R42" i="33"/>
  <c r="S42" i="33" s="1"/>
  <c r="AC42" i="33"/>
  <c r="AD42" i="33" s="1"/>
  <c r="R43" i="33"/>
  <c r="S43" i="33" s="1"/>
  <c r="AI45" i="33"/>
  <c r="AD49" i="33"/>
  <c r="Z49" i="33"/>
  <c r="AB49" i="33" s="1"/>
  <c r="AE49" i="33"/>
  <c r="AF49" i="33" s="1"/>
  <c r="S51" i="33"/>
  <c r="Q51" i="33"/>
  <c r="U51" i="33"/>
  <c r="AD51" i="33"/>
  <c r="AB51" i="33"/>
  <c r="AE51" i="33"/>
  <c r="AF51" i="33" s="1"/>
  <c r="AC52" i="33"/>
  <c r="AE52" i="33" s="1"/>
  <c r="AF52" i="33"/>
  <c r="S53" i="33"/>
  <c r="Q53" i="33"/>
  <c r="U53" i="33"/>
  <c r="AD53" i="33"/>
  <c r="AB53" i="33"/>
  <c r="AE53" i="33"/>
  <c r="AF53" i="33" s="1"/>
  <c r="S55" i="33"/>
  <c r="Q55" i="33"/>
  <c r="U55" i="33"/>
  <c r="AD55" i="33"/>
  <c r="AB55" i="33"/>
  <c r="AE55" i="33"/>
  <c r="AF55" i="33" s="1"/>
  <c r="S57" i="33"/>
  <c r="Q57" i="33"/>
  <c r="U57" i="33"/>
  <c r="N58" i="33"/>
  <c r="AC44" i="33"/>
  <c r="AD44" i="33" s="1"/>
  <c r="R45" i="33"/>
  <c r="S45" i="33" s="1"/>
  <c r="AC45" i="33"/>
  <c r="AD45" i="33" s="1"/>
  <c r="R46" i="33"/>
  <c r="R47" i="33"/>
  <c r="R48" i="33"/>
  <c r="S48" i="33" s="1"/>
  <c r="AC48" i="33"/>
  <c r="AD48" i="33" s="1"/>
  <c r="R49" i="33"/>
  <c r="S49" i="33" s="1"/>
  <c r="AC57" i="33"/>
  <c r="AD57" i="33" s="1"/>
  <c r="AB32" i="32"/>
  <c r="AB18" i="32"/>
  <c r="AA24" i="32"/>
  <c r="AC24" i="32" s="1"/>
  <c r="AE24" i="32" s="1"/>
  <c r="AA23" i="32"/>
  <c r="AD23" i="32" s="1"/>
  <c r="AA8" i="32"/>
  <c r="AF8" i="32" s="1"/>
  <c r="AA14" i="32"/>
  <c r="AD14" i="32" s="1"/>
  <c r="AA25" i="32"/>
  <c r="AD25" i="32" s="1"/>
  <c r="AA9" i="32"/>
  <c r="AF9" i="32" s="1"/>
  <c r="AA27" i="32"/>
  <c r="AD27" i="32" s="1"/>
  <c r="AA30" i="32"/>
  <c r="AC30" i="32" s="1"/>
  <c r="AE30" i="32" s="1"/>
  <c r="AA40" i="32"/>
  <c r="AB40" i="32" s="1"/>
  <c r="AA15" i="32"/>
  <c r="AB15" i="32" s="1"/>
  <c r="AA17" i="32"/>
  <c r="AB17" i="32" s="1"/>
  <c r="AA43" i="32"/>
  <c r="Z43" i="32" s="1"/>
  <c r="AA56" i="32"/>
  <c r="AB56" i="32" s="1"/>
  <c r="AA44" i="32"/>
  <c r="AB44" i="32" s="1"/>
  <c r="AA49" i="32"/>
  <c r="Z49" i="32" s="1"/>
  <c r="AB49" i="32" s="1"/>
  <c r="AA50" i="32"/>
  <c r="AB50" i="32" s="1"/>
  <c r="AA28" i="32"/>
  <c r="Z28" i="32" s="1"/>
  <c r="AA34" i="32"/>
  <c r="AB34" i="32" s="1"/>
  <c r="AA12" i="32"/>
  <c r="AB12" i="32" s="1"/>
  <c r="AA54" i="32"/>
  <c r="AB54" i="32" s="1"/>
  <c r="AA55" i="32"/>
  <c r="AB55" i="32" s="1"/>
  <c r="AA45" i="32"/>
  <c r="AB45" i="32" s="1"/>
  <c r="AA51" i="32"/>
  <c r="AB51" i="32" s="1"/>
  <c r="AA29" i="32"/>
  <c r="Z29" i="32" s="1"/>
  <c r="AA48" i="32"/>
  <c r="AB48" i="32" s="1"/>
  <c r="AA26" i="32"/>
  <c r="AB26" i="32" s="1"/>
  <c r="AA35" i="32"/>
  <c r="AB35" i="32" s="1"/>
  <c r="AA22" i="32"/>
  <c r="AB22" i="32" s="1"/>
  <c r="AA16" i="32"/>
  <c r="AB16" i="32" s="1"/>
  <c r="AA19" i="32"/>
  <c r="AB19" i="32" s="1"/>
  <c r="AA39" i="32"/>
  <c r="AB39" i="32" s="1"/>
  <c r="AA11" i="32"/>
  <c r="AB11" i="32" s="1"/>
  <c r="AA53" i="32"/>
  <c r="AB53" i="32" s="1"/>
  <c r="AA7" i="32"/>
  <c r="AB7" i="32" s="1"/>
  <c r="AA36" i="32"/>
  <c r="AB36" i="32" s="1"/>
  <c r="AA13" i="32"/>
  <c r="Z13" i="32" s="1"/>
  <c r="AA21" i="32"/>
  <c r="AB21" i="32" s="1"/>
  <c r="AA41" i="32"/>
  <c r="AB41" i="32" s="1"/>
  <c r="AA42" i="32"/>
  <c r="AB42" i="32" s="1"/>
  <c r="AA37" i="32"/>
  <c r="Z37" i="32" s="1"/>
  <c r="N37" i="32"/>
  <c r="P37" i="32"/>
  <c r="Q37" i="32"/>
  <c r="R37" i="32"/>
  <c r="U37" i="32"/>
  <c r="Y37" i="32"/>
  <c r="AG37" i="32"/>
  <c r="AH37" i="32"/>
  <c r="AI37" i="32"/>
  <c r="O58" i="32"/>
  <c r="AA38" i="32"/>
  <c r="AB38" i="32" s="1"/>
  <c r="AA31" i="32"/>
  <c r="Z31" i="32" s="1"/>
  <c r="AA57" i="32"/>
  <c r="AC57" i="32" s="1"/>
  <c r="AE57" i="32" s="1"/>
  <c r="AF57" i="32" s="1"/>
  <c r="AE64" i="32"/>
  <c r="X58" i="32"/>
  <c r="W58" i="32"/>
  <c r="M58" i="32"/>
  <c r="L58" i="32"/>
  <c r="K58" i="32"/>
  <c r="J58" i="32"/>
  <c r="I58" i="32"/>
  <c r="H58" i="32"/>
  <c r="G58" i="32"/>
  <c r="AH57" i="32"/>
  <c r="AG57" i="32"/>
  <c r="Y57" i="32"/>
  <c r="P57" i="32"/>
  <c r="Q57" i="32" s="1"/>
  <c r="N57" i="32"/>
  <c r="AH56" i="32"/>
  <c r="AG56" i="32"/>
  <c r="Y56" i="32"/>
  <c r="P56" i="32"/>
  <c r="Q56" i="32" s="1"/>
  <c r="N56" i="32"/>
  <c r="AH55" i="32"/>
  <c r="AG55" i="32"/>
  <c r="Y55" i="32"/>
  <c r="P55" i="32"/>
  <c r="Q55" i="32" s="1"/>
  <c r="N55" i="32"/>
  <c r="AH54" i="32"/>
  <c r="AG54" i="32"/>
  <c r="Y54" i="32"/>
  <c r="P54" i="32"/>
  <c r="Q54" i="32" s="1"/>
  <c r="N54" i="32"/>
  <c r="AH53" i="32"/>
  <c r="AG53" i="32"/>
  <c r="Y53" i="32"/>
  <c r="P53" i="32"/>
  <c r="Q53" i="32" s="1"/>
  <c r="N53" i="32"/>
  <c r="AH52" i="32"/>
  <c r="AI52" i="32" s="1"/>
  <c r="AA52" i="32" s="1"/>
  <c r="Y52" i="32"/>
  <c r="Q52" i="32"/>
  <c r="P52" i="32"/>
  <c r="U52" i="32" s="1"/>
  <c r="N52" i="32"/>
  <c r="AH51" i="32"/>
  <c r="AG51" i="32"/>
  <c r="Y51" i="32"/>
  <c r="P51" i="32"/>
  <c r="U51" i="32" s="1"/>
  <c r="N51" i="32"/>
  <c r="AH50" i="32"/>
  <c r="AG50" i="32"/>
  <c r="Y50" i="32"/>
  <c r="P50" i="32"/>
  <c r="R50" i="32" s="1"/>
  <c r="N50" i="32"/>
  <c r="AH49" i="32"/>
  <c r="AG49" i="32"/>
  <c r="Y49" i="32"/>
  <c r="P49" i="32"/>
  <c r="U49" i="32" s="1"/>
  <c r="N49" i="32"/>
  <c r="AH48" i="32"/>
  <c r="AG48" i="32"/>
  <c r="Y48" i="32"/>
  <c r="P48" i="32"/>
  <c r="R48" i="32" s="1"/>
  <c r="N48" i="32"/>
  <c r="AH47" i="32"/>
  <c r="AI47" i="32" s="1"/>
  <c r="AA47" i="32" s="1"/>
  <c r="Y47" i="32"/>
  <c r="Q47" i="32"/>
  <c r="P47" i="32"/>
  <c r="S47" i="32" s="1"/>
  <c r="N47" i="32"/>
  <c r="AH46" i="32"/>
  <c r="AI46" i="32" s="1"/>
  <c r="AA46" i="32" s="1"/>
  <c r="Y46" i="32"/>
  <c r="Q46" i="32"/>
  <c r="P46" i="32"/>
  <c r="N46" i="32"/>
  <c r="AH45" i="32"/>
  <c r="AG45" i="32"/>
  <c r="Y45" i="32"/>
  <c r="P45" i="32"/>
  <c r="R45" i="32" s="1"/>
  <c r="N45" i="32"/>
  <c r="AH44" i="32"/>
  <c r="AG44" i="32"/>
  <c r="Y44" i="32"/>
  <c r="P44" i="32"/>
  <c r="N44" i="32"/>
  <c r="AH43" i="32"/>
  <c r="AG43" i="32"/>
  <c r="Y43" i="32"/>
  <c r="P43" i="32"/>
  <c r="R43" i="32" s="1"/>
  <c r="N43" i="32"/>
  <c r="AH42" i="32"/>
  <c r="AG42" i="32"/>
  <c r="Y42" i="32"/>
  <c r="P42" i="32"/>
  <c r="U42" i="32" s="1"/>
  <c r="N42" i="32"/>
  <c r="AH41" i="32"/>
  <c r="AG41" i="32"/>
  <c r="Y41" i="32"/>
  <c r="P41" i="32"/>
  <c r="R41" i="32" s="1"/>
  <c r="N41" i="32"/>
  <c r="AH40" i="32"/>
  <c r="AG40" i="32"/>
  <c r="Y40" i="32"/>
  <c r="P40" i="32"/>
  <c r="U40" i="32" s="1"/>
  <c r="N40" i="32"/>
  <c r="AH39" i="32"/>
  <c r="AG39" i="32"/>
  <c r="Y39" i="32"/>
  <c r="P39" i="32"/>
  <c r="R39" i="32" s="1"/>
  <c r="N39" i="32"/>
  <c r="AH38" i="32"/>
  <c r="AG38" i="32"/>
  <c r="Y38" i="32"/>
  <c r="P38" i="32"/>
  <c r="U38" i="32" s="1"/>
  <c r="N38" i="32"/>
  <c r="AH36" i="32"/>
  <c r="AG36" i="32"/>
  <c r="Y36" i="32"/>
  <c r="P36" i="32"/>
  <c r="U36" i="32" s="1"/>
  <c r="N36" i="32"/>
  <c r="AH35" i="32"/>
  <c r="AG35" i="32"/>
  <c r="Y35" i="32"/>
  <c r="P35" i="32"/>
  <c r="R35" i="32" s="1"/>
  <c r="N35" i="32"/>
  <c r="AH34" i="32"/>
  <c r="AG34" i="32"/>
  <c r="Y34" i="32"/>
  <c r="P34" i="32"/>
  <c r="N34" i="32"/>
  <c r="AH33" i="32"/>
  <c r="AI33" i="32" s="1"/>
  <c r="AA33" i="32" s="1"/>
  <c r="AF33" i="32" s="1"/>
  <c r="Y33" i="32"/>
  <c r="Q33" i="32"/>
  <c r="P33" i="32"/>
  <c r="S33" i="32" s="1"/>
  <c r="N33" i="32"/>
  <c r="AH32" i="32"/>
  <c r="AI32" i="32" s="1"/>
  <c r="Y32" i="32"/>
  <c r="P32" i="32"/>
  <c r="R32" i="32" s="1"/>
  <c r="N32" i="32"/>
  <c r="AH31" i="32"/>
  <c r="AG31" i="32"/>
  <c r="Y31" i="32"/>
  <c r="P31" i="32"/>
  <c r="N31" i="32"/>
  <c r="AH30" i="32"/>
  <c r="AI30" i="32" s="1"/>
  <c r="Y30" i="32"/>
  <c r="Q30" i="32"/>
  <c r="P30" i="32"/>
  <c r="U30" i="32"/>
  <c r="N30" i="32"/>
  <c r="AH29" i="32"/>
  <c r="AG29" i="32"/>
  <c r="Y29" i="32"/>
  <c r="P29" i="32"/>
  <c r="Q29" i="32" s="1"/>
  <c r="N29" i="32"/>
  <c r="AH28" i="32"/>
  <c r="AG28" i="32"/>
  <c r="Y28" i="32"/>
  <c r="Q28" i="32"/>
  <c r="P28" i="32"/>
  <c r="U28" i="32"/>
  <c r="N28" i="32"/>
  <c r="AH27" i="32"/>
  <c r="AI27" i="32" s="1"/>
  <c r="Y27" i="32"/>
  <c r="P27" i="32"/>
  <c r="R27" i="32" s="1"/>
  <c r="N27" i="32"/>
  <c r="AH26" i="32"/>
  <c r="AG26" i="32"/>
  <c r="Y26" i="32"/>
  <c r="P26" i="32"/>
  <c r="N26" i="32"/>
  <c r="AH25" i="32"/>
  <c r="AG25" i="32"/>
  <c r="AI25" i="32" s="1"/>
  <c r="Y25" i="32"/>
  <c r="P25" i="32"/>
  <c r="U25" i="32" s="1"/>
  <c r="N25" i="32"/>
  <c r="AH24" i="32"/>
  <c r="AG24" i="32"/>
  <c r="Y24" i="32"/>
  <c r="Q24" i="32"/>
  <c r="P24" i="32"/>
  <c r="U24" i="32" s="1"/>
  <c r="N24" i="32"/>
  <c r="AG23" i="32"/>
  <c r="Y23" i="32"/>
  <c r="T23" i="32"/>
  <c r="AH23" i="32" s="1"/>
  <c r="P23" i="32"/>
  <c r="N23" i="32"/>
  <c r="AH22" i="32"/>
  <c r="AG22" i="32"/>
  <c r="Y22" i="32"/>
  <c r="P22" i="32"/>
  <c r="R22" i="32" s="1"/>
  <c r="N22" i="32"/>
  <c r="AH21" i="32"/>
  <c r="AG21" i="32"/>
  <c r="V21" i="32"/>
  <c r="P21" i="32"/>
  <c r="Q21" i="32" s="1"/>
  <c r="N21" i="32"/>
  <c r="Y20" i="32"/>
  <c r="T20" i="32"/>
  <c r="AH20" i="32" s="1"/>
  <c r="AI20" i="32" s="1"/>
  <c r="AA20" i="32" s="1"/>
  <c r="AC20" i="32" s="1"/>
  <c r="Q20" i="32"/>
  <c r="P20" i="32"/>
  <c r="U20" i="32" s="1"/>
  <c r="N20" i="32"/>
  <c r="AH19" i="32"/>
  <c r="AG19" i="32"/>
  <c r="Y19" i="32"/>
  <c r="P19" i="32"/>
  <c r="N19" i="32"/>
  <c r="AH18" i="32"/>
  <c r="AG18" i="32"/>
  <c r="Y18" i="32"/>
  <c r="P18" i="32"/>
  <c r="R18" i="32" s="1"/>
  <c r="N18" i="32"/>
  <c r="AH17" i="32"/>
  <c r="AG17" i="32"/>
  <c r="Y17" i="32"/>
  <c r="P17" i="32"/>
  <c r="N17" i="32"/>
  <c r="AH16" i="32"/>
  <c r="AG16" i="32"/>
  <c r="Y16" i="32"/>
  <c r="P16" i="32"/>
  <c r="R16" i="32" s="1"/>
  <c r="N16" i="32"/>
  <c r="AH15" i="32"/>
  <c r="AG15" i="32"/>
  <c r="Y15" i="32"/>
  <c r="P15" i="32"/>
  <c r="N15" i="32"/>
  <c r="AH14" i="32"/>
  <c r="AG14" i="32"/>
  <c r="Y14" i="32"/>
  <c r="P14" i="32"/>
  <c r="U14" i="32" s="1"/>
  <c r="N14" i="32"/>
  <c r="AG13" i="32"/>
  <c r="Y13" i="32"/>
  <c r="T13" i="32"/>
  <c r="AH13" i="32" s="1"/>
  <c r="P13" i="32"/>
  <c r="N13" i="32"/>
  <c r="AG12" i="32"/>
  <c r="Y12" i="32"/>
  <c r="T12" i="32"/>
  <c r="AH12" i="32" s="1"/>
  <c r="P12" i="32"/>
  <c r="U12" i="32" s="1"/>
  <c r="N12" i="32"/>
  <c r="AG11" i="32"/>
  <c r="Y11" i="32"/>
  <c r="T11" i="32"/>
  <c r="AH11" i="32" s="1"/>
  <c r="Q11" i="32"/>
  <c r="P11" i="32"/>
  <c r="U11" i="32" s="1"/>
  <c r="N11" i="32"/>
  <c r="Y10" i="32"/>
  <c r="T10" i="32"/>
  <c r="AH10" i="32" s="1"/>
  <c r="AI10" i="32" s="1"/>
  <c r="AA10" i="32" s="1"/>
  <c r="AD10" i="32" s="1"/>
  <c r="Q10" i="32"/>
  <c r="P10" i="32"/>
  <c r="U10" i="32" s="1"/>
  <c r="N10" i="32"/>
  <c r="AG9" i="32"/>
  <c r="Y9" i="32"/>
  <c r="T9" i="32"/>
  <c r="T58" i="32"/>
  <c r="AC61" i="32" s="1"/>
  <c r="P9" i="32"/>
  <c r="Q9" i="32" s="1"/>
  <c r="N9" i="32"/>
  <c r="AH8" i="32"/>
  <c r="AI8" i="32" s="1"/>
  <c r="Y8" i="32"/>
  <c r="P8" i="32"/>
  <c r="U8" i="32" s="1"/>
  <c r="N8" i="32"/>
  <c r="AH7" i="32"/>
  <c r="AG7" i="32"/>
  <c r="Y7" i="32"/>
  <c r="P7" i="32"/>
  <c r="Q7" i="32" s="1"/>
  <c r="N7" i="32"/>
  <c r="C6" i="32"/>
  <c r="D6" i="32" s="1"/>
  <c r="E6" i="32" s="1"/>
  <c r="F6" i="32" s="1"/>
  <c r="G6" i="32" s="1"/>
  <c r="H6" i="32" s="1"/>
  <c r="I6" i="32" s="1"/>
  <c r="J6" i="32" s="1"/>
  <c r="K6" i="32" s="1"/>
  <c r="B6" i="32"/>
  <c r="AE64" i="31"/>
  <c r="Z58" i="31"/>
  <c r="X58" i="31"/>
  <c r="W58" i="31"/>
  <c r="O58" i="31"/>
  <c r="M58" i="31"/>
  <c r="L58" i="31"/>
  <c r="K58" i="31"/>
  <c r="J58" i="31"/>
  <c r="I58" i="31"/>
  <c r="H58" i="31"/>
  <c r="G58" i="31"/>
  <c r="AH57" i="31"/>
  <c r="AG57" i="31"/>
  <c r="Y57" i="31"/>
  <c r="P57" i="31"/>
  <c r="N57" i="31"/>
  <c r="AH56" i="31"/>
  <c r="AG56" i="31"/>
  <c r="Y56" i="31"/>
  <c r="P56" i="31"/>
  <c r="R56" i="31" s="1"/>
  <c r="N56" i="31"/>
  <c r="AH55" i="31"/>
  <c r="AG55" i="31"/>
  <c r="Y55" i="31"/>
  <c r="P55" i="31"/>
  <c r="N55" i="31"/>
  <c r="AH54" i="31"/>
  <c r="AG54" i="31"/>
  <c r="AI54" i="31" s="1"/>
  <c r="AA54" i="31" s="1"/>
  <c r="AB54" i="31" s="1"/>
  <c r="Y54" i="31"/>
  <c r="P54" i="31"/>
  <c r="R54" i="31" s="1"/>
  <c r="N54" i="31"/>
  <c r="AH53" i="31"/>
  <c r="AG53" i="31"/>
  <c r="Y53" i="31"/>
  <c r="P53" i="31"/>
  <c r="N53" i="31"/>
  <c r="AH52" i="31"/>
  <c r="AI52" i="31" s="1"/>
  <c r="AA52" i="31" s="1"/>
  <c r="AF52" i="31" s="1"/>
  <c r="AB52" i="31"/>
  <c r="Y52" i="31"/>
  <c r="Q52" i="31"/>
  <c r="P52" i="31"/>
  <c r="S52" i="31" s="1"/>
  <c r="U52" i="31"/>
  <c r="N52" i="31"/>
  <c r="AH51" i="31"/>
  <c r="AG51" i="31"/>
  <c r="Y51" i="31"/>
  <c r="P51" i="31"/>
  <c r="Q51" i="31" s="1"/>
  <c r="U51" i="31"/>
  <c r="N51" i="31"/>
  <c r="AH50" i="31"/>
  <c r="AG50" i="31"/>
  <c r="Y50" i="31"/>
  <c r="P50" i="31"/>
  <c r="Q50" i="31" s="1"/>
  <c r="U50" i="31"/>
  <c r="N50" i="31"/>
  <c r="AH49" i="31"/>
  <c r="AG49" i="31"/>
  <c r="Y49" i="31"/>
  <c r="P49" i="31"/>
  <c r="Q49" i="31" s="1"/>
  <c r="N49" i="31"/>
  <c r="AH48" i="31"/>
  <c r="AG48" i="31"/>
  <c r="Y48" i="31"/>
  <c r="Q48" i="31"/>
  <c r="P48" i="31"/>
  <c r="U48" i="31"/>
  <c r="N48" i="31"/>
  <c r="AH47" i="31"/>
  <c r="AI47" i="31" s="1"/>
  <c r="AA47" i="31" s="1"/>
  <c r="AB47" i="31"/>
  <c r="Y47" i="31"/>
  <c r="Q47" i="31"/>
  <c r="P47" i="31"/>
  <c r="U47" i="31" s="1"/>
  <c r="N47" i="31"/>
  <c r="AH46" i="31"/>
  <c r="AI46" i="31" s="1"/>
  <c r="AA46" i="31" s="1"/>
  <c r="AB46" i="31"/>
  <c r="Y46" i="31"/>
  <c r="Q46" i="31"/>
  <c r="P46" i="31"/>
  <c r="S46" i="31" s="1"/>
  <c r="N46" i="31"/>
  <c r="AH45" i="31"/>
  <c r="AG45" i="31"/>
  <c r="Y45" i="31"/>
  <c r="P45" i="31"/>
  <c r="Q45" i="31" s="1"/>
  <c r="N45" i="31"/>
  <c r="AH44" i="31"/>
  <c r="AG44" i="31"/>
  <c r="Y44" i="31"/>
  <c r="P44" i="31"/>
  <c r="N44" i="31"/>
  <c r="AH43" i="31"/>
  <c r="AG43" i="31"/>
  <c r="Y43" i="31"/>
  <c r="P43" i="31"/>
  <c r="R43" i="31" s="1"/>
  <c r="N43" i="31"/>
  <c r="AH42" i="31"/>
  <c r="AG42" i="31"/>
  <c r="Y42" i="31"/>
  <c r="P42" i="31"/>
  <c r="N42" i="31"/>
  <c r="AH41" i="31"/>
  <c r="AG41" i="31"/>
  <c r="Y41" i="31"/>
  <c r="P41" i="31"/>
  <c r="R41" i="31" s="1"/>
  <c r="N41" i="31"/>
  <c r="AH40" i="31"/>
  <c r="AG40" i="31"/>
  <c r="Y40" i="31"/>
  <c r="P40" i="31"/>
  <c r="N40" i="31"/>
  <c r="AH39" i="31"/>
  <c r="AG39" i="31"/>
  <c r="Y39" i="31"/>
  <c r="P39" i="31"/>
  <c r="R39" i="31" s="1"/>
  <c r="N39" i="31"/>
  <c r="AH38" i="31"/>
  <c r="AG38" i="31"/>
  <c r="Y38" i="31"/>
  <c r="P38" i="31"/>
  <c r="N38" i="31"/>
  <c r="AH37" i="31"/>
  <c r="AG37" i="31"/>
  <c r="AI37" i="31" s="1"/>
  <c r="AA37" i="31" s="1"/>
  <c r="Y37" i="31"/>
  <c r="R37" i="31"/>
  <c r="P37" i="31"/>
  <c r="N37" i="31"/>
  <c r="AH36" i="31"/>
  <c r="AG36" i="31"/>
  <c r="AI36" i="31" s="1"/>
  <c r="AA36" i="31" s="1"/>
  <c r="Y36" i="31"/>
  <c r="P36" i="31"/>
  <c r="N36" i="31"/>
  <c r="AH35" i="31"/>
  <c r="AG35" i="31"/>
  <c r="Y35" i="31"/>
  <c r="P35" i="31"/>
  <c r="R35" i="31" s="1"/>
  <c r="N35" i="31"/>
  <c r="AH34" i="31"/>
  <c r="AG34" i="31"/>
  <c r="AI34" i="31" s="1"/>
  <c r="AA34" i="31" s="1"/>
  <c r="AB34" i="31" s="1"/>
  <c r="Y34" i="31"/>
  <c r="P34" i="31"/>
  <c r="N34" i="31"/>
  <c r="AH33" i="31"/>
  <c r="AI33" i="31" s="1"/>
  <c r="AA33" i="31" s="1"/>
  <c r="AF33" i="31" s="1"/>
  <c r="AB33" i="31"/>
  <c r="Y33" i="31"/>
  <c r="Q33" i="31"/>
  <c r="P33" i="31"/>
  <c r="U33" i="31" s="1"/>
  <c r="N33" i="31"/>
  <c r="AH32" i="31"/>
  <c r="AI32" i="31" s="1"/>
  <c r="AA32" i="31" s="1"/>
  <c r="Y32" i="31"/>
  <c r="R32" i="31"/>
  <c r="P32" i="31"/>
  <c r="N32" i="31"/>
  <c r="AH31" i="31"/>
  <c r="AG31" i="31"/>
  <c r="AI31" i="31" s="1"/>
  <c r="AA31" i="31" s="1"/>
  <c r="Y31" i="31"/>
  <c r="P31" i="31"/>
  <c r="N31" i="31"/>
  <c r="AH30" i="31"/>
  <c r="AI30" i="31" s="1"/>
  <c r="AA30" i="31" s="1"/>
  <c r="AB30" i="31" s="1"/>
  <c r="Y30" i="31"/>
  <c r="P30" i="31"/>
  <c r="Q30" i="31" s="1"/>
  <c r="N30" i="31"/>
  <c r="AH29" i="31"/>
  <c r="AG29" i="31"/>
  <c r="Y29" i="31"/>
  <c r="P29" i="31"/>
  <c r="Q29" i="31" s="1"/>
  <c r="N29" i="31"/>
  <c r="AH28" i="31"/>
  <c r="AG28" i="31"/>
  <c r="Y28" i="31"/>
  <c r="P28" i="31"/>
  <c r="Q28" i="31" s="1"/>
  <c r="N28" i="31"/>
  <c r="AH27" i="31"/>
  <c r="AI27" i="31" s="1"/>
  <c r="AA27" i="31" s="1"/>
  <c r="Y27" i="31"/>
  <c r="P27" i="31"/>
  <c r="R27" i="31" s="1"/>
  <c r="N27" i="31"/>
  <c r="AH26" i="31"/>
  <c r="AG26" i="31"/>
  <c r="Y26" i="31"/>
  <c r="P26" i="31"/>
  <c r="N26" i="31"/>
  <c r="AH25" i="31"/>
  <c r="AG25" i="31"/>
  <c r="Y25" i="31"/>
  <c r="P25" i="31"/>
  <c r="U25" i="31" s="1"/>
  <c r="N25" i="31"/>
  <c r="AH24" i="31"/>
  <c r="AG24" i="31"/>
  <c r="AB24" i="31"/>
  <c r="Y24" i="31"/>
  <c r="Q24" i="31"/>
  <c r="P24" i="31"/>
  <c r="U24" i="31" s="1"/>
  <c r="N24" i="31"/>
  <c r="AG23" i="31"/>
  <c r="Y23" i="31"/>
  <c r="T23" i="31"/>
  <c r="AH23" i="31" s="1"/>
  <c r="P23" i="31"/>
  <c r="Q23" i="31" s="1"/>
  <c r="N23" i="31"/>
  <c r="AH22" i="31"/>
  <c r="AG22" i="31"/>
  <c r="Y22" i="31"/>
  <c r="P22" i="31"/>
  <c r="R22" i="31" s="1"/>
  <c r="N22" i="31"/>
  <c r="AH21" i="31"/>
  <c r="AG21" i="31"/>
  <c r="V21" i="31"/>
  <c r="V58" i="31" s="1"/>
  <c r="P21" i="31"/>
  <c r="Q21" i="31" s="1"/>
  <c r="N21" i="31"/>
  <c r="Y20" i="31"/>
  <c r="T20" i="31"/>
  <c r="AH20" i="31" s="1"/>
  <c r="AI20" i="31" s="1"/>
  <c r="AA20" i="31" s="1"/>
  <c r="Q20" i="31"/>
  <c r="P20" i="31"/>
  <c r="U20" i="31" s="1"/>
  <c r="N20" i="31"/>
  <c r="AH19" i="31"/>
  <c r="AG19" i="31"/>
  <c r="Y19" i="31"/>
  <c r="P19" i="31"/>
  <c r="N19" i="31"/>
  <c r="AH18" i="31"/>
  <c r="AG18" i="31"/>
  <c r="Y18" i="31"/>
  <c r="P18" i="31"/>
  <c r="N18" i="31"/>
  <c r="AH17" i="31"/>
  <c r="AG17" i="31"/>
  <c r="Y17" i="31"/>
  <c r="P17" i="31"/>
  <c r="N17" i="31"/>
  <c r="AH16" i="31"/>
  <c r="AG16" i="31"/>
  <c r="Y16" i="31"/>
  <c r="P16" i="31"/>
  <c r="N16" i="31"/>
  <c r="AH15" i="31"/>
  <c r="AG15" i="31"/>
  <c r="Y15" i="31"/>
  <c r="P15" i="31"/>
  <c r="N15" i="31"/>
  <c r="AH14" i="31"/>
  <c r="AG14" i="31"/>
  <c r="Y14" i="31"/>
  <c r="P14" i="31"/>
  <c r="N14" i="31"/>
  <c r="AG13" i="31"/>
  <c r="Y13" i="31"/>
  <c r="T13" i="31"/>
  <c r="AH13" i="31" s="1"/>
  <c r="P13" i="31"/>
  <c r="Q13" i="31" s="1"/>
  <c r="N13" i="31"/>
  <c r="AG12" i="31"/>
  <c r="Y12" i="31"/>
  <c r="T12" i="31"/>
  <c r="AH12" i="31" s="1"/>
  <c r="P12" i="31"/>
  <c r="Q12" i="31" s="1"/>
  <c r="N12" i="31"/>
  <c r="AG11" i="31"/>
  <c r="Y11" i="31"/>
  <c r="T11" i="31"/>
  <c r="AH11" i="31" s="1"/>
  <c r="Q11" i="31"/>
  <c r="P11" i="31"/>
  <c r="U11" i="31" s="1"/>
  <c r="N11" i="31"/>
  <c r="Y10" i="31"/>
  <c r="T10" i="31"/>
  <c r="AH10" i="31" s="1"/>
  <c r="AI10" i="31" s="1"/>
  <c r="AA10" i="31" s="1"/>
  <c r="Q10" i="31"/>
  <c r="P10" i="31"/>
  <c r="U10" i="31" s="1"/>
  <c r="N10" i="31"/>
  <c r="AG9" i="31"/>
  <c r="Y9" i="31"/>
  <c r="T9" i="31"/>
  <c r="T58" i="31" s="1"/>
  <c r="AC61" i="31" s="1"/>
  <c r="P9" i="31"/>
  <c r="N9" i="31"/>
  <c r="AH8" i="31"/>
  <c r="AI8" i="31" s="1"/>
  <c r="AA8" i="31" s="1"/>
  <c r="AB8" i="31"/>
  <c r="Y8" i="31"/>
  <c r="P8" i="31"/>
  <c r="U8" i="31" s="1"/>
  <c r="N8" i="31"/>
  <c r="AH7" i="31"/>
  <c r="AG7" i="31"/>
  <c r="Y7" i="31"/>
  <c r="P7" i="31"/>
  <c r="Q7" i="31" s="1"/>
  <c r="N7" i="31"/>
  <c r="B6" i="31"/>
  <c r="C6" i="31" s="1"/>
  <c r="D6" i="31" s="1"/>
  <c r="E6" i="31" s="1"/>
  <c r="F6" i="31" s="1"/>
  <c r="G6" i="31" s="1"/>
  <c r="H6" i="31" s="1"/>
  <c r="I6" i="31" s="1"/>
  <c r="J6" i="31" s="1"/>
  <c r="K6" i="31" s="1"/>
  <c r="AG9" i="30"/>
  <c r="AG14" i="30"/>
  <c r="AG23" i="30"/>
  <c r="AG25" i="30"/>
  <c r="AG57" i="30"/>
  <c r="AG39" i="30"/>
  <c r="AG24" i="30"/>
  <c r="AE64" i="30"/>
  <c r="Z58" i="30"/>
  <c r="X58" i="30"/>
  <c r="W58" i="30"/>
  <c r="O58" i="30"/>
  <c r="M58" i="30"/>
  <c r="L58" i="30"/>
  <c r="K58" i="30"/>
  <c r="J58" i="30"/>
  <c r="I58" i="30"/>
  <c r="H58" i="30"/>
  <c r="G58" i="30"/>
  <c r="AH57" i="30"/>
  <c r="Y57" i="30"/>
  <c r="P57" i="30"/>
  <c r="N57" i="30"/>
  <c r="AH56" i="30"/>
  <c r="AG56" i="30"/>
  <c r="Y56" i="30"/>
  <c r="P56" i="30"/>
  <c r="N56" i="30"/>
  <c r="AH55" i="30"/>
  <c r="AG55" i="30"/>
  <c r="AI55" i="30" s="1"/>
  <c r="AA55" i="30" s="1"/>
  <c r="Y55" i="30"/>
  <c r="P55" i="30"/>
  <c r="N55" i="30"/>
  <c r="AH54" i="30"/>
  <c r="AG54" i="30"/>
  <c r="Y54" i="30"/>
  <c r="P54" i="30"/>
  <c r="N54" i="30"/>
  <c r="AH53" i="30"/>
  <c r="AG53" i="30"/>
  <c r="AI53" i="30" s="1"/>
  <c r="AA53" i="30" s="1"/>
  <c r="Y53" i="30"/>
  <c r="P53" i="30"/>
  <c r="N53" i="30"/>
  <c r="AH52" i="30"/>
  <c r="AI52" i="30" s="1"/>
  <c r="AA52" i="30" s="1"/>
  <c r="AC52" i="30" s="1"/>
  <c r="AB52" i="30"/>
  <c r="Y52" i="30"/>
  <c r="Q52" i="30"/>
  <c r="P52" i="30"/>
  <c r="S52" i="30" s="1"/>
  <c r="N52" i="30"/>
  <c r="AH51" i="30"/>
  <c r="AG51" i="30"/>
  <c r="Y51" i="30"/>
  <c r="P51" i="30"/>
  <c r="N51" i="30"/>
  <c r="AH50" i="30"/>
  <c r="AG50" i="30"/>
  <c r="Y50" i="30"/>
  <c r="P50" i="30"/>
  <c r="Q50" i="30" s="1"/>
  <c r="N50" i="30"/>
  <c r="AH49" i="30"/>
  <c r="AG49" i="30"/>
  <c r="Y49" i="30"/>
  <c r="P49" i="30"/>
  <c r="N49" i="30"/>
  <c r="AH48" i="30"/>
  <c r="AG48" i="30"/>
  <c r="Y48" i="30"/>
  <c r="P48" i="30"/>
  <c r="Q48" i="30" s="1"/>
  <c r="N48" i="30"/>
  <c r="AH47" i="30"/>
  <c r="AI47" i="30" s="1"/>
  <c r="AA47" i="30" s="1"/>
  <c r="AB47" i="30"/>
  <c r="Y47" i="30"/>
  <c r="Q47" i="30"/>
  <c r="P47" i="30"/>
  <c r="S47" i="30" s="1"/>
  <c r="N47" i="30"/>
  <c r="AH46" i="30"/>
  <c r="AI46" i="30" s="1"/>
  <c r="AA46" i="30" s="1"/>
  <c r="AB46" i="30"/>
  <c r="Y46" i="30"/>
  <c r="Q46" i="30"/>
  <c r="P46" i="30"/>
  <c r="U46" i="30"/>
  <c r="N46" i="30"/>
  <c r="AH45" i="30"/>
  <c r="AG45" i="30"/>
  <c r="Y45" i="30"/>
  <c r="P45" i="30"/>
  <c r="Q45" i="30" s="1"/>
  <c r="N45" i="30"/>
  <c r="AH44" i="30"/>
  <c r="AG44" i="30"/>
  <c r="AI44" i="30" s="1"/>
  <c r="Y44" i="30"/>
  <c r="P44" i="30"/>
  <c r="N44" i="30"/>
  <c r="AH43" i="30"/>
  <c r="AG43" i="30"/>
  <c r="Y43" i="30"/>
  <c r="P43" i="30"/>
  <c r="N43" i="30"/>
  <c r="AH42" i="30"/>
  <c r="AG42" i="30"/>
  <c r="Y42" i="30"/>
  <c r="P42" i="30"/>
  <c r="N42" i="30"/>
  <c r="AH41" i="30"/>
  <c r="AG41" i="30"/>
  <c r="Y41" i="30"/>
  <c r="P41" i="30"/>
  <c r="N41" i="30"/>
  <c r="AH40" i="30"/>
  <c r="AG40" i="30"/>
  <c r="Y40" i="30"/>
  <c r="P40" i="30"/>
  <c r="N40" i="30"/>
  <c r="AH39" i="30"/>
  <c r="Y39" i="30"/>
  <c r="P39" i="30"/>
  <c r="R39" i="30" s="1"/>
  <c r="N39" i="30"/>
  <c r="AH38" i="30"/>
  <c r="AG38" i="30"/>
  <c r="Y38" i="30"/>
  <c r="P38" i="30"/>
  <c r="R38" i="30" s="1"/>
  <c r="N38" i="30"/>
  <c r="AH37" i="30"/>
  <c r="AG37" i="30"/>
  <c r="Y37" i="30"/>
  <c r="P37" i="30"/>
  <c r="R37" i="30" s="1"/>
  <c r="N37" i="30"/>
  <c r="AH36" i="30"/>
  <c r="AG36" i="30"/>
  <c r="Y36" i="30"/>
  <c r="P36" i="30"/>
  <c r="R36" i="30" s="1"/>
  <c r="N36" i="30"/>
  <c r="AH35" i="30"/>
  <c r="AG35" i="30"/>
  <c r="Y35" i="30"/>
  <c r="P35" i="30"/>
  <c r="R35" i="30" s="1"/>
  <c r="N35" i="30"/>
  <c r="AH34" i="30"/>
  <c r="AG34" i="30"/>
  <c r="Y34" i="30"/>
  <c r="P34" i="30"/>
  <c r="R34" i="30" s="1"/>
  <c r="N34" i="30"/>
  <c r="AH33" i="30"/>
  <c r="AI33" i="30" s="1"/>
  <c r="AA33" i="30" s="1"/>
  <c r="AB33" i="30"/>
  <c r="Y33" i="30"/>
  <c r="Q33" i="30"/>
  <c r="P33" i="30"/>
  <c r="U33" i="30" s="1"/>
  <c r="N33" i="30"/>
  <c r="AH32" i="30"/>
  <c r="AI32" i="30" s="1"/>
  <c r="AA32" i="30" s="1"/>
  <c r="Y32" i="30"/>
  <c r="P32" i="30"/>
  <c r="R32" i="30" s="1"/>
  <c r="N32" i="30"/>
  <c r="AH31" i="30"/>
  <c r="AG31" i="30"/>
  <c r="Y31" i="30"/>
  <c r="P31" i="30"/>
  <c r="U31" i="30" s="1"/>
  <c r="N31" i="30"/>
  <c r="AH30" i="30"/>
  <c r="AI30" i="30" s="1"/>
  <c r="AA30" i="30" s="1"/>
  <c r="Y30" i="30"/>
  <c r="P30" i="30"/>
  <c r="N30" i="30"/>
  <c r="AH29" i="30"/>
  <c r="AG29" i="30"/>
  <c r="AI29" i="30" s="1"/>
  <c r="AA29" i="30" s="1"/>
  <c r="Y29" i="30"/>
  <c r="Q29" i="30"/>
  <c r="P29" i="30"/>
  <c r="U29" i="30"/>
  <c r="N29" i="30"/>
  <c r="AH28" i="30"/>
  <c r="AG28" i="30"/>
  <c r="Y28" i="30"/>
  <c r="P28" i="30"/>
  <c r="N28" i="30"/>
  <c r="AH27" i="30"/>
  <c r="AI27" i="30"/>
  <c r="AA27" i="30" s="1"/>
  <c r="Y27" i="30"/>
  <c r="P27" i="30"/>
  <c r="U27" i="30" s="1"/>
  <c r="N27" i="30"/>
  <c r="AH26" i="30"/>
  <c r="AG26" i="30"/>
  <c r="Y26" i="30"/>
  <c r="P26" i="30"/>
  <c r="U26" i="30" s="1"/>
  <c r="N26" i="30"/>
  <c r="AH25" i="30"/>
  <c r="Y25" i="30"/>
  <c r="P25" i="30"/>
  <c r="S25" i="30" s="1"/>
  <c r="N25" i="30"/>
  <c r="AH24" i="30"/>
  <c r="AB24" i="30"/>
  <c r="Y24" i="30"/>
  <c r="Q24" i="30"/>
  <c r="P24" i="30"/>
  <c r="U24" i="30" s="1"/>
  <c r="N24" i="30"/>
  <c r="Y23" i="30"/>
  <c r="T23" i="30"/>
  <c r="AH23" i="30" s="1"/>
  <c r="P23" i="30"/>
  <c r="N23" i="30"/>
  <c r="AH22" i="30"/>
  <c r="AG22" i="30"/>
  <c r="Y22" i="30"/>
  <c r="P22" i="30"/>
  <c r="Q22" i="30" s="1"/>
  <c r="N22" i="30"/>
  <c r="AH21" i="30"/>
  <c r="AG21" i="30"/>
  <c r="V21" i="30"/>
  <c r="Y21" i="30" s="1"/>
  <c r="P21" i="30"/>
  <c r="R21" i="30" s="1"/>
  <c r="S21" i="30" s="1"/>
  <c r="N21" i="30"/>
  <c r="Y20" i="30"/>
  <c r="T20" i="30"/>
  <c r="AH20" i="30" s="1"/>
  <c r="AI20" i="30" s="1"/>
  <c r="AA20" i="30" s="1"/>
  <c r="Q20" i="30"/>
  <c r="P20" i="30"/>
  <c r="U20" i="30" s="1"/>
  <c r="N20" i="30"/>
  <c r="AH19" i="30"/>
  <c r="AG19" i="30"/>
  <c r="Y19" i="30"/>
  <c r="P19" i="30"/>
  <c r="Q19" i="30" s="1"/>
  <c r="N19" i="30"/>
  <c r="AH18" i="30"/>
  <c r="AG18" i="30"/>
  <c r="Y18" i="30"/>
  <c r="P18" i="30"/>
  <c r="N18" i="30"/>
  <c r="AH17" i="30"/>
  <c r="AG17" i="30"/>
  <c r="Y17" i="30"/>
  <c r="P17" i="30"/>
  <c r="Q17" i="30" s="1"/>
  <c r="N17" i="30"/>
  <c r="AH16" i="30"/>
  <c r="AG16" i="30"/>
  <c r="Y16" i="30"/>
  <c r="P16" i="30"/>
  <c r="N16" i="30"/>
  <c r="AH15" i="30"/>
  <c r="AG15" i="30"/>
  <c r="Y15" i="30"/>
  <c r="P15" i="30"/>
  <c r="Q15" i="30" s="1"/>
  <c r="N15" i="30"/>
  <c r="AH14" i="30"/>
  <c r="AI14" i="30" s="1"/>
  <c r="AA14" i="30" s="1"/>
  <c r="Y14" i="30"/>
  <c r="P14" i="30"/>
  <c r="R14" i="30" s="1"/>
  <c r="N14" i="30"/>
  <c r="AG13" i="30"/>
  <c r="Y13" i="30"/>
  <c r="T13" i="30"/>
  <c r="AH13" i="30" s="1"/>
  <c r="AI13" i="30" s="1"/>
  <c r="AA13" i="30" s="1"/>
  <c r="P13" i="30"/>
  <c r="N13" i="30"/>
  <c r="AG12" i="30"/>
  <c r="Y12" i="30"/>
  <c r="T12" i="30"/>
  <c r="AH12" i="30" s="1"/>
  <c r="P12" i="30"/>
  <c r="Q12" i="30" s="1"/>
  <c r="N12" i="30"/>
  <c r="AG11" i="30"/>
  <c r="Y11" i="30"/>
  <c r="T11" i="30"/>
  <c r="AH11" i="30" s="1"/>
  <c r="Q11" i="30"/>
  <c r="P11" i="30"/>
  <c r="U11" i="30" s="1"/>
  <c r="N11" i="30"/>
  <c r="Y10" i="30"/>
  <c r="T10" i="30"/>
  <c r="AH10" i="30" s="1"/>
  <c r="AI10" i="30" s="1"/>
  <c r="AA10" i="30" s="1"/>
  <c r="AF10" i="30" s="1"/>
  <c r="Q10" i="30"/>
  <c r="P10" i="30"/>
  <c r="U10" i="30" s="1"/>
  <c r="N10" i="30"/>
  <c r="Y9" i="30"/>
  <c r="T9" i="30"/>
  <c r="AH9" i="30" s="1"/>
  <c r="P9" i="30"/>
  <c r="U9" i="30" s="1"/>
  <c r="N9" i="30"/>
  <c r="AH8" i="30"/>
  <c r="AI8" i="30" s="1"/>
  <c r="AA8" i="30" s="1"/>
  <c r="AB8" i="30"/>
  <c r="Y8" i="30"/>
  <c r="P8" i="30"/>
  <c r="S8" i="30" s="1"/>
  <c r="N8" i="30"/>
  <c r="AH7" i="30"/>
  <c r="AG7" i="30"/>
  <c r="Y7" i="30"/>
  <c r="P7" i="30"/>
  <c r="Q7" i="30" s="1"/>
  <c r="N7" i="30"/>
  <c r="B6" i="30"/>
  <c r="C6" i="30" s="1"/>
  <c r="D6" i="30" s="1"/>
  <c r="E6" i="30" s="1"/>
  <c r="F6" i="30" s="1"/>
  <c r="G6" i="30" s="1"/>
  <c r="H6" i="30" s="1"/>
  <c r="I6" i="30" s="1"/>
  <c r="J6" i="30" s="1"/>
  <c r="K6" i="30" s="1"/>
  <c r="N4" i="30" s="1"/>
  <c r="AG40" i="29"/>
  <c r="AG15" i="29"/>
  <c r="AG17" i="29"/>
  <c r="AG43" i="29"/>
  <c r="AG56" i="29"/>
  <c r="AG18" i="29"/>
  <c r="AG44" i="29"/>
  <c r="AG49" i="29"/>
  <c r="AG50" i="29"/>
  <c r="AG28" i="29"/>
  <c r="AG34" i="29"/>
  <c r="AG12" i="29"/>
  <c r="AG54" i="29"/>
  <c r="AG55" i="29"/>
  <c r="AG45" i="29"/>
  <c r="AG51" i="29"/>
  <c r="AG29" i="29"/>
  <c r="AG48" i="29"/>
  <c r="AG26" i="29"/>
  <c r="AG35" i="29"/>
  <c r="AG22" i="29"/>
  <c r="AG16" i="29"/>
  <c r="AG19" i="29"/>
  <c r="AG11" i="29"/>
  <c r="AG53" i="29"/>
  <c r="AG36" i="29"/>
  <c r="AG13" i="29"/>
  <c r="AG21" i="29"/>
  <c r="AG42" i="29"/>
  <c r="AG41" i="29"/>
  <c r="AG37" i="29"/>
  <c r="AG38" i="29"/>
  <c r="AG31" i="29"/>
  <c r="AG57" i="29"/>
  <c r="AG7" i="29"/>
  <c r="AE64" i="29"/>
  <c r="Z58" i="29"/>
  <c r="X58" i="29"/>
  <c r="W58" i="29"/>
  <c r="O58" i="29"/>
  <c r="M58" i="29"/>
  <c r="L58" i="29"/>
  <c r="K58" i="29"/>
  <c r="J58" i="29"/>
  <c r="I58" i="29"/>
  <c r="H58" i="29"/>
  <c r="N58" i="29" s="1"/>
  <c r="G58" i="29"/>
  <c r="AH57" i="29"/>
  <c r="Y57" i="29"/>
  <c r="P57" i="29"/>
  <c r="Q57" i="29" s="1"/>
  <c r="N57" i="29"/>
  <c r="AH56" i="29"/>
  <c r="Y56" i="29"/>
  <c r="P56" i="29"/>
  <c r="Q56" i="29" s="1"/>
  <c r="N56" i="29"/>
  <c r="AH55" i="29"/>
  <c r="AI55" i="29" s="1"/>
  <c r="Y55" i="29"/>
  <c r="P55" i="29"/>
  <c r="Q55" i="29" s="1"/>
  <c r="N55" i="29"/>
  <c r="AH54" i="29"/>
  <c r="Y54" i="29"/>
  <c r="P54" i="29"/>
  <c r="Q54" i="29" s="1"/>
  <c r="N54" i="29"/>
  <c r="AH53" i="29"/>
  <c r="Y53" i="29"/>
  <c r="P53" i="29"/>
  <c r="N53" i="29"/>
  <c r="AH52" i="29"/>
  <c r="AI52" i="29" s="1"/>
  <c r="AA52" i="29" s="1"/>
  <c r="AC52" i="29" s="1"/>
  <c r="AB52" i="29"/>
  <c r="Y52" i="29"/>
  <c r="Q52" i="29"/>
  <c r="P52" i="29"/>
  <c r="S52" i="29" s="1"/>
  <c r="N52" i="29"/>
  <c r="AH51" i="29"/>
  <c r="Y51" i="29"/>
  <c r="P51" i="29"/>
  <c r="N51" i="29"/>
  <c r="AH50" i="29"/>
  <c r="Y50" i="29"/>
  <c r="P50" i="29"/>
  <c r="R50" i="29" s="1"/>
  <c r="N50" i="29"/>
  <c r="AH49" i="29"/>
  <c r="Y49" i="29"/>
  <c r="P49" i="29"/>
  <c r="R49" i="29"/>
  <c r="N49" i="29"/>
  <c r="AH48" i="29"/>
  <c r="Y48" i="29"/>
  <c r="P48" i="29"/>
  <c r="R48" i="29" s="1"/>
  <c r="N48" i="29"/>
  <c r="AH47" i="29"/>
  <c r="AI47" i="29" s="1"/>
  <c r="AA47" i="29" s="1"/>
  <c r="AB47" i="29"/>
  <c r="Y47" i="29"/>
  <c r="Q47" i="29"/>
  <c r="P47" i="29"/>
  <c r="U47" i="29" s="1"/>
  <c r="N47" i="29"/>
  <c r="AH46" i="29"/>
  <c r="AI46" i="29" s="1"/>
  <c r="AA46" i="29" s="1"/>
  <c r="AB46" i="29"/>
  <c r="Y46" i="29"/>
  <c r="Q46" i="29"/>
  <c r="P46" i="29"/>
  <c r="S46" i="29" s="1"/>
  <c r="N46" i="29"/>
  <c r="AH45" i="29"/>
  <c r="AI45" i="29" s="1"/>
  <c r="AA45" i="29" s="1"/>
  <c r="Y45" i="29"/>
  <c r="P45" i="29"/>
  <c r="R45" i="29" s="1"/>
  <c r="N45" i="29"/>
  <c r="AH44" i="29"/>
  <c r="Y44" i="29"/>
  <c r="P44" i="29"/>
  <c r="R44" i="29" s="1"/>
  <c r="N44" i="29"/>
  <c r="AH43" i="29"/>
  <c r="Y43" i="29"/>
  <c r="P43" i="29"/>
  <c r="N43" i="29"/>
  <c r="AH42" i="29"/>
  <c r="Y42" i="29"/>
  <c r="P42" i="29"/>
  <c r="U42" i="29"/>
  <c r="N42" i="29"/>
  <c r="AH41" i="29"/>
  <c r="Y41" i="29"/>
  <c r="P41" i="29"/>
  <c r="N41" i="29"/>
  <c r="AH40" i="29"/>
  <c r="Y40" i="29"/>
  <c r="P40" i="29"/>
  <c r="N40" i="29"/>
  <c r="AH39" i="29"/>
  <c r="AI39" i="29" s="1"/>
  <c r="AA39" i="29" s="1"/>
  <c r="Y39" i="29"/>
  <c r="P39" i="29"/>
  <c r="U39" i="29" s="1"/>
  <c r="N39" i="29"/>
  <c r="AH38" i="29"/>
  <c r="AI38" i="29" s="1"/>
  <c r="AA38" i="29" s="1"/>
  <c r="Y38" i="29"/>
  <c r="P38" i="29"/>
  <c r="N38" i="29"/>
  <c r="AH37" i="29"/>
  <c r="Y37" i="29"/>
  <c r="P37" i="29"/>
  <c r="N37" i="29"/>
  <c r="AH36" i="29"/>
  <c r="Y36" i="29"/>
  <c r="P36" i="29"/>
  <c r="Q36" i="29" s="1"/>
  <c r="N36" i="29"/>
  <c r="AH35" i="29"/>
  <c r="Y35" i="29"/>
  <c r="P35" i="29"/>
  <c r="U35" i="29" s="1"/>
  <c r="N35" i="29"/>
  <c r="AH34" i="29"/>
  <c r="Y34" i="29"/>
  <c r="P34" i="29"/>
  <c r="U34" i="29" s="1"/>
  <c r="N34" i="29"/>
  <c r="AH33" i="29"/>
  <c r="AI33" i="29" s="1"/>
  <c r="AA33" i="29" s="1"/>
  <c r="AB33" i="29"/>
  <c r="Y33" i="29"/>
  <c r="Q33" i="29"/>
  <c r="P33" i="29"/>
  <c r="S33" i="29"/>
  <c r="U33" i="29"/>
  <c r="N33" i="29"/>
  <c r="AH32" i="29"/>
  <c r="AI32" i="29"/>
  <c r="AA32" i="29" s="1"/>
  <c r="Y32" i="29"/>
  <c r="P32" i="29"/>
  <c r="U32" i="29" s="1"/>
  <c r="N32" i="29"/>
  <c r="AH31" i="29"/>
  <c r="Y31" i="29"/>
  <c r="P31" i="29"/>
  <c r="U31" i="29" s="1"/>
  <c r="N31" i="29"/>
  <c r="AH30" i="29"/>
  <c r="AI30" i="29" s="1"/>
  <c r="AA30" i="29" s="1"/>
  <c r="AC30" i="29" s="1"/>
  <c r="Y30" i="29"/>
  <c r="P30" i="29"/>
  <c r="Q30" i="29" s="1"/>
  <c r="N30" i="29"/>
  <c r="AH29" i="29"/>
  <c r="Y29" i="29"/>
  <c r="P29" i="29"/>
  <c r="N29" i="29"/>
  <c r="AH28" i="29"/>
  <c r="Y28" i="29"/>
  <c r="P28" i="29"/>
  <c r="R28" i="29" s="1"/>
  <c r="N28" i="29"/>
  <c r="AH27" i="29"/>
  <c r="AI27" i="29" s="1"/>
  <c r="AA27" i="29" s="1"/>
  <c r="Y27" i="29"/>
  <c r="P27" i="29"/>
  <c r="Q27" i="29" s="1"/>
  <c r="N27" i="29"/>
  <c r="AH26" i="29"/>
  <c r="Y26" i="29"/>
  <c r="P26" i="29"/>
  <c r="R26" i="29" s="1"/>
  <c r="N26" i="29"/>
  <c r="AH25" i="29"/>
  <c r="AI25" i="29" s="1"/>
  <c r="AA25" i="29" s="1"/>
  <c r="Y25" i="29"/>
  <c r="P25" i="29"/>
  <c r="S25" i="29" s="1"/>
  <c r="N25" i="29"/>
  <c r="AH24" i="29"/>
  <c r="AI24" i="29" s="1"/>
  <c r="AA24" i="29" s="1"/>
  <c r="AB24" i="29"/>
  <c r="Y24" i="29"/>
  <c r="Q24" i="29"/>
  <c r="P24" i="29"/>
  <c r="U24" i="29" s="1"/>
  <c r="N24" i="29"/>
  <c r="Y23" i="29"/>
  <c r="T23" i="29"/>
  <c r="AH23" i="29" s="1"/>
  <c r="AI23" i="29" s="1"/>
  <c r="AA23" i="29" s="1"/>
  <c r="P23" i="29"/>
  <c r="N23" i="29"/>
  <c r="AH22" i="29"/>
  <c r="Y22" i="29"/>
  <c r="P22" i="29"/>
  <c r="R22" i="29" s="1"/>
  <c r="N22" i="29"/>
  <c r="AH21" i="29"/>
  <c r="V21" i="29"/>
  <c r="P21" i="29"/>
  <c r="R21" i="29" s="1"/>
  <c r="N21" i="29"/>
  <c r="Y20" i="29"/>
  <c r="T20" i="29"/>
  <c r="AH20" i="29" s="1"/>
  <c r="AI20" i="29" s="1"/>
  <c r="AA20" i="29" s="1"/>
  <c r="Q20" i="29"/>
  <c r="P20" i="29"/>
  <c r="U20" i="29" s="1"/>
  <c r="N20" i="29"/>
  <c r="AH19" i="29"/>
  <c r="Y19" i="29"/>
  <c r="P19" i="29"/>
  <c r="R19" i="29" s="1"/>
  <c r="N19" i="29"/>
  <c r="AH18" i="29"/>
  <c r="AI18" i="29" s="1"/>
  <c r="AA18" i="29" s="1"/>
  <c r="Y18" i="29"/>
  <c r="P18" i="29"/>
  <c r="N18" i="29"/>
  <c r="AH17" i="29"/>
  <c r="Y17" i="29"/>
  <c r="P17" i="29"/>
  <c r="Q17" i="29" s="1"/>
  <c r="N17" i="29"/>
  <c r="AH16" i="29"/>
  <c r="Y16" i="29"/>
  <c r="P16" i="29"/>
  <c r="N16" i="29"/>
  <c r="AH15" i="29"/>
  <c r="Y15" i="29"/>
  <c r="P15" i="29"/>
  <c r="U15" i="29" s="1"/>
  <c r="N15" i="29"/>
  <c r="AH14" i="29"/>
  <c r="AI14" i="29" s="1"/>
  <c r="AA14" i="29" s="1"/>
  <c r="Y14" i="29"/>
  <c r="P14" i="29"/>
  <c r="N14" i="29"/>
  <c r="Y13" i="29"/>
  <c r="T13" i="29"/>
  <c r="AH13" i="29" s="1"/>
  <c r="P13" i="29"/>
  <c r="N13" i="29"/>
  <c r="Y12" i="29"/>
  <c r="T12" i="29"/>
  <c r="P12" i="29"/>
  <c r="N12" i="29"/>
  <c r="Y11" i="29"/>
  <c r="T11" i="29"/>
  <c r="AH11" i="29" s="1"/>
  <c r="Q11" i="29"/>
  <c r="P11" i="29"/>
  <c r="U11" i="29" s="1"/>
  <c r="N11" i="29"/>
  <c r="Y10" i="29"/>
  <c r="T10" i="29"/>
  <c r="AB10" i="29" s="1"/>
  <c r="Q10" i="29"/>
  <c r="P10" i="29"/>
  <c r="U10" i="29" s="1"/>
  <c r="N10" i="29"/>
  <c r="Y9" i="29"/>
  <c r="T9" i="29"/>
  <c r="AH9" i="29" s="1"/>
  <c r="AI9" i="29" s="1"/>
  <c r="AA9" i="29" s="1"/>
  <c r="AC9" i="29" s="1"/>
  <c r="P9" i="29"/>
  <c r="U9" i="29" s="1"/>
  <c r="N9" i="29"/>
  <c r="AH8" i="29"/>
  <c r="AI8" i="29" s="1"/>
  <c r="AA8" i="29" s="1"/>
  <c r="AB8" i="29"/>
  <c r="Y8" i="29"/>
  <c r="P8" i="29"/>
  <c r="S8" i="29" s="1"/>
  <c r="N8" i="29"/>
  <c r="AH7" i="29"/>
  <c r="Y7" i="29"/>
  <c r="P7" i="29"/>
  <c r="N7" i="29"/>
  <c r="B6" i="29"/>
  <c r="C6" i="29" s="1"/>
  <c r="D6" i="29" s="1"/>
  <c r="E6" i="29" s="1"/>
  <c r="F6" i="29" s="1"/>
  <c r="G6" i="29" s="1"/>
  <c r="H6" i="29" s="1"/>
  <c r="I6" i="29" s="1"/>
  <c r="J6" i="29" s="1"/>
  <c r="K6" i="29" s="1"/>
  <c r="L6" i="29" s="1"/>
  <c r="AE64" i="28"/>
  <c r="AG58" i="28"/>
  <c r="AC62" i="28" s="1"/>
  <c r="AC65" i="28" s="1"/>
  <c r="AC67" i="28" s="1"/>
  <c r="Z58" i="28"/>
  <c r="X58" i="28"/>
  <c r="O58" i="28"/>
  <c r="M58" i="28"/>
  <c r="L58" i="28"/>
  <c r="K58" i="28"/>
  <c r="J58" i="28"/>
  <c r="I58" i="28"/>
  <c r="H58" i="28"/>
  <c r="G58" i="28"/>
  <c r="AH57" i="28"/>
  <c r="AI57" i="28" s="1"/>
  <c r="AA57" i="28" s="1"/>
  <c r="Y57" i="28"/>
  <c r="P57" i="28"/>
  <c r="N57" i="28"/>
  <c r="AH56" i="28"/>
  <c r="AI56" i="28" s="1"/>
  <c r="AA56" i="28" s="1"/>
  <c r="Y56" i="28"/>
  <c r="P56" i="28"/>
  <c r="N56" i="28"/>
  <c r="AH55" i="28"/>
  <c r="AI55" i="28"/>
  <c r="AA55" i="28" s="1"/>
  <c r="Y55" i="28"/>
  <c r="P55" i="28"/>
  <c r="N55" i="28"/>
  <c r="AH54" i="28"/>
  <c r="AI54" i="28" s="1"/>
  <c r="AA54" i="28" s="1"/>
  <c r="Y54" i="28"/>
  <c r="P54" i="28"/>
  <c r="N54" i="28"/>
  <c r="AH53" i="28"/>
  <c r="AI53" i="28" s="1"/>
  <c r="AA53" i="28" s="1"/>
  <c r="Y53" i="28"/>
  <c r="P53" i="28"/>
  <c r="N53" i="28"/>
  <c r="AH52" i="28"/>
  <c r="AI52" i="28" s="1"/>
  <c r="AA52" i="28" s="1"/>
  <c r="AB52" i="28"/>
  <c r="Y52" i="28"/>
  <c r="Q52" i="28"/>
  <c r="P52" i="28"/>
  <c r="S52" i="28" s="1"/>
  <c r="N52" i="28"/>
  <c r="AH51" i="28"/>
  <c r="AI51" i="28" s="1"/>
  <c r="AA51" i="28" s="1"/>
  <c r="AB51" i="28" s="1"/>
  <c r="Y51" i="28"/>
  <c r="P51" i="28"/>
  <c r="N51" i="28"/>
  <c r="AH50" i="28"/>
  <c r="AI50" i="28" s="1"/>
  <c r="AA50" i="28" s="1"/>
  <c r="Y50" i="28"/>
  <c r="P50" i="28"/>
  <c r="R50" i="28" s="1"/>
  <c r="N50" i="28"/>
  <c r="AH49" i="28"/>
  <c r="AI49" i="28" s="1"/>
  <c r="AA49" i="28" s="1"/>
  <c r="Y49" i="28"/>
  <c r="P49" i="28"/>
  <c r="R49" i="28" s="1"/>
  <c r="N49" i="28"/>
  <c r="AH48" i="28"/>
  <c r="AI48" i="28" s="1"/>
  <c r="AA48" i="28" s="1"/>
  <c r="Y48" i="28"/>
  <c r="P48" i="28"/>
  <c r="R48" i="28" s="1"/>
  <c r="N48" i="28"/>
  <c r="AH47" i="28"/>
  <c r="AI47" i="28" s="1"/>
  <c r="AA47" i="28" s="1"/>
  <c r="AB47" i="28"/>
  <c r="Y47" i="28"/>
  <c r="Q47" i="28"/>
  <c r="P47" i="28"/>
  <c r="U47" i="28" s="1"/>
  <c r="N47" i="28"/>
  <c r="AH46" i="28"/>
  <c r="AI46" i="28" s="1"/>
  <c r="AA46" i="28" s="1"/>
  <c r="AB46" i="28"/>
  <c r="Y46" i="28"/>
  <c r="Q46" i="28"/>
  <c r="P46" i="28"/>
  <c r="S46" i="28" s="1"/>
  <c r="N46" i="28"/>
  <c r="AH45" i="28"/>
  <c r="AI45" i="28" s="1"/>
  <c r="AA45" i="28" s="1"/>
  <c r="AD45" i="28" s="1"/>
  <c r="Y45" i="28"/>
  <c r="P45" i="28"/>
  <c r="R45" i="28" s="1"/>
  <c r="N45" i="28"/>
  <c r="AH44" i="28"/>
  <c r="AI44" i="28" s="1"/>
  <c r="AA44" i="28" s="1"/>
  <c r="AD44" i="28" s="1"/>
  <c r="Y44" i="28"/>
  <c r="P44" i="28"/>
  <c r="R44" i="28"/>
  <c r="N44" i="28"/>
  <c r="AH43" i="28"/>
  <c r="AI43" i="28" s="1"/>
  <c r="AA43" i="28" s="1"/>
  <c r="AB43" i="28" s="1"/>
  <c r="Y43" i="28"/>
  <c r="P43" i="28"/>
  <c r="U43" i="28" s="1"/>
  <c r="N43" i="28"/>
  <c r="AH42" i="28"/>
  <c r="AI42" i="28" s="1"/>
  <c r="AA42" i="28" s="1"/>
  <c r="Y42" i="28"/>
  <c r="P42" i="28"/>
  <c r="N42" i="28"/>
  <c r="AH41" i="28"/>
  <c r="AI41" i="28" s="1"/>
  <c r="AA41" i="28" s="1"/>
  <c r="Y41" i="28"/>
  <c r="P41" i="28"/>
  <c r="U41" i="28" s="1"/>
  <c r="N41" i="28"/>
  <c r="AH40" i="28"/>
  <c r="AI40" i="28" s="1"/>
  <c r="AA40" i="28" s="1"/>
  <c r="Y40" i="28"/>
  <c r="P40" i="28"/>
  <c r="U40" i="28" s="1"/>
  <c r="N40" i="28"/>
  <c r="AH39" i="28"/>
  <c r="AI39" i="28" s="1"/>
  <c r="AA39" i="28" s="1"/>
  <c r="AB39" i="28" s="1"/>
  <c r="Y39" i="28"/>
  <c r="P39" i="28"/>
  <c r="Q39" i="28" s="1"/>
  <c r="N39" i="28"/>
  <c r="AH38" i="28"/>
  <c r="AI38" i="28" s="1"/>
  <c r="AA38" i="28" s="1"/>
  <c r="Y38" i="28"/>
  <c r="P38" i="28"/>
  <c r="N38" i="28"/>
  <c r="AH37" i="28"/>
  <c r="AI37" i="28"/>
  <c r="AA37" i="28" s="1"/>
  <c r="AE37" i="28" s="1"/>
  <c r="Y37" i="28"/>
  <c r="P37" i="28"/>
  <c r="U37" i="28" s="1"/>
  <c r="N37" i="28"/>
  <c r="AH36" i="28"/>
  <c r="AI36" i="28" s="1"/>
  <c r="AA36" i="28" s="1"/>
  <c r="Y36" i="28"/>
  <c r="P36" i="28"/>
  <c r="U36" i="28" s="1"/>
  <c r="N36" i="28"/>
  <c r="AH35" i="28"/>
  <c r="AI35" i="28" s="1"/>
  <c r="AA35" i="28" s="1"/>
  <c r="Y35" i="28"/>
  <c r="P35" i="28"/>
  <c r="N35" i="28"/>
  <c r="AH34" i="28"/>
  <c r="AI34" i="28" s="1"/>
  <c r="AA34" i="28" s="1"/>
  <c r="Y34" i="28"/>
  <c r="P34" i="28"/>
  <c r="N34" i="28"/>
  <c r="AH33" i="28"/>
  <c r="AI33" i="28" s="1"/>
  <c r="AA33" i="28" s="1"/>
  <c r="AB33" i="28"/>
  <c r="Y33" i="28"/>
  <c r="Q33" i="28"/>
  <c r="P33" i="28"/>
  <c r="U33" i="28" s="1"/>
  <c r="N33" i="28"/>
  <c r="AH32" i="28"/>
  <c r="AI32" i="28" s="1"/>
  <c r="AA32" i="28" s="1"/>
  <c r="AD32" i="28" s="1"/>
  <c r="Y32" i="28"/>
  <c r="P32" i="28"/>
  <c r="Q32" i="28" s="1"/>
  <c r="N32" i="28"/>
  <c r="AH31" i="28"/>
  <c r="AI31" i="28" s="1"/>
  <c r="AA31" i="28" s="1"/>
  <c r="AB31" i="28" s="1"/>
  <c r="Y31" i="28"/>
  <c r="P31" i="28"/>
  <c r="Q31" i="28" s="1"/>
  <c r="N31" i="28"/>
  <c r="AH30" i="28"/>
  <c r="AI30" i="28" s="1"/>
  <c r="AA30" i="28" s="1"/>
  <c r="Y30" i="28"/>
  <c r="P30" i="28"/>
  <c r="U30" i="28"/>
  <c r="N30" i="28"/>
  <c r="AH29" i="28"/>
  <c r="AI29" i="28" s="1"/>
  <c r="AA29" i="28" s="1"/>
  <c r="Y29" i="28"/>
  <c r="P29" i="28"/>
  <c r="U29" i="28" s="1"/>
  <c r="N29" i="28"/>
  <c r="AH28" i="28"/>
  <c r="AI28" i="28" s="1"/>
  <c r="AA28" i="28" s="1"/>
  <c r="AB28" i="28" s="1"/>
  <c r="Y28" i="28"/>
  <c r="P28" i="28"/>
  <c r="N28" i="28"/>
  <c r="AH27" i="28"/>
  <c r="AI27" i="28" s="1"/>
  <c r="AA27" i="28" s="1"/>
  <c r="Y27" i="28"/>
  <c r="P27" i="28"/>
  <c r="R27" i="28" s="1"/>
  <c r="N27" i="28"/>
  <c r="AH26" i="28"/>
  <c r="AI26" i="28" s="1"/>
  <c r="AA26" i="28" s="1"/>
  <c r="AB26" i="28" s="1"/>
  <c r="Y26" i="28"/>
  <c r="P26" i="28"/>
  <c r="Q26" i="28" s="1"/>
  <c r="N26" i="28"/>
  <c r="AH25" i="28"/>
  <c r="AI25" i="28" s="1"/>
  <c r="AA25" i="28" s="1"/>
  <c r="Y25" i="28"/>
  <c r="P25" i="28"/>
  <c r="U25" i="28" s="1"/>
  <c r="N25" i="28"/>
  <c r="AH24" i="28"/>
  <c r="AI24" i="28" s="1"/>
  <c r="AA24" i="28" s="1"/>
  <c r="AB24" i="28"/>
  <c r="Y24" i="28"/>
  <c r="Q24" i="28"/>
  <c r="P24" i="28"/>
  <c r="S24" i="28" s="1"/>
  <c r="N24" i="28"/>
  <c r="Y23" i="28"/>
  <c r="T23" i="28"/>
  <c r="AH23" i="28" s="1"/>
  <c r="AI23" i="28" s="1"/>
  <c r="AA23" i="28" s="1"/>
  <c r="AC23" i="28" s="1"/>
  <c r="P23" i="28"/>
  <c r="N23" i="28"/>
  <c r="AH22" i="28"/>
  <c r="AI22" i="28" s="1"/>
  <c r="AA22" i="28" s="1"/>
  <c r="AB22" i="28" s="1"/>
  <c r="Y22" i="28"/>
  <c r="P22" i="28"/>
  <c r="R22" i="28" s="1"/>
  <c r="N22" i="28"/>
  <c r="AH21" i="28"/>
  <c r="AI21" i="28"/>
  <c r="AA21" i="28" s="1"/>
  <c r="AB21" i="28" s="1"/>
  <c r="W58" i="28"/>
  <c r="V21" i="28"/>
  <c r="V58" i="28" s="1"/>
  <c r="P21" i="28"/>
  <c r="N21" i="28"/>
  <c r="Y20" i="28"/>
  <c r="T20" i="28"/>
  <c r="AH20" i="28" s="1"/>
  <c r="AI20" i="28" s="1"/>
  <c r="AA20" i="28" s="1"/>
  <c r="AF20" i="28" s="1"/>
  <c r="Q20" i="28"/>
  <c r="P20" i="28"/>
  <c r="U20" i="28" s="1"/>
  <c r="N20" i="28"/>
  <c r="AH19" i="28"/>
  <c r="AI19" i="28" s="1"/>
  <c r="AA19" i="28" s="1"/>
  <c r="AB19" i="28" s="1"/>
  <c r="Y19" i="28"/>
  <c r="P19" i="28"/>
  <c r="N19" i="28"/>
  <c r="AH18" i="28"/>
  <c r="AI18" i="28" s="1"/>
  <c r="AA18" i="28" s="1"/>
  <c r="Y18" i="28"/>
  <c r="P18" i="28"/>
  <c r="R18" i="28" s="1"/>
  <c r="N18" i="28"/>
  <c r="AH17" i="28"/>
  <c r="AI17" i="28" s="1"/>
  <c r="AA17" i="28" s="1"/>
  <c r="AD17" i="28" s="1"/>
  <c r="Y17" i="28"/>
  <c r="P17" i="28"/>
  <c r="R17" i="28" s="1"/>
  <c r="N17" i="28"/>
  <c r="AH16" i="28"/>
  <c r="AI16" i="28" s="1"/>
  <c r="AA16" i="28" s="1"/>
  <c r="AB16" i="28" s="1"/>
  <c r="Y16" i="28"/>
  <c r="P16" i="28"/>
  <c r="N16" i="28"/>
  <c r="AH15" i="28"/>
  <c r="AI15" i="28" s="1"/>
  <c r="AA15" i="28" s="1"/>
  <c r="Y15" i="28"/>
  <c r="P15" i="28"/>
  <c r="U15" i="28" s="1"/>
  <c r="N15" i="28"/>
  <c r="AH14" i="28"/>
  <c r="AI14" i="28" s="1"/>
  <c r="AA14" i="28" s="1"/>
  <c r="AB14" i="28" s="1"/>
  <c r="Y14" i="28"/>
  <c r="P14" i="28"/>
  <c r="N14" i="28"/>
  <c r="Y13" i="28"/>
  <c r="T13" i="28"/>
  <c r="AH13" i="28" s="1"/>
  <c r="AI13" i="28" s="1"/>
  <c r="AA13" i="28" s="1"/>
  <c r="P13" i="28"/>
  <c r="U13" i="28" s="1"/>
  <c r="N13" i="28"/>
  <c r="Y12" i="28"/>
  <c r="T12" i="28"/>
  <c r="P12" i="28"/>
  <c r="N12" i="28"/>
  <c r="Y11" i="28"/>
  <c r="T11" i="28"/>
  <c r="AH11" i="28" s="1"/>
  <c r="AI11" i="28" s="1"/>
  <c r="AA11" i="28" s="1"/>
  <c r="AB11" i="28" s="1"/>
  <c r="Q11" i="28"/>
  <c r="P11" i="28"/>
  <c r="U11" i="28"/>
  <c r="N11" i="28"/>
  <c r="Y10" i="28"/>
  <c r="T10" i="28"/>
  <c r="AB10" i="28"/>
  <c r="Q10" i="28"/>
  <c r="P10" i="28"/>
  <c r="U10" i="28" s="1"/>
  <c r="N10" i="28"/>
  <c r="Y9" i="28"/>
  <c r="T9" i="28"/>
  <c r="AH9" i="28" s="1"/>
  <c r="AI9" i="28" s="1"/>
  <c r="AA9" i="28" s="1"/>
  <c r="P9" i="28"/>
  <c r="U9" i="28" s="1"/>
  <c r="N9" i="28"/>
  <c r="AH8" i="28"/>
  <c r="AI8" i="28" s="1"/>
  <c r="AA8" i="28" s="1"/>
  <c r="AB8" i="28"/>
  <c r="Y8" i="28"/>
  <c r="P8" i="28"/>
  <c r="S8" i="28" s="1"/>
  <c r="N8" i="28"/>
  <c r="AH7" i="28"/>
  <c r="AI7" i="28" s="1"/>
  <c r="AA7" i="28" s="1"/>
  <c r="AE7" i="28" s="1"/>
  <c r="Y7" i="28"/>
  <c r="P7" i="28"/>
  <c r="N7" i="28"/>
  <c r="B6" i="28"/>
  <c r="C6" i="28" s="1"/>
  <c r="D6" i="28" s="1"/>
  <c r="E6" i="28" s="1"/>
  <c r="F6" i="28" s="1"/>
  <c r="G6" i="28" s="1"/>
  <c r="H6" i="28" s="1"/>
  <c r="I6" i="28" s="1"/>
  <c r="J6" i="28" s="1"/>
  <c r="K6" i="28" s="1"/>
  <c r="AE64" i="27"/>
  <c r="AG58" i="27"/>
  <c r="AC62" i="27" s="1"/>
  <c r="AC65" i="27" s="1"/>
  <c r="AC67" i="27" s="1"/>
  <c r="Z58" i="27"/>
  <c r="X58" i="27"/>
  <c r="O58" i="27"/>
  <c r="M58" i="27"/>
  <c r="L58" i="27"/>
  <c r="K58" i="27"/>
  <c r="J58" i="27"/>
  <c r="I58" i="27"/>
  <c r="H58" i="27"/>
  <c r="G58" i="27"/>
  <c r="AH57" i="27"/>
  <c r="AI57" i="27" s="1"/>
  <c r="AA57" i="27" s="1"/>
  <c r="AB57" i="27" s="1"/>
  <c r="Y57" i="27"/>
  <c r="P57" i="27"/>
  <c r="N57" i="27"/>
  <c r="AH56" i="27"/>
  <c r="AI56" i="27" s="1"/>
  <c r="AA56" i="27" s="1"/>
  <c r="Y56" i="27"/>
  <c r="P56" i="27"/>
  <c r="Q56" i="27" s="1"/>
  <c r="N56" i="27"/>
  <c r="AH55" i="27"/>
  <c r="AI55" i="27" s="1"/>
  <c r="AA55" i="27" s="1"/>
  <c r="AE55" i="27" s="1"/>
  <c r="Y55" i="27"/>
  <c r="P55" i="27"/>
  <c r="N55" i="27"/>
  <c r="AH54" i="27"/>
  <c r="AI54" i="27" s="1"/>
  <c r="AA54" i="27" s="1"/>
  <c r="Y54" i="27"/>
  <c r="P54" i="27"/>
  <c r="N54" i="27"/>
  <c r="AH53" i="27"/>
  <c r="AI53" i="27" s="1"/>
  <c r="AA53" i="27" s="1"/>
  <c r="AB53" i="27" s="1"/>
  <c r="Y53" i="27"/>
  <c r="P53" i="27"/>
  <c r="N53" i="27"/>
  <c r="AH52" i="27"/>
  <c r="AI52" i="27" s="1"/>
  <c r="AA52" i="27" s="1"/>
  <c r="AB52" i="27"/>
  <c r="Y52" i="27"/>
  <c r="Q52" i="27"/>
  <c r="P52" i="27"/>
  <c r="S52" i="27" s="1"/>
  <c r="N52" i="27"/>
  <c r="AH51" i="27"/>
  <c r="AI51" i="27" s="1"/>
  <c r="AA51" i="27" s="1"/>
  <c r="AB51" i="27" s="1"/>
  <c r="Y51" i="27"/>
  <c r="P51" i="27"/>
  <c r="N51" i="27"/>
  <c r="AH50" i="27"/>
  <c r="AI50" i="27" s="1"/>
  <c r="AA50" i="27" s="1"/>
  <c r="Y50" i="27"/>
  <c r="P50" i="27"/>
  <c r="R50" i="27"/>
  <c r="N50" i="27"/>
  <c r="AH49" i="27"/>
  <c r="AI49" i="27" s="1"/>
  <c r="AA49" i="27" s="1"/>
  <c r="Y49" i="27"/>
  <c r="P49" i="27"/>
  <c r="N49" i="27"/>
  <c r="AH48" i="27"/>
  <c r="AI48" i="27" s="1"/>
  <c r="AA48" i="27" s="1"/>
  <c r="AE48" i="27" s="1"/>
  <c r="Y48" i="27"/>
  <c r="P48" i="27"/>
  <c r="Q48" i="27" s="1"/>
  <c r="N48" i="27"/>
  <c r="AH47" i="27"/>
  <c r="AI47" i="27" s="1"/>
  <c r="AA47" i="27" s="1"/>
  <c r="AF47" i="27" s="1"/>
  <c r="AB47" i="27"/>
  <c r="Y47" i="27"/>
  <c r="Q47" i="27"/>
  <c r="P47" i="27"/>
  <c r="S47" i="27" s="1"/>
  <c r="N47" i="27"/>
  <c r="AH46" i="27"/>
  <c r="AI46" i="27" s="1"/>
  <c r="AA46" i="27" s="1"/>
  <c r="AF46" i="27" s="1"/>
  <c r="AB46" i="27"/>
  <c r="Y46" i="27"/>
  <c r="Q46" i="27"/>
  <c r="P46" i="27"/>
  <c r="N46" i="27"/>
  <c r="AH45" i="27"/>
  <c r="AI45" i="27" s="1"/>
  <c r="AA45" i="27" s="1"/>
  <c r="AB45" i="27" s="1"/>
  <c r="Y45" i="27"/>
  <c r="P45" i="27"/>
  <c r="N45" i="27"/>
  <c r="AH44" i="27"/>
  <c r="AI44" i="27" s="1"/>
  <c r="AA44" i="27" s="1"/>
  <c r="Y44" i="27"/>
  <c r="P44" i="27"/>
  <c r="N44" i="27"/>
  <c r="AH43" i="27"/>
  <c r="AI43" i="27" s="1"/>
  <c r="AA43" i="27" s="1"/>
  <c r="Y43" i="27"/>
  <c r="P43" i="27"/>
  <c r="N43" i="27"/>
  <c r="AH42" i="27"/>
  <c r="AI42" i="27"/>
  <c r="AA42" i="27" s="1"/>
  <c r="Y42" i="27"/>
  <c r="P42" i="27"/>
  <c r="N42" i="27"/>
  <c r="AH41" i="27"/>
  <c r="AI41" i="27" s="1"/>
  <c r="AA41" i="27" s="1"/>
  <c r="Y41" i="27"/>
  <c r="P41" i="27"/>
  <c r="N41" i="27"/>
  <c r="AH40" i="27"/>
  <c r="AI40" i="27" s="1"/>
  <c r="AA40" i="27" s="1"/>
  <c r="Y40" i="27"/>
  <c r="P40" i="27"/>
  <c r="N40" i="27"/>
  <c r="AH39" i="27"/>
  <c r="AI39" i="27" s="1"/>
  <c r="AA39" i="27" s="1"/>
  <c r="Y39" i="27"/>
  <c r="P39" i="27"/>
  <c r="N39" i="27"/>
  <c r="AH38" i="27"/>
  <c r="AI38" i="27"/>
  <c r="AA38" i="27" s="1"/>
  <c r="Y38" i="27"/>
  <c r="P38" i="27"/>
  <c r="N38" i="27"/>
  <c r="AH37" i="27"/>
  <c r="AI37" i="27" s="1"/>
  <c r="AA37" i="27" s="1"/>
  <c r="Y37" i="27"/>
  <c r="P37" i="27"/>
  <c r="N37" i="27"/>
  <c r="AH36" i="27"/>
  <c r="AI36" i="27" s="1"/>
  <c r="AA36" i="27" s="1"/>
  <c r="Y36" i="27"/>
  <c r="P36" i="27"/>
  <c r="N36" i="27"/>
  <c r="AH35" i="27"/>
  <c r="AI35" i="27" s="1"/>
  <c r="AA35" i="27" s="1"/>
  <c r="Y35" i="27"/>
  <c r="P35" i="27"/>
  <c r="N35" i="27"/>
  <c r="AH34" i="27"/>
  <c r="AI34" i="27"/>
  <c r="AA34" i="27" s="1"/>
  <c r="Y34" i="27"/>
  <c r="P34" i="27"/>
  <c r="N34" i="27"/>
  <c r="AH33" i="27"/>
  <c r="AI33" i="27" s="1"/>
  <c r="AA33" i="27" s="1"/>
  <c r="AB33" i="27"/>
  <c r="Y33" i="27"/>
  <c r="Q33" i="27"/>
  <c r="P33" i="27"/>
  <c r="S33" i="27" s="1"/>
  <c r="N33" i="27"/>
  <c r="AH32" i="27"/>
  <c r="AI32" i="27" s="1"/>
  <c r="AA32" i="27" s="1"/>
  <c r="Y32" i="27"/>
  <c r="P32" i="27"/>
  <c r="Q32" i="27" s="1"/>
  <c r="N32" i="27"/>
  <c r="AH31" i="27"/>
  <c r="AI31" i="27" s="1"/>
  <c r="AA31" i="27" s="1"/>
  <c r="Y31" i="27"/>
  <c r="P31" i="27"/>
  <c r="N31" i="27"/>
  <c r="AH30" i="27"/>
  <c r="AI30" i="27" s="1"/>
  <c r="AA30" i="27" s="1"/>
  <c r="AB30" i="27" s="1"/>
  <c r="Y30" i="27"/>
  <c r="P30" i="27"/>
  <c r="N30" i="27"/>
  <c r="AH29" i="27"/>
  <c r="AI29" i="27"/>
  <c r="AA29" i="27" s="1"/>
  <c r="Y29" i="27"/>
  <c r="P29" i="27"/>
  <c r="R29" i="27" s="1"/>
  <c r="S29" i="27" s="1"/>
  <c r="N29" i="27"/>
  <c r="AH28" i="27"/>
  <c r="AI28" i="27" s="1"/>
  <c r="AA28" i="27" s="1"/>
  <c r="AB28" i="27" s="1"/>
  <c r="Y28" i="27"/>
  <c r="P28" i="27"/>
  <c r="N28" i="27"/>
  <c r="AH27" i="27"/>
  <c r="AI27" i="27" s="1"/>
  <c r="AA27" i="27" s="1"/>
  <c r="Y27" i="27"/>
  <c r="P27" i="27"/>
  <c r="N27" i="27"/>
  <c r="AH26" i="27"/>
  <c r="AI26" i="27" s="1"/>
  <c r="AA26" i="27" s="1"/>
  <c r="AB26" i="27" s="1"/>
  <c r="Y26" i="27"/>
  <c r="P26" i="27"/>
  <c r="Q26" i="27" s="1"/>
  <c r="N26" i="27"/>
  <c r="AH25" i="27"/>
  <c r="AI25" i="27" s="1"/>
  <c r="AA25" i="27" s="1"/>
  <c r="Y25" i="27"/>
  <c r="P25" i="27"/>
  <c r="N25" i="27"/>
  <c r="AH24" i="27"/>
  <c r="AI24" i="27" s="1"/>
  <c r="AA24" i="27" s="1"/>
  <c r="AB24" i="27"/>
  <c r="Y24" i="27"/>
  <c r="Q24" i="27"/>
  <c r="P24" i="27"/>
  <c r="S24" i="27"/>
  <c r="N24" i="27"/>
  <c r="Y23" i="27"/>
  <c r="T23" i="27"/>
  <c r="P23" i="27"/>
  <c r="N23" i="27"/>
  <c r="AH22" i="27"/>
  <c r="AI22" i="27" s="1"/>
  <c r="AA22" i="27" s="1"/>
  <c r="AB22" i="27" s="1"/>
  <c r="V22" i="27"/>
  <c r="Y22" i="27" s="1"/>
  <c r="P22" i="27"/>
  <c r="N22" i="27"/>
  <c r="AH21" i="27"/>
  <c r="AI21" i="27" s="1"/>
  <c r="AA21" i="27" s="1"/>
  <c r="AB21" i="27" s="1"/>
  <c r="W21" i="27"/>
  <c r="W58" i="27" s="1"/>
  <c r="V21" i="27"/>
  <c r="V58" i="27" s="1"/>
  <c r="P21" i="27"/>
  <c r="Q21" i="27" s="1"/>
  <c r="N21" i="27"/>
  <c r="Y20" i="27"/>
  <c r="T20" i="27"/>
  <c r="AB20" i="27" s="1"/>
  <c r="Q20" i="27"/>
  <c r="P20" i="27"/>
  <c r="U20" i="27" s="1"/>
  <c r="N20" i="27"/>
  <c r="AH19" i="27"/>
  <c r="AI19" i="27" s="1"/>
  <c r="AA19" i="27" s="1"/>
  <c r="AB19" i="27" s="1"/>
  <c r="Y19" i="27"/>
  <c r="P19" i="27"/>
  <c r="Q19" i="27" s="1"/>
  <c r="N19" i="27"/>
  <c r="AH18" i="27"/>
  <c r="AI18" i="27" s="1"/>
  <c r="AA18" i="27" s="1"/>
  <c r="Y18" i="27"/>
  <c r="P18" i="27"/>
  <c r="N18" i="27"/>
  <c r="AH17" i="27"/>
  <c r="AI17" i="27"/>
  <c r="AA17" i="27" s="1"/>
  <c r="Y17" i="27"/>
  <c r="P17" i="27"/>
  <c r="N17" i="27"/>
  <c r="AH16" i="27"/>
  <c r="AI16" i="27" s="1"/>
  <c r="AA16" i="27" s="1"/>
  <c r="Y16" i="27"/>
  <c r="P16" i="27"/>
  <c r="N16" i="27"/>
  <c r="AH15" i="27"/>
  <c r="AI15" i="27" s="1"/>
  <c r="AA15" i="27" s="1"/>
  <c r="Y15" i="27"/>
  <c r="P15" i="27"/>
  <c r="Q15" i="27" s="1"/>
  <c r="N15" i="27"/>
  <c r="AH14" i="27"/>
  <c r="AI14" i="27" s="1"/>
  <c r="AA14" i="27" s="1"/>
  <c r="Y14" i="27"/>
  <c r="P14" i="27"/>
  <c r="N14" i="27"/>
  <c r="Y13" i="27"/>
  <c r="T13" i="27"/>
  <c r="AH13" i="27" s="1"/>
  <c r="AI13" i="27" s="1"/>
  <c r="AA13" i="27" s="1"/>
  <c r="P13" i="27"/>
  <c r="N13" i="27"/>
  <c r="Y12" i="27"/>
  <c r="T12" i="27"/>
  <c r="P12" i="27"/>
  <c r="Q12" i="27" s="1"/>
  <c r="N12" i="27"/>
  <c r="Y11" i="27"/>
  <c r="T11" i="27"/>
  <c r="AH11" i="27" s="1"/>
  <c r="AI11" i="27" s="1"/>
  <c r="AA11" i="27" s="1"/>
  <c r="Q11" i="27"/>
  <c r="P11" i="27"/>
  <c r="U11" i="27" s="1"/>
  <c r="N11" i="27"/>
  <c r="Y10" i="27"/>
  <c r="T10" i="27"/>
  <c r="AB10" i="27" s="1"/>
  <c r="Q10" i="27"/>
  <c r="P10" i="27"/>
  <c r="U10" i="27" s="1"/>
  <c r="N10" i="27"/>
  <c r="Y9" i="27"/>
  <c r="T9" i="27"/>
  <c r="P9" i="27"/>
  <c r="Q9" i="27" s="1"/>
  <c r="N9" i="27"/>
  <c r="AH8" i="27"/>
  <c r="AI8" i="27" s="1"/>
  <c r="AA8" i="27" s="1"/>
  <c r="AB8" i="27"/>
  <c r="Y8" i="27"/>
  <c r="P8" i="27"/>
  <c r="S8" i="27" s="1"/>
  <c r="N8" i="27"/>
  <c r="AH7" i="27"/>
  <c r="Y7" i="27"/>
  <c r="P7" i="27"/>
  <c r="N7" i="27"/>
  <c r="B6" i="27"/>
  <c r="C6" i="27" s="1"/>
  <c r="D6" i="27" s="1"/>
  <c r="E6" i="27" s="1"/>
  <c r="F6" i="27" s="1"/>
  <c r="G6" i="27" s="1"/>
  <c r="H6" i="27" s="1"/>
  <c r="I6" i="27" s="1"/>
  <c r="J6" i="27" s="1"/>
  <c r="K6" i="27" s="1"/>
  <c r="N4" i="27" s="1"/>
  <c r="AE64" i="26"/>
  <c r="AG58" i="26"/>
  <c r="AC62" i="26" s="1"/>
  <c r="AC65" i="26" s="1"/>
  <c r="AC67" i="26" s="1"/>
  <c r="Z58" i="26"/>
  <c r="X58" i="26"/>
  <c r="O58" i="26"/>
  <c r="M58" i="26"/>
  <c r="L58" i="26"/>
  <c r="K58" i="26"/>
  <c r="J58" i="26"/>
  <c r="I58" i="26"/>
  <c r="H58" i="26"/>
  <c r="G58" i="26"/>
  <c r="AH57" i="26"/>
  <c r="AI57" i="26" s="1"/>
  <c r="AA57" i="26" s="1"/>
  <c r="Y57" i="26"/>
  <c r="P57" i="26"/>
  <c r="Q57" i="26"/>
  <c r="N57" i="26"/>
  <c r="AH56" i="26"/>
  <c r="AI56" i="26" s="1"/>
  <c r="AA56" i="26" s="1"/>
  <c r="Y56" i="26"/>
  <c r="P56" i="26"/>
  <c r="Q56" i="26" s="1"/>
  <c r="N56" i="26"/>
  <c r="AH55" i="26"/>
  <c r="AI55" i="26" s="1"/>
  <c r="AA55" i="26" s="1"/>
  <c r="Y55" i="26"/>
  <c r="P55" i="26"/>
  <c r="Q55" i="26" s="1"/>
  <c r="N55" i="26"/>
  <c r="AH54" i="26"/>
  <c r="AI54" i="26" s="1"/>
  <c r="AA54" i="26" s="1"/>
  <c r="Y54" i="26"/>
  <c r="P54" i="26"/>
  <c r="Q54" i="26" s="1"/>
  <c r="N54" i="26"/>
  <c r="AH53" i="26"/>
  <c r="AI53" i="26" s="1"/>
  <c r="AA53" i="26" s="1"/>
  <c r="AE53" i="26" s="1"/>
  <c r="Y53" i="26"/>
  <c r="P53" i="26"/>
  <c r="Q53" i="26" s="1"/>
  <c r="N53" i="26"/>
  <c r="AH52" i="26"/>
  <c r="AI52" i="26"/>
  <c r="AA52" i="26" s="1"/>
  <c r="AB52" i="26"/>
  <c r="Y52" i="26"/>
  <c r="Q52" i="26"/>
  <c r="P52" i="26"/>
  <c r="U52" i="26" s="1"/>
  <c r="N52" i="26"/>
  <c r="AH51" i="26"/>
  <c r="AI51" i="26" s="1"/>
  <c r="AA51" i="26" s="1"/>
  <c r="Y51" i="26"/>
  <c r="P51" i="26"/>
  <c r="Q51" i="26" s="1"/>
  <c r="N51" i="26"/>
  <c r="AH50" i="26"/>
  <c r="AI50" i="26" s="1"/>
  <c r="AA50" i="26" s="1"/>
  <c r="Y50" i="26"/>
  <c r="P50" i="26"/>
  <c r="U50" i="26" s="1"/>
  <c r="N50" i="26"/>
  <c r="AH49" i="26"/>
  <c r="AI49" i="26" s="1"/>
  <c r="AA49" i="26" s="1"/>
  <c r="Y49" i="26"/>
  <c r="P49" i="26"/>
  <c r="Q49" i="26" s="1"/>
  <c r="N49" i="26"/>
  <c r="AH48" i="26"/>
  <c r="AI48" i="26"/>
  <c r="AA48" i="26" s="1"/>
  <c r="Y48" i="26"/>
  <c r="P48" i="26"/>
  <c r="Q48" i="26" s="1"/>
  <c r="N48" i="26"/>
  <c r="AH47" i="26"/>
  <c r="AI47" i="26" s="1"/>
  <c r="AA47" i="26" s="1"/>
  <c r="AB47" i="26"/>
  <c r="Y47" i="26"/>
  <c r="Q47" i="26"/>
  <c r="P47" i="26"/>
  <c r="U47" i="26" s="1"/>
  <c r="N47" i="26"/>
  <c r="AH46" i="26"/>
  <c r="AI46" i="26" s="1"/>
  <c r="AA46" i="26" s="1"/>
  <c r="AB46" i="26"/>
  <c r="Y46" i="26"/>
  <c r="Q46" i="26"/>
  <c r="P46" i="26"/>
  <c r="S46" i="26" s="1"/>
  <c r="N46" i="26"/>
  <c r="AH45" i="26"/>
  <c r="AI45" i="26" s="1"/>
  <c r="AA45" i="26" s="1"/>
  <c r="AB45" i="26" s="1"/>
  <c r="Y45" i="26"/>
  <c r="P45" i="26"/>
  <c r="Q45" i="26" s="1"/>
  <c r="N45" i="26"/>
  <c r="AH44" i="26"/>
  <c r="AI44" i="26"/>
  <c r="AA44" i="26" s="1"/>
  <c r="Y44" i="26"/>
  <c r="P44" i="26"/>
  <c r="Q44" i="26" s="1"/>
  <c r="N44" i="26"/>
  <c r="AH43" i="26"/>
  <c r="AI43" i="26" s="1"/>
  <c r="AA43" i="26" s="1"/>
  <c r="Y43" i="26"/>
  <c r="P43" i="26"/>
  <c r="U43" i="26" s="1"/>
  <c r="N43" i="26"/>
  <c r="AH42" i="26"/>
  <c r="AI42" i="26" s="1"/>
  <c r="AA42" i="26" s="1"/>
  <c r="Y42" i="26"/>
  <c r="P42" i="26"/>
  <c r="Q42" i="26" s="1"/>
  <c r="N42" i="26"/>
  <c r="AH41" i="26"/>
  <c r="AI41" i="26" s="1"/>
  <c r="AA41" i="26" s="1"/>
  <c r="Y41" i="26"/>
  <c r="P41" i="26"/>
  <c r="U41" i="26" s="1"/>
  <c r="N41" i="26"/>
  <c r="AH40" i="26"/>
  <c r="AI40" i="26"/>
  <c r="AA40" i="26" s="1"/>
  <c r="Y40" i="26"/>
  <c r="P40" i="26"/>
  <c r="U40" i="26" s="1"/>
  <c r="N40" i="26"/>
  <c r="AH39" i="26"/>
  <c r="AI39" i="26" s="1"/>
  <c r="AA39" i="26" s="1"/>
  <c r="Y39" i="26"/>
  <c r="P39" i="26"/>
  <c r="Q39" i="26" s="1"/>
  <c r="N39" i="26"/>
  <c r="AH38" i="26"/>
  <c r="AI38" i="26" s="1"/>
  <c r="AA38" i="26" s="1"/>
  <c r="Y38" i="26"/>
  <c r="P38" i="26"/>
  <c r="U38" i="26" s="1"/>
  <c r="N38" i="26"/>
  <c r="AH37" i="26"/>
  <c r="AI37" i="26" s="1"/>
  <c r="AA37" i="26" s="1"/>
  <c r="Y37" i="26"/>
  <c r="P37" i="26"/>
  <c r="U37" i="26" s="1"/>
  <c r="N37" i="26"/>
  <c r="AH36" i="26"/>
  <c r="AI36" i="26"/>
  <c r="AA36" i="26" s="1"/>
  <c r="Y36" i="26"/>
  <c r="P36" i="26"/>
  <c r="Q36" i="26" s="1"/>
  <c r="N36" i="26"/>
  <c r="AH35" i="26"/>
  <c r="AI35" i="26" s="1"/>
  <c r="AA35" i="26" s="1"/>
  <c r="Y35" i="26"/>
  <c r="P35" i="26"/>
  <c r="U35" i="26" s="1"/>
  <c r="N35" i="26"/>
  <c r="AH34" i="26"/>
  <c r="AI34" i="26" s="1"/>
  <c r="AA34" i="26" s="1"/>
  <c r="Y34" i="26"/>
  <c r="P34" i="26"/>
  <c r="U34" i="26" s="1"/>
  <c r="N34" i="26"/>
  <c r="AH33" i="26"/>
  <c r="AI33" i="26" s="1"/>
  <c r="AA33" i="26" s="1"/>
  <c r="AF33" i="26" s="1"/>
  <c r="AB33" i="26"/>
  <c r="Y33" i="26"/>
  <c r="Q33" i="26"/>
  <c r="P33" i="26"/>
  <c r="U33" i="26"/>
  <c r="N33" i="26"/>
  <c r="AH32" i="26"/>
  <c r="AI32" i="26" s="1"/>
  <c r="AA32" i="26" s="1"/>
  <c r="Y32" i="26"/>
  <c r="P32" i="26"/>
  <c r="U32" i="26" s="1"/>
  <c r="N32" i="26"/>
  <c r="AH31" i="26"/>
  <c r="AI31" i="26" s="1"/>
  <c r="AA31" i="26" s="1"/>
  <c r="Y31" i="26"/>
  <c r="P31" i="26"/>
  <c r="Q31" i="26" s="1"/>
  <c r="N31" i="26"/>
  <c r="AH30" i="26"/>
  <c r="AI30" i="26" s="1"/>
  <c r="AA30" i="26" s="1"/>
  <c r="Y30" i="26"/>
  <c r="P30" i="26"/>
  <c r="U30" i="26" s="1"/>
  <c r="N30" i="26"/>
  <c r="AH29" i="26"/>
  <c r="AI29" i="26" s="1"/>
  <c r="AA29" i="26" s="1"/>
  <c r="Y29" i="26"/>
  <c r="P29" i="26"/>
  <c r="Q29" i="26"/>
  <c r="N29" i="26"/>
  <c r="AH28" i="26"/>
  <c r="AI28" i="26" s="1"/>
  <c r="AA28" i="26" s="1"/>
  <c r="Y28" i="26"/>
  <c r="P28" i="26"/>
  <c r="U28" i="26" s="1"/>
  <c r="N28" i="26"/>
  <c r="AH27" i="26"/>
  <c r="AI27" i="26" s="1"/>
  <c r="AA27" i="26" s="1"/>
  <c r="AB27" i="26" s="1"/>
  <c r="Y27" i="26"/>
  <c r="P27" i="26"/>
  <c r="Q27" i="26" s="1"/>
  <c r="N27" i="26"/>
  <c r="AH26" i="26"/>
  <c r="AI26" i="26" s="1"/>
  <c r="AA26" i="26" s="1"/>
  <c r="Y26" i="26"/>
  <c r="P26" i="26"/>
  <c r="U26" i="26" s="1"/>
  <c r="N26" i="26"/>
  <c r="AH25" i="26"/>
  <c r="AI25" i="26" s="1"/>
  <c r="AA25" i="26" s="1"/>
  <c r="Y25" i="26"/>
  <c r="P25" i="26"/>
  <c r="S25" i="26"/>
  <c r="N25" i="26"/>
  <c r="AH24" i="26"/>
  <c r="AI24" i="26" s="1"/>
  <c r="AA24" i="26" s="1"/>
  <c r="AB24" i="26"/>
  <c r="Y24" i="26"/>
  <c r="Q24" i="26"/>
  <c r="P24" i="26"/>
  <c r="S24" i="26" s="1"/>
  <c r="N24" i="26"/>
  <c r="Y23" i="26"/>
  <c r="T23" i="26"/>
  <c r="P23" i="26"/>
  <c r="Q23" i="26" s="1"/>
  <c r="N23" i="26"/>
  <c r="AH22" i="26"/>
  <c r="AI22" i="26" s="1"/>
  <c r="AA22" i="26" s="1"/>
  <c r="V22" i="26"/>
  <c r="Y22" i="26" s="1"/>
  <c r="P22" i="26"/>
  <c r="Q22" i="26" s="1"/>
  <c r="N22" i="26"/>
  <c r="AH21" i="26"/>
  <c r="AI21" i="26" s="1"/>
  <c r="AA21" i="26" s="1"/>
  <c r="W21" i="26"/>
  <c r="W58" i="26" s="1"/>
  <c r="V21" i="26"/>
  <c r="V58" i="26" s="1"/>
  <c r="P21" i="26"/>
  <c r="U21" i="26" s="1"/>
  <c r="N21" i="26"/>
  <c r="Y20" i="26"/>
  <c r="T20" i="26"/>
  <c r="Q20" i="26"/>
  <c r="P20" i="26"/>
  <c r="U20" i="26" s="1"/>
  <c r="N20" i="26"/>
  <c r="AH19" i="26"/>
  <c r="AI19" i="26" s="1"/>
  <c r="AA19" i="26" s="1"/>
  <c r="Y19" i="26"/>
  <c r="P19" i="26"/>
  <c r="R19" i="26" s="1"/>
  <c r="N19" i="26"/>
  <c r="AH18" i="26"/>
  <c r="AI18" i="26" s="1"/>
  <c r="AA18" i="26" s="1"/>
  <c r="AB18" i="26" s="1"/>
  <c r="Y18" i="26"/>
  <c r="P18" i="26"/>
  <c r="Q18" i="26" s="1"/>
  <c r="N18" i="26"/>
  <c r="AH17" i="26"/>
  <c r="AI17" i="26" s="1"/>
  <c r="AA17" i="26" s="1"/>
  <c r="Y17" i="26"/>
  <c r="P17" i="26"/>
  <c r="N17" i="26"/>
  <c r="AH16" i="26"/>
  <c r="AI16" i="26"/>
  <c r="AA16" i="26" s="1"/>
  <c r="AB16" i="26" s="1"/>
  <c r="Y16" i="26"/>
  <c r="P16" i="26"/>
  <c r="N16" i="26"/>
  <c r="AH15" i="26"/>
  <c r="AI15" i="26" s="1"/>
  <c r="AA15" i="26" s="1"/>
  <c r="Y15" i="26"/>
  <c r="P15" i="26"/>
  <c r="R15" i="26" s="1"/>
  <c r="N15" i="26"/>
  <c r="AH14" i="26"/>
  <c r="AI14" i="26" s="1"/>
  <c r="AA14" i="26" s="1"/>
  <c r="AB14" i="26" s="1"/>
  <c r="Y14" i="26"/>
  <c r="P14" i="26"/>
  <c r="N14" i="26"/>
  <c r="Y13" i="26"/>
  <c r="T13" i="26"/>
  <c r="P13" i="26"/>
  <c r="Q13" i="26" s="1"/>
  <c r="N13" i="26"/>
  <c r="Y12" i="26"/>
  <c r="T12" i="26"/>
  <c r="AH12" i="26" s="1"/>
  <c r="AI12" i="26" s="1"/>
  <c r="AA12" i="26" s="1"/>
  <c r="P12" i="26"/>
  <c r="Q12" i="26" s="1"/>
  <c r="N12" i="26"/>
  <c r="Y11" i="26"/>
  <c r="T11" i="26"/>
  <c r="AH11" i="26" s="1"/>
  <c r="AI11" i="26" s="1"/>
  <c r="AA11" i="26" s="1"/>
  <c r="Q11" i="26"/>
  <c r="P11" i="26"/>
  <c r="U11" i="26" s="1"/>
  <c r="N11" i="26"/>
  <c r="Y10" i="26"/>
  <c r="T10" i="26"/>
  <c r="AH10" i="26" s="1"/>
  <c r="AI10" i="26" s="1"/>
  <c r="AA10" i="26" s="1"/>
  <c r="Q10" i="26"/>
  <c r="P10" i="26"/>
  <c r="U10" i="26" s="1"/>
  <c r="N10" i="26"/>
  <c r="Y9" i="26"/>
  <c r="T9" i="26"/>
  <c r="AH9" i="26" s="1"/>
  <c r="AI9" i="26" s="1"/>
  <c r="AA9" i="26" s="1"/>
  <c r="P9" i="26"/>
  <c r="Q9" i="26" s="1"/>
  <c r="N9" i="26"/>
  <c r="AH8" i="26"/>
  <c r="AI8" i="26" s="1"/>
  <c r="AA8" i="26" s="1"/>
  <c r="AB8" i="26"/>
  <c r="Y8" i="26"/>
  <c r="P8" i="26"/>
  <c r="U8" i="26" s="1"/>
  <c r="N8" i="26"/>
  <c r="AH7" i="26"/>
  <c r="AI7" i="26" s="1"/>
  <c r="AA7" i="26" s="1"/>
  <c r="Y7" i="26"/>
  <c r="P7" i="26"/>
  <c r="Q7" i="26" s="1"/>
  <c r="N7" i="26"/>
  <c r="B6" i="26"/>
  <c r="C6" i="26" s="1"/>
  <c r="D6" i="26" s="1"/>
  <c r="E6" i="26" s="1"/>
  <c r="F6" i="26" s="1"/>
  <c r="G6" i="26" s="1"/>
  <c r="H6" i="26" s="1"/>
  <c r="I6" i="26" s="1"/>
  <c r="J6" i="26" s="1"/>
  <c r="K6" i="26" s="1"/>
  <c r="L6" i="26" s="1"/>
  <c r="M6" i="26" s="1"/>
  <c r="N6" i="26" s="1"/>
  <c r="O6" i="26" s="1"/>
  <c r="P6" i="26" s="1"/>
  <c r="Q6" i="26" s="1"/>
  <c r="R6" i="26" s="1"/>
  <c r="S6" i="26" s="1"/>
  <c r="T6" i="26" s="1"/>
  <c r="U6" i="26" s="1"/>
  <c r="V6" i="26" s="1"/>
  <c r="AE64" i="25"/>
  <c r="AG58" i="25"/>
  <c r="AC62" i="25"/>
  <c r="AC65" i="25" s="1"/>
  <c r="AC67" i="25" s="1"/>
  <c r="Z58" i="25"/>
  <c r="X58" i="25"/>
  <c r="O58" i="25"/>
  <c r="M58" i="25"/>
  <c r="L58" i="25"/>
  <c r="K58" i="25"/>
  <c r="J58" i="25"/>
  <c r="I58" i="25"/>
  <c r="H58" i="25"/>
  <c r="G58" i="25"/>
  <c r="AH57" i="25"/>
  <c r="AI57" i="25"/>
  <c r="AA57" i="25" s="1"/>
  <c r="Y57" i="25"/>
  <c r="P57" i="25"/>
  <c r="N57" i="25"/>
  <c r="AH56" i="25"/>
  <c r="AI56" i="25" s="1"/>
  <c r="AA56" i="25" s="1"/>
  <c r="Y56" i="25"/>
  <c r="P56" i="25"/>
  <c r="N56" i="25"/>
  <c r="AH55" i="25"/>
  <c r="AI55" i="25" s="1"/>
  <c r="AA55" i="25" s="1"/>
  <c r="Y55" i="25"/>
  <c r="P55" i="25"/>
  <c r="N55" i="25"/>
  <c r="AH54" i="25"/>
  <c r="AI54" i="25" s="1"/>
  <c r="AA54" i="25" s="1"/>
  <c r="Y54" i="25"/>
  <c r="P54" i="25"/>
  <c r="N54" i="25"/>
  <c r="AH53" i="25"/>
  <c r="AI53" i="25"/>
  <c r="AA53" i="25" s="1"/>
  <c r="Y53" i="25"/>
  <c r="P53" i="25"/>
  <c r="N53" i="25"/>
  <c r="AH52" i="25"/>
  <c r="AI52" i="25" s="1"/>
  <c r="AA52" i="25" s="1"/>
  <c r="AF52" i="25" s="1"/>
  <c r="AB52" i="25"/>
  <c r="Y52" i="25"/>
  <c r="Q52" i="25"/>
  <c r="P52" i="25"/>
  <c r="S52" i="25" s="1"/>
  <c r="N52" i="25"/>
  <c r="AH51" i="25"/>
  <c r="AI51" i="25" s="1"/>
  <c r="AA51" i="25" s="1"/>
  <c r="Y51" i="25"/>
  <c r="P51" i="25"/>
  <c r="R51" i="25" s="1"/>
  <c r="N51" i="25"/>
  <c r="AH50" i="25"/>
  <c r="AI50" i="25" s="1"/>
  <c r="AA50" i="25" s="1"/>
  <c r="AB50" i="25" s="1"/>
  <c r="Y50" i="25"/>
  <c r="P50" i="25"/>
  <c r="N50" i="25"/>
  <c r="AH49" i="25"/>
  <c r="AI49" i="25"/>
  <c r="AA49" i="25" s="1"/>
  <c r="Y49" i="25"/>
  <c r="P49" i="25"/>
  <c r="N49" i="25"/>
  <c r="AH48" i="25"/>
  <c r="AI48" i="25" s="1"/>
  <c r="AA48" i="25" s="1"/>
  <c r="Y48" i="25"/>
  <c r="P48" i="25"/>
  <c r="N48" i="25"/>
  <c r="AH47" i="25"/>
  <c r="AI47" i="25" s="1"/>
  <c r="AA47" i="25" s="1"/>
  <c r="AF47" i="25" s="1"/>
  <c r="AB47" i="25"/>
  <c r="Y47" i="25"/>
  <c r="Q47" i="25"/>
  <c r="P47" i="25"/>
  <c r="U47" i="25" s="1"/>
  <c r="N47" i="25"/>
  <c r="AH46" i="25"/>
  <c r="AI46" i="25" s="1"/>
  <c r="AA46" i="25" s="1"/>
  <c r="AB46" i="25"/>
  <c r="Y46" i="25"/>
  <c r="Q46" i="25"/>
  <c r="P46" i="25"/>
  <c r="S46" i="25"/>
  <c r="N46" i="25"/>
  <c r="AH45" i="25"/>
  <c r="AI45" i="25" s="1"/>
  <c r="AA45" i="25" s="1"/>
  <c r="AD45" i="25" s="1"/>
  <c r="Y45" i="25"/>
  <c r="P45" i="25"/>
  <c r="R45" i="25" s="1"/>
  <c r="N45" i="25"/>
  <c r="AH44" i="25"/>
  <c r="AI44" i="25" s="1"/>
  <c r="AA44" i="25" s="1"/>
  <c r="AD44" i="25" s="1"/>
  <c r="Y44" i="25"/>
  <c r="P44" i="25"/>
  <c r="R44" i="25" s="1"/>
  <c r="N44" i="25"/>
  <c r="AH43" i="25"/>
  <c r="AI43" i="25" s="1"/>
  <c r="AA43" i="25" s="1"/>
  <c r="AB43" i="25" s="1"/>
  <c r="Y43" i="25"/>
  <c r="P43" i="25"/>
  <c r="N43" i="25"/>
  <c r="AH42" i="25"/>
  <c r="AI42" i="25" s="1"/>
  <c r="AA42" i="25" s="1"/>
  <c r="Y42" i="25"/>
  <c r="P42" i="25"/>
  <c r="N42" i="25"/>
  <c r="AH41" i="25"/>
  <c r="AI41" i="25"/>
  <c r="AA41" i="25" s="1"/>
  <c r="AB41" i="25" s="1"/>
  <c r="Y41" i="25"/>
  <c r="P41" i="25"/>
  <c r="N41" i="25"/>
  <c r="AH40" i="25"/>
  <c r="AI40" i="25" s="1"/>
  <c r="AA40" i="25" s="1"/>
  <c r="AB40" i="25" s="1"/>
  <c r="Y40" i="25"/>
  <c r="P40" i="25"/>
  <c r="N40" i="25"/>
  <c r="AH39" i="25"/>
  <c r="AI39" i="25" s="1"/>
  <c r="AA39" i="25" s="1"/>
  <c r="Y39" i="25"/>
  <c r="P39" i="25"/>
  <c r="R39" i="25" s="1"/>
  <c r="N39" i="25"/>
  <c r="AH38" i="25"/>
  <c r="AI38" i="25" s="1"/>
  <c r="AA38" i="25" s="1"/>
  <c r="AB38" i="25" s="1"/>
  <c r="Y38" i="25"/>
  <c r="P38" i="25"/>
  <c r="N38" i="25"/>
  <c r="AH37" i="25"/>
  <c r="AI37" i="25" s="1"/>
  <c r="AA37" i="25" s="1"/>
  <c r="Y37" i="25"/>
  <c r="P37" i="25"/>
  <c r="N37" i="25"/>
  <c r="AH36" i="25"/>
  <c r="AI36" i="25"/>
  <c r="AA36" i="25" s="1"/>
  <c r="Y36" i="25"/>
  <c r="P36" i="25"/>
  <c r="N36" i="25"/>
  <c r="AH35" i="25"/>
  <c r="AI35" i="25" s="1"/>
  <c r="AA35" i="25" s="1"/>
  <c r="AB35" i="25" s="1"/>
  <c r="Y35" i="25"/>
  <c r="P35" i="25"/>
  <c r="N35" i="25"/>
  <c r="AH34" i="25"/>
  <c r="AI34" i="25" s="1"/>
  <c r="AA34" i="25" s="1"/>
  <c r="AB34" i="25" s="1"/>
  <c r="Y34" i="25"/>
  <c r="P34" i="25"/>
  <c r="Q34" i="25" s="1"/>
  <c r="N34" i="25"/>
  <c r="AH33" i="25"/>
  <c r="AI33" i="25" s="1"/>
  <c r="AA33" i="25" s="1"/>
  <c r="AB33" i="25"/>
  <c r="Y33" i="25"/>
  <c r="Q33" i="25"/>
  <c r="P33" i="25"/>
  <c r="N33" i="25"/>
  <c r="AH32" i="25"/>
  <c r="AI32" i="25" s="1"/>
  <c r="AA32" i="25" s="1"/>
  <c r="Y32" i="25"/>
  <c r="P32" i="25"/>
  <c r="N32" i="25"/>
  <c r="AH31" i="25"/>
  <c r="AI31" i="25" s="1"/>
  <c r="AA31" i="25" s="1"/>
  <c r="AB31" i="25" s="1"/>
  <c r="Y31" i="25"/>
  <c r="P31" i="25"/>
  <c r="N31" i="25"/>
  <c r="AH30" i="25"/>
  <c r="AI30" i="25"/>
  <c r="AA30" i="25" s="1"/>
  <c r="AB30" i="25" s="1"/>
  <c r="Y30" i="25"/>
  <c r="P30" i="25"/>
  <c r="Q30" i="25" s="1"/>
  <c r="N30" i="25"/>
  <c r="AH29" i="25"/>
  <c r="AI29" i="25" s="1"/>
  <c r="AA29" i="25" s="1"/>
  <c r="Y29" i="25"/>
  <c r="P29" i="25"/>
  <c r="R29" i="25" s="1"/>
  <c r="N29" i="25"/>
  <c r="AH28" i="25"/>
  <c r="AI28" i="25" s="1"/>
  <c r="AA28" i="25" s="1"/>
  <c r="AB28" i="25" s="1"/>
  <c r="Y28" i="25"/>
  <c r="P28" i="25"/>
  <c r="Q28" i="25" s="1"/>
  <c r="N28" i="25"/>
  <c r="AH27" i="25"/>
  <c r="AI27" i="25" s="1"/>
  <c r="AA27" i="25" s="1"/>
  <c r="Y27" i="25"/>
  <c r="P27" i="25"/>
  <c r="N27" i="25"/>
  <c r="AH26" i="25"/>
  <c r="AI26" i="25" s="1"/>
  <c r="AA26" i="25" s="1"/>
  <c r="AB26" i="25" s="1"/>
  <c r="Y26" i="25"/>
  <c r="P26" i="25"/>
  <c r="N26" i="25"/>
  <c r="AH25" i="25"/>
  <c r="AI25" i="25"/>
  <c r="AA25" i="25" s="1"/>
  <c r="AB25" i="25" s="1"/>
  <c r="Y25" i="25"/>
  <c r="Q25" i="25"/>
  <c r="P25" i="25"/>
  <c r="U25" i="25"/>
  <c r="S25" i="25"/>
  <c r="N25" i="25"/>
  <c r="AH24" i="25"/>
  <c r="AI24" i="25"/>
  <c r="AA24" i="25" s="1"/>
  <c r="AD24" i="25" s="1"/>
  <c r="AB24" i="25"/>
  <c r="Y24" i="25"/>
  <c r="Q24" i="25"/>
  <c r="P24" i="25"/>
  <c r="U24" i="25" s="1"/>
  <c r="N24" i="25"/>
  <c r="Y23" i="25"/>
  <c r="T23" i="25"/>
  <c r="AH23" i="25" s="1"/>
  <c r="AI23" i="25" s="1"/>
  <c r="AA23" i="25" s="1"/>
  <c r="AC23" i="25" s="1"/>
  <c r="P23" i="25"/>
  <c r="U23" i="25" s="1"/>
  <c r="N23" i="25"/>
  <c r="AH22" i="25"/>
  <c r="AI22" i="25" s="1"/>
  <c r="AA22" i="25" s="1"/>
  <c r="AB22" i="25" s="1"/>
  <c r="V22" i="25"/>
  <c r="Y22" i="25" s="1"/>
  <c r="P22" i="25"/>
  <c r="N22" i="25"/>
  <c r="AH21" i="25"/>
  <c r="AI21" i="25" s="1"/>
  <c r="AA21" i="25" s="1"/>
  <c r="AB21" i="25" s="1"/>
  <c r="W21" i="25"/>
  <c r="W58" i="25" s="1"/>
  <c r="V21" i="25"/>
  <c r="P21" i="25"/>
  <c r="N21" i="25"/>
  <c r="Y20" i="25"/>
  <c r="T20" i="25"/>
  <c r="AH20" i="25" s="1"/>
  <c r="AI20" i="25" s="1"/>
  <c r="AA20" i="25" s="1"/>
  <c r="Q20" i="25"/>
  <c r="P20" i="25"/>
  <c r="U20" i="25" s="1"/>
  <c r="N20" i="25"/>
  <c r="AH19" i="25"/>
  <c r="AI19" i="25" s="1"/>
  <c r="AA19" i="25" s="1"/>
  <c r="AB19" i="25" s="1"/>
  <c r="Y19" i="25"/>
  <c r="P19" i="25"/>
  <c r="Q19" i="25"/>
  <c r="N19" i="25"/>
  <c r="AH18" i="25"/>
  <c r="AI18" i="25" s="1"/>
  <c r="AA18" i="25" s="1"/>
  <c r="AC18" i="25" s="1"/>
  <c r="Y18" i="25"/>
  <c r="P18" i="25"/>
  <c r="Q18" i="25" s="1"/>
  <c r="N18" i="25"/>
  <c r="AH17" i="25"/>
  <c r="AI17" i="25" s="1"/>
  <c r="AA17" i="25" s="1"/>
  <c r="AB17" i="25" s="1"/>
  <c r="Y17" i="25"/>
  <c r="P17" i="25"/>
  <c r="N17" i="25"/>
  <c r="AH16" i="25"/>
  <c r="AI16" i="25" s="1"/>
  <c r="AA16" i="25" s="1"/>
  <c r="Y16" i="25"/>
  <c r="P16" i="25"/>
  <c r="R16" i="25" s="1"/>
  <c r="N16" i="25"/>
  <c r="AH15" i="25"/>
  <c r="AI15" i="25" s="1"/>
  <c r="AA15" i="25" s="1"/>
  <c r="AB15" i="25" s="1"/>
  <c r="Y15" i="25"/>
  <c r="P15" i="25"/>
  <c r="N15" i="25"/>
  <c r="AH14" i="25"/>
  <c r="AI14" i="25"/>
  <c r="AA14" i="25" s="1"/>
  <c r="Y14" i="25"/>
  <c r="P14" i="25"/>
  <c r="N14" i="25"/>
  <c r="Y13" i="25"/>
  <c r="T13" i="25"/>
  <c r="AH13" i="25" s="1"/>
  <c r="AI13" i="25" s="1"/>
  <c r="AA13" i="25" s="1"/>
  <c r="P13" i="25"/>
  <c r="Q13" i="25" s="1"/>
  <c r="N13" i="25"/>
  <c r="Y12" i="25"/>
  <c r="T12" i="25"/>
  <c r="AH12" i="25" s="1"/>
  <c r="AI12" i="25" s="1"/>
  <c r="AA12" i="25" s="1"/>
  <c r="AB12" i="25" s="1"/>
  <c r="P12" i="25"/>
  <c r="U12" i="25" s="1"/>
  <c r="N12" i="25"/>
  <c r="Y11" i="25"/>
  <c r="T11" i="25"/>
  <c r="AH11" i="25" s="1"/>
  <c r="AI11" i="25" s="1"/>
  <c r="AA11" i="25" s="1"/>
  <c r="Q11" i="25"/>
  <c r="P11" i="25"/>
  <c r="U11" i="25" s="1"/>
  <c r="N11" i="25"/>
  <c r="Y10" i="25"/>
  <c r="T10" i="25"/>
  <c r="Q10" i="25"/>
  <c r="P10" i="25"/>
  <c r="U10" i="25" s="1"/>
  <c r="N10" i="25"/>
  <c r="Y9" i="25"/>
  <c r="T9" i="25"/>
  <c r="P9" i="25"/>
  <c r="Q9" i="25" s="1"/>
  <c r="N9" i="25"/>
  <c r="AH8" i="25"/>
  <c r="AI8" i="25" s="1"/>
  <c r="AA8" i="25" s="1"/>
  <c r="AB8" i="25"/>
  <c r="Y8" i="25"/>
  <c r="P8" i="25"/>
  <c r="N8" i="25"/>
  <c r="AH7" i="25"/>
  <c r="Y7" i="25"/>
  <c r="P7" i="25"/>
  <c r="N7" i="25"/>
  <c r="B6" i="25"/>
  <c r="C6" i="25" s="1"/>
  <c r="D6" i="25" s="1"/>
  <c r="E6" i="25" s="1"/>
  <c r="F6" i="25" s="1"/>
  <c r="G6" i="25" s="1"/>
  <c r="H6" i="25" s="1"/>
  <c r="I6" i="25" s="1"/>
  <c r="J6" i="25" s="1"/>
  <c r="K6" i="25" s="1"/>
  <c r="AE64" i="24"/>
  <c r="AG58" i="24"/>
  <c r="AC62" i="24" s="1"/>
  <c r="AC65" i="24" s="1"/>
  <c r="AC67" i="24" s="1"/>
  <c r="Z58" i="24"/>
  <c r="X58" i="24"/>
  <c r="O58" i="24"/>
  <c r="M58" i="24"/>
  <c r="L58" i="24"/>
  <c r="K58" i="24"/>
  <c r="J58" i="24"/>
  <c r="I58" i="24"/>
  <c r="H58" i="24"/>
  <c r="N58" i="24" s="1"/>
  <c r="G58" i="24"/>
  <c r="AH57" i="24"/>
  <c r="AI57" i="24" s="1"/>
  <c r="AA57" i="24" s="1"/>
  <c r="Y57" i="24"/>
  <c r="P57" i="24"/>
  <c r="N57" i="24"/>
  <c r="AH56" i="24"/>
  <c r="AI56" i="24" s="1"/>
  <c r="AA56" i="24" s="1"/>
  <c r="AE56" i="24" s="1"/>
  <c r="Y56" i="24"/>
  <c r="P56" i="24"/>
  <c r="N56" i="24"/>
  <c r="AH55" i="24"/>
  <c r="AI55" i="24" s="1"/>
  <c r="AA55" i="24" s="1"/>
  <c r="Y55" i="24"/>
  <c r="P55" i="24"/>
  <c r="N55" i="24"/>
  <c r="AH54" i="24"/>
  <c r="AI54" i="24" s="1"/>
  <c r="AA54" i="24" s="1"/>
  <c r="AE54" i="24" s="1"/>
  <c r="Y54" i="24"/>
  <c r="P54" i="24"/>
  <c r="N54" i="24"/>
  <c r="AH53" i="24"/>
  <c r="AI53" i="24" s="1"/>
  <c r="AA53" i="24" s="1"/>
  <c r="Y53" i="24"/>
  <c r="P53" i="24"/>
  <c r="N53" i="24"/>
  <c r="AH52" i="24"/>
  <c r="AI52" i="24"/>
  <c r="AA52" i="24" s="1"/>
  <c r="AB52" i="24"/>
  <c r="Y52" i="24"/>
  <c r="Q52" i="24"/>
  <c r="P52" i="24"/>
  <c r="U52" i="24" s="1"/>
  <c r="N52" i="24"/>
  <c r="AH51" i="24"/>
  <c r="AI51" i="24" s="1"/>
  <c r="AA51" i="24" s="1"/>
  <c r="Y51" i="24"/>
  <c r="P51" i="24"/>
  <c r="R51" i="24" s="1"/>
  <c r="S51" i="24" s="1"/>
  <c r="N51" i="24"/>
  <c r="AH50" i="24"/>
  <c r="AI50" i="24" s="1"/>
  <c r="AA50" i="24" s="1"/>
  <c r="AC50" i="24" s="1"/>
  <c r="Y50" i="24"/>
  <c r="P50" i="24"/>
  <c r="U50" i="24" s="1"/>
  <c r="N50" i="24"/>
  <c r="AH49" i="24"/>
  <c r="AI49" i="24" s="1"/>
  <c r="AA49" i="24" s="1"/>
  <c r="Y49" i="24"/>
  <c r="P49" i="24"/>
  <c r="N49" i="24"/>
  <c r="AH48" i="24"/>
  <c r="AI48" i="24" s="1"/>
  <c r="AA48" i="24" s="1"/>
  <c r="Y48" i="24"/>
  <c r="P48" i="24"/>
  <c r="U48" i="24" s="1"/>
  <c r="N48" i="24"/>
  <c r="AH47" i="24"/>
  <c r="AI47" i="24" s="1"/>
  <c r="AA47" i="24" s="1"/>
  <c r="AB47" i="24"/>
  <c r="Y47" i="24"/>
  <c r="Q47" i="24"/>
  <c r="P47" i="24"/>
  <c r="S47" i="24"/>
  <c r="U47" i="24"/>
  <c r="N47" i="24"/>
  <c r="AH46" i="24"/>
  <c r="AI46" i="24"/>
  <c r="AA46" i="24" s="1"/>
  <c r="AB46" i="24"/>
  <c r="Y46" i="24"/>
  <c r="Q46" i="24"/>
  <c r="P46" i="24"/>
  <c r="U46" i="24" s="1"/>
  <c r="N46" i="24"/>
  <c r="AH45" i="24"/>
  <c r="AI45" i="24" s="1"/>
  <c r="AA45" i="24" s="1"/>
  <c r="Y45" i="24"/>
  <c r="P45" i="24"/>
  <c r="N45" i="24"/>
  <c r="AH44" i="24"/>
  <c r="AI44" i="24" s="1"/>
  <c r="AA44" i="24" s="1"/>
  <c r="Y44" i="24"/>
  <c r="P44" i="24"/>
  <c r="N44" i="24"/>
  <c r="AH43" i="24"/>
  <c r="AI43" i="24" s="1"/>
  <c r="AA43" i="24" s="1"/>
  <c r="Y43" i="24"/>
  <c r="P43" i="24"/>
  <c r="U43" i="24"/>
  <c r="N43" i="24"/>
  <c r="AH42" i="24"/>
  <c r="AI42" i="24" s="1"/>
  <c r="AA42" i="24" s="1"/>
  <c r="Y42" i="24"/>
  <c r="P42" i="24"/>
  <c r="Q42" i="24" s="1"/>
  <c r="N42" i="24"/>
  <c r="AH41" i="24"/>
  <c r="AI41" i="24" s="1"/>
  <c r="AA41" i="24" s="1"/>
  <c r="Y41" i="24"/>
  <c r="P41" i="24"/>
  <c r="U41" i="24" s="1"/>
  <c r="N41" i="24"/>
  <c r="AH40" i="24"/>
  <c r="AI40" i="24" s="1"/>
  <c r="AA40" i="24" s="1"/>
  <c r="Y40" i="24"/>
  <c r="P40" i="24"/>
  <c r="U40" i="24" s="1"/>
  <c r="N40" i="24"/>
  <c r="AH39" i="24"/>
  <c r="AI39" i="24" s="1"/>
  <c r="AA39" i="24" s="1"/>
  <c r="AB39" i="24" s="1"/>
  <c r="Y39" i="24"/>
  <c r="P39" i="24"/>
  <c r="Q39" i="24" s="1"/>
  <c r="N39" i="24"/>
  <c r="AH38" i="24"/>
  <c r="AI38" i="24"/>
  <c r="AA38" i="24" s="1"/>
  <c r="Y38" i="24"/>
  <c r="P38" i="24"/>
  <c r="U38" i="24" s="1"/>
  <c r="N38" i="24"/>
  <c r="AH37" i="24"/>
  <c r="AI37" i="24" s="1"/>
  <c r="AA37" i="24" s="1"/>
  <c r="Y37" i="24"/>
  <c r="P37" i="24"/>
  <c r="U37" i="24" s="1"/>
  <c r="N37" i="24"/>
  <c r="AH36" i="24"/>
  <c r="AI36" i="24" s="1"/>
  <c r="AA36" i="24" s="1"/>
  <c r="Y36" i="24"/>
  <c r="P36" i="24"/>
  <c r="Q36" i="24" s="1"/>
  <c r="N36" i="24"/>
  <c r="AH35" i="24"/>
  <c r="AI35" i="24" s="1"/>
  <c r="AA35" i="24" s="1"/>
  <c r="Y35" i="24"/>
  <c r="P35" i="24"/>
  <c r="U35" i="24" s="1"/>
  <c r="N35" i="24"/>
  <c r="AH34" i="24"/>
  <c r="AI34" i="24"/>
  <c r="AA34" i="24" s="1"/>
  <c r="Y34" i="24"/>
  <c r="P34" i="24"/>
  <c r="U34" i="24" s="1"/>
  <c r="N34" i="24"/>
  <c r="AH33" i="24"/>
  <c r="AI33" i="24" s="1"/>
  <c r="AA33" i="24" s="1"/>
  <c r="AB33" i="24"/>
  <c r="Y33" i="24"/>
  <c r="Q33" i="24"/>
  <c r="P33" i="24"/>
  <c r="S33" i="24" s="1"/>
  <c r="N33" i="24"/>
  <c r="AH32" i="24"/>
  <c r="AI32" i="24" s="1"/>
  <c r="AA32" i="24" s="1"/>
  <c r="Y32" i="24"/>
  <c r="P32" i="24"/>
  <c r="U32" i="24" s="1"/>
  <c r="N32" i="24"/>
  <c r="AH31" i="24"/>
  <c r="AI31" i="24" s="1"/>
  <c r="AA31" i="24" s="1"/>
  <c r="Y31" i="24"/>
  <c r="P31" i="24"/>
  <c r="N31" i="24"/>
  <c r="AH30" i="24"/>
  <c r="AI30" i="24"/>
  <c r="AA30" i="24" s="1"/>
  <c r="Y30" i="24"/>
  <c r="P30" i="24"/>
  <c r="U30" i="24" s="1"/>
  <c r="N30" i="24"/>
  <c r="AH29" i="24"/>
  <c r="AI29" i="24" s="1"/>
  <c r="AA29" i="24" s="1"/>
  <c r="Y29" i="24"/>
  <c r="P29" i="24"/>
  <c r="Q29" i="24" s="1"/>
  <c r="N29" i="24"/>
  <c r="AH28" i="24"/>
  <c r="AI28" i="24" s="1"/>
  <c r="AA28" i="24" s="1"/>
  <c r="AC28" i="24" s="1"/>
  <c r="Y28" i="24"/>
  <c r="P28" i="24"/>
  <c r="U28" i="24" s="1"/>
  <c r="N28" i="24"/>
  <c r="AH27" i="24"/>
  <c r="AI27" i="24" s="1"/>
  <c r="AA27" i="24" s="1"/>
  <c r="Y27" i="24"/>
  <c r="P27" i="24"/>
  <c r="N27" i="24"/>
  <c r="AH26" i="24"/>
  <c r="AI26" i="24"/>
  <c r="AA26" i="24" s="1"/>
  <c r="AC26" i="24" s="1"/>
  <c r="Y26" i="24"/>
  <c r="P26" i="24"/>
  <c r="U26" i="24" s="1"/>
  <c r="N26" i="24"/>
  <c r="AH25" i="24"/>
  <c r="AI25" i="24" s="1"/>
  <c r="AA25" i="24" s="1"/>
  <c r="Y25" i="24"/>
  <c r="P25" i="24"/>
  <c r="S25" i="24" s="1"/>
  <c r="N25" i="24"/>
  <c r="AH24" i="24"/>
  <c r="AI24" i="24" s="1"/>
  <c r="AA24" i="24" s="1"/>
  <c r="AB24" i="24"/>
  <c r="Y24" i="24"/>
  <c r="Q24" i="24"/>
  <c r="P24" i="24"/>
  <c r="S24" i="24" s="1"/>
  <c r="N24" i="24"/>
  <c r="Y23" i="24"/>
  <c r="T23" i="24"/>
  <c r="P23" i="24"/>
  <c r="Q23" i="24"/>
  <c r="N23" i="24"/>
  <c r="AH22" i="24"/>
  <c r="AI22" i="24" s="1"/>
  <c r="AA22" i="24" s="1"/>
  <c r="V22" i="24"/>
  <c r="Y22" i="24" s="1"/>
  <c r="P22" i="24"/>
  <c r="N22" i="24"/>
  <c r="AH21" i="24"/>
  <c r="AI21" i="24" s="1"/>
  <c r="AA21" i="24" s="1"/>
  <c r="AC21" i="24" s="1"/>
  <c r="W21" i="24"/>
  <c r="W58" i="24" s="1"/>
  <c r="V21" i="24"/>
  <c r="P21" i="24"/>
  <c r="U21" i="24" s="1"/>
  <c r="N21" i="24"/>
  <c r="Y20" i="24"/>
  <c r="T20" i="24"/>
  <c r="AH20" i="24" s="1"/>
  <c r="AI20" i="24" s="1"/>
  <c r="AA20" i="24" s="1"/>
  <c r="AF20" i="24" s="1"/>
  <c r="Q20" i="24"/>
  <c r="P20" i="24"/>
  <c r="U20" i="24" s="1"/>
  <c r="N20" i="24"/>
  <c r="AH19" i="24"/>
  <c r="AI19" i="24" s="1"/>
  <c r="AA19" i="24"/>
  <c r="Y19" i="24"/>
  <c r="P19" i="24"/>
  <c r="N19" i="24"/>
  <c r="AH18" i="24"/>
  <c r="AI18" i="24" s="1"/>
  <c r="AA18" i="24" s="1"/>
  <c r="AB18" i="24" s="1"/>
  <c r="Y18" i="24"/>
  <c r="P18" i="24"/>
  <c r="N18" i="24"/>
  <c r="AH17" i="24"/>
  <c r="AI17" i="24" s="1"/>
  <c r="AA17" i="24" s="1"/>
  <c r="Y17" i="24"/>
  <c r="P17" i="24"/>
  <c r="R17" i="24" s="1"/>
  <c r="N17" i="24"/>
  <c r="AH16" i="24"/>
  <c r="AI16" i="24" s="1"/>
  <c r="AA16" i="24" s="1"/>
  <c r="AB16" i="24" s="1"/>
  <c r="Y16" i="24"/>
  <c r="P16" i="24"/>
  <c r="N16" i="24"/>
  <c r="AH15" i="24"/>
  <c r="AI15" i="24"/>
  <c r="AA15" i="24" s="1"/>
  <c r="Y15" i="24"/>
  <c r="P15" i="24"/>
  <c r="N15" i="24"/>
  <c r="AH14" i="24"/>
  <c r="AI14" i="24" s="1"/>
  <c r="AA14" i="24" s="1"/>
  <c r="AB14" i="24" s="1"/>
  <c r="Y14" i="24"/>
  <c r="P14" i="24"/>
  <c r="Q14" i="24" s="1"/>
  <c r="N14" i="24"/>
  <c r="Y13" i="24"/>
  <c r="T13" i="24"/>
  <c r="AH13" i="24" s="1"/>
  <c r="AI13" i="24" s="1"/>
  <c r="AA13" i="24" s="1"/>
  <c r="P13" i="24"/>
  <c r="Q13" i="24" s="1"/>
  <c r="N13" i="24"/>
  <c r="Y12" i="24"/>
  <c r="T12" i="24"/>
  <c r="AH12" i="24" s="1"/>
  <c r="AI12" i="24" s="1"/>
  <c r="AA12" i="24" s="1"/>
  <c r="P12" i="24"/>
  <c r="N12" i="24"/>
  <c r="Y11" i="24"/>
  <c r="T11" i="24"/>
  <c r="AH11" i="24" s="1"/>
  <c r="AI11" i="24" s="1"/>
  <c r="AA11" i="24" s="1"/>
  <c r="AB11" i="24" s="1"/>
  <c r="Q11" i="24"/>
  <c r="P11" i="24"/>
  <c r="U11" i="24" s="1"/>
  <c r="N11" i="24"/>
  <c r="Y10" i="24"/>
  <c r="T10" i="24"/>
  <c r="AH10" i="24" s="1"/>
  <c r="AI10" i="24" s="1"/>
  <c r="AA10" i="24" s="1"/>
  <c r="Q10" i="24"/>
  <c r="P10" i="24"/>
  <c r="U10" i="24" s="1"/>
  <c r="N10" i="24"/>
  <c r="Y9" i="24"/>
  <c r="T9" i="24"/>
  <c r="AH9" i="24" s="1"/>
  <c r="AI9" i="24" s="1"/>
  <c r="AA9" i="24" s="1"/>
  <c r="AC9" i="24" s="1"/>
  <c r="P9" i="24"/>
  <c r="Q9" i="24" s="1"/>
  <c r="N9" i="24"/>
  <c r="AH8" i="24"/>
  <c r="AI8" i="24" s="1"/>
  <c r="AA8" i="24" s="1"/>
  <c r="AB8" i="24"/>
  <c r="Y8" i="24"/>
  <c r="P8" i="24"/>
  <c r="U8" i="24" s="1"/>
  <c r="N8" i="24"/>
  <c r="AH7" i="24"/>
  <c r="AI7" i="24" s="1"/>
  <c r="Y7" i="24"/>
  <c r="P7" i="24"/>
  <c r="Q7" i="24" s="1"/>
  <c r="N7" i="24"/>
  <c r="B6" i="24"/>
  <c r="C6" i="24"/>
  <c r="D6" i="24" s="1"/>
  <c r="E6" i="24" s="1"/>
  <c r="F6" i="24" s="1"/>
  <c r="G6" i="24" s="1"/>
  <c r="H6" i="24" s="1"/>
  <c r="I6" i="24" s="1"/>
  <c r="J6" i="24" s="1"/>
  <c r="K6" i="24" s="1"/>
  <c r="AE64" i="23"/>
  <c r="AG58" i="23"/>
  <c r="AC62" i="23" s="1"/>
  <c r="AC65" i="23" s="1"/>
  <c r="AC67" i="23" s="1"/>
  <c r="Z58" i="23"/>
  <c r="X58" i="23"/>
  <c r="O58" i="23"/>
  <c r="M58" i="23"/>
  <c r="L58" i="23"/>
  <c r="K58" i="23"/>
  <c r="J58" i="23"/>
  <c r="I58" i="23"/>
  <c r="H58" i="23"/>
  <c r="G58" i="23"/>
  <c r="AH57" i="23"/>
  <c r="AI57" i="23" s="1"/>
  <c r="AA57" i="23" s="1"/>
  <c r="Y57" i="23"/>
  <c r="P57" i="23"/>
  <c r="N57" i="23"/>
  <c r="AH56" i="23"/>
  <c r="AI56" i="23" s="1"/>
  <c r="AA56" i="23" s="1"/>
  <c r="Y56" i="23"/>
  <c r="P56" i="23"/>
  <c r="N56" i="23"/>
  <c r="AH55" i="23"/>
  <c r="AI55" i="23" s="1"/>
  <c r="AA55" i="23" s="1"/>
  <c r="Y55" i="23"/>
  <c r="P55" i="23"/>
  <c r="N55" i="23"/>
  <c r="AH54" i="23"/>
  <c r="AI54" i="23" s="1"/>
  <c r="AA54" i="23" s="1"/>
  <c r="Y54" i="23"/>
  <c r="P54" i="23"/>
  <c r="N54" i="23"/>
  <c r="AH53" i="23"/>
  <c r="AI53" i="23" s="1"/>
  <c r="AA53" i="23" s="1"/>
  <c r="Y53" i="23"/>
  <c r="P53" i="23"/>
  <c r="N53" i="23"/>
  <c r="AH52" i="23"/>
  <c r="AI52" i="23" s="1"/>
  <c r="AA52" i="23" s="1"/>
  <c r="AB52" i="23"/>
  <c r="Y52" i="23"/>
  <c r="Q52" i="23"/>
  <c r="P52" i="23"/>
  <c r="S52" i="23" s="1"/>
  <c r="N52" i="23"/>
  <c r="AH51" i="23"/>
  <c r="AI51" i="23"/>
  <c r="AA51" i="23" s="1"/>
  <c r="Y51" i="23"/>
  <c r="P51" i="23"/>
  <c r="N51" i="23"/>
  <c r="AH50" i="23"/>
  <c r="AI50" i="23" s="1"/>
  <c r="AA50" i="23" s="1"/>
  <c r="AB50" i="23" s="1"/>
  <c r="Y50" i="23"/>
  <c r="P50" i="23"/>
  <c r="N50" i="23"/>
  <c r="AH49" i="23"/>
  <c r="AI49" i="23" s="1"/>
  <c r="AA49" i="23" s="1"/>
  <c r="Y49" i="23"/>
  <c r="P49" i="23"/>
  <c r="N49" i="23"/>
  <c r="AH48" i="23"/>
  <c r="AI48" i="23" s="1"/>
  <c r="AA48" i="23" s="1"/>
  <c r="Y48" i="23"/>
  <c r="P48" i="23"/>
  <c r="N48" i="23"/>
  <c r="AH47" i="23"/>
  <c r="AI47" i="23"/>
  <c r="AA47" i="23" s="1"/>
  <c r="AB47" i="23"/>
  <c r="Y47" i="23"/>
  <c r="Q47" i="23"/>
  <c r="P47" i="23"/>
  <c r="U47" i="23" s="1"/>
  <c r="N47" i="23"/>
  <c r="AH46" i="23"/>
  <c r="AI46" i="23" s="1"/>
  <c r="AA46" i="23" s="1"/>
  <c r="AD46" i="23" s="1"/>
  <c r="AB46" i="23"/>
  <c r="Y46" i="23"/>
  <c r="Q46" i="23"/>
  <c r="P46" i="23"/>
  <c r="S46" i="23" s="1"/>
  <c r="N46" i="23"/>
  <c r="AH45" i="23"/>
  <c r="AI45" i="23" s="1"/>
  <c r="AA45" i="23" s="1"/>
  <c r="AB45" i="23" s="1"/>
  <c r="Y45" i="23"/>
  <c r="P45" i="23"/>
  <c r="N45" i="23"/>
  <c r="AH44" i="23"/>
  <c r="AI44" i="23" s="1"/>
  <c r="AA44" i="23" s="1"/>
  <c r="Y44" i="23"/>
  <c r="P44" i="23"/>
  <c r="N44" i="23"/>
  <c r="AH43" i="23"/>
  <c r="AI43" i="23" s="1"/>
  <c r="AA43" i="23" s="1"/>
  <c r="Y43" i="23"/>
  <c r="P43" i="23"/>
  <c r="N43" i="23"/>
  <c r="AH42" i="23"/>
  <c r="AI42" i="23" s="1"/>
  <c r="AA42" i="23" s="1"/>
  <c r="Y42" i="23"/>
  <c r="P42" i="23"/>
  <c r="N42" i="23"/>
  <c r="AH41" i="23"/>
  <c r="AI41" i="23" s="1"/>
  <c r="AA41" i="23" s="1"/>
  <c r="Y41" i="23"/>
  <c r="P41" i="23"/>
  <c r="R41" i="23" s="1"/>
  <c r="S41" i="23" s="1"/>
  <c r="N41" i="23"/>
  <c r="AH40" i="23"/>
  <c r="AI40" i="23" s="1"/>
  <c r="AA40" i="23" s="1"/>
  <c r="AE40" i="23" s="1"/>
  <c r="Y40" i="23"/>
  <c r="P40" i="23"/>
  <c r="N40" i="23"/>
  <c r="AH39" i="23"/>
  <c r="AI39" i="23" s="1"/>
  <c r="AA39" i="23" s="1"/>
  <c r="Y39" i="23"/>
  <c r="P39" i="23"/>
  <c r="N39" i="23"/>
  <c r="AH38" i="23"/>
  <c r="AI38" i="23"/>
  <c r="AA38" i="23" s="1"/>
  <c r="Y38" i="23"/>
  <c r="P38" i="23"/>
  <c r="N38" i="23"/>
  <c r="AH37" i="23"/>
  <c r="AI37" i="23" s="1"/>
  <c r="AA37" i="23" s="1"/>
  <c r="AE37" i="23" s="1"/>
  <c r="Y37" i="23"/>
  <c r="P37" i="23"/>
  <c r="N37" i="23"/>
  <c r="AH36" i="23"/>
  <c r="AI36" i="23" s="1"/>
  <c r="AA36" i="23" s="1"/>
  <c r="Y36" i="23"/>
  <c r="P36" i="23"/>
  <c r="R36" i="23" s="1"/>
  <c r="N36" i="23"/>
  <c r="AH35" i="23"/>
  <c r="AI35" i="23" s="1"/>
  <c r="AA35" i="23" s="1"/>
  <c r="Y35" i="23"/>
  <c r="P35" i="23"/>
  <c r="N35" i="23"/>
  <c r="AH34" i="23"/>
  <c r="AI34" i="23" s="1"/>
  <c r="AA34" i="23" s="1"/>
  <c r="AE34" i="23" s="1"/>
  <c r="Y34" i="23"/>
  <c r="P34" i="23"/>
  <c r="N34" i="23"/>
  <c r="AH33" i="23"/>
  <c r="AI33" i="23" s="1"/>
  <c r="AA33" i="23" s="1"/>
  <c r="AB33" i="23"/>
  <c r="Y33" i="23"/>
  <c r="Q33" i="23"/>
  <c r="P33" i="23"/>
  <c r="U33" i="23" s="1"/>
  <c r="N33" i="23"/>
  <c r="AH32" i="23"/>
  <c r="AI32" i="23"/>
  <c r="AA32" i="23" s="1"/>
  <c r="Y32" i="23"/>
  <c r="P32" i="23"/>
  <c r="N32" i="23"/>
  <c r="AH31" i="23"/>
  <c r="AI31" i="23" s="1"/>
  <c r="AA31" i="23" s="1"/>
  <c r="Y31" i="23"/>
  <c r="P31" i="23"/>
  <c r="N31" i="23"/>
  <c r="AH30" i="23"/>
  <c r="AI30" i="23" s="1"/>
  <c r="AA30" i="23" s="1"/>
  <c r="AB30" i="23" s="1"/>
  <c r="Y30" i="23"/>
  <c r="P30" i="23"/>
  <c r="N30" i="23"/>
  <c r="AH29" i="23"/>
  <c r="AI29" i="23" s="1"/>
  <c r="AA29" i="23" s="1"/>
  <c r="Y29" i="23"/>
  <c r="P29" i="23"/>
  <c r="N29" i="23"/>
  <c r="AH28" i="23"/>
  <c r="AI28" i="23" s="1"/>
  <c r="AA28" i="23" s="1"/>
  <c r="Y28" i="23"/>
  <c r="P28" i="23"/>
  <c r="N28" i="23"/>
  <c r="AH27" i="23"/>
  <c r="AI27" i="23"/>
  <c r="AA27" i="23" s="1"/>
  <c r="Y27" i="23"/>
  <c r="P27" i="23"/>
  <c r="N27" i="23"/>
  <c r="AH26" i="23"/>
  <c r="AI26" i="23" s="1"/>
  <c r="AA26" i="23" s="1"/>
  <c r="AB26" i="23" s="1"/>
  <c r="Y26" i="23"/>
  <c r="P26" i="23"/>
  <c r="N26" i="23"/>
  <c r="AH25" i="23"/>
  <c r="AI25" i="23" s="1"/>
  <c r="AA25" i="23" s="1"/>
  <c r="Y25" i="23"/>
  <c r="P25" i="23"/>
  <c r="U25" i="23" s="1"/>
  <c r="N25" i="23"/>
  <c r="AH24" i="23"/>
  <c r="AI24" i="23" s="1"/>
  <c r="AA24" i="23" s="1"/>
  <c r="AB24" i="23"/>
  <c r="Y24" i="23"/>
  <c r="Q24" i="23"/>
  <c r="P24" i="23"/>
  <c r="U24" i="23" s="1"/>
  <c r="N24" i="23"/>
  <c r="Y23" i="23"/>
  <c r="T23" i="23"/>
  <c r="AH23" i="23" s="1"/>
  <c r="AI23" i="23" s="1"/>
  <c r="AA23" i="23" s="1"/>
  <c r="P23" i="23"/>
  <c r="N23" i="23"/>
  <c r="AH22" i="23"/>
  <c r="AI22" i="23" s="1"/>
  <c r="AA22" i="23" s="1"/>
  <c r="V22" i="23"/>
  <c r="Y22" i="23" s="1"/>
  <c r="P22" i="23"/>
  <c r="N22" i="23"/>
  <c r="AH21" i="23"/>
  <c r="AI21" i="23" s="1"/>
  <c r="AA21" i="23" s="1"/>
  <c r="W21" i="23"/>
  <c r="W58" i="23" s="1"/>
  <c r="V21" i="23"/>
  <c r="Y21" i="23" s="1"/>
  <c r="P21" i="23"/>
  <c r="N21" i="23"/>
  <c r="Y20" i="23"/>
  <c r="T20" i="23"/>
  <c r="AH20" i="23" s="1"/>
  <c r="AI20" i="23" s="1"/>
  <c r="AA20" i="23" s="1"/>
  <c r="Q20" i="23"/>
  <c r="P20" i="23"/>
  <c r="U20" i="23"/>
  <c r="N20" i="23"/>
  <c r="AH19" i="23"/>
  <c r="AI19" i="23" s="1"/>
  <c r="AA19" i="23" s="1"/>
  <c r="Y19" i="23"/>
  <c r="P19" i="23"/>
  <c r="N19" i="23"/>
  <c r="AH18" i="23"/>
  <c r="AI18" i="23" s="1"/>
  <c r="AA18" i="23" s="1"/>
  <c r="Y18" i="23"/>
  <c r="P18" i="23"/>
  <c r="N18" i="23"/>
  <c r="AH17" i="23"/>
  <c r="AI17" i="23" s="1"/>
  <c r="AA17" i="23" s="1"/>
  <c r="Y17" i="23"/>
  <c r="P17" i="23"/>
  <c r="R17" i="23" s="1"/>
  <c r="N17" i="23"/>
  <c r="AH16" i="23"/>
  <c r="AI16" i="23" s="1"/>
  <c r="AA16" i="23" s="1"/>
  <c r="AB16" i="23" s="1"/>
  <c r="Y16" i="23"/>
  <c r="P16" i="23"/>
  <c r="N16" i="23"/>
  <c r="AH15" i="23"/>
  <c r="AI15" i="23" s="1"/>
  <c r="AA15" i="23" s="1"/>
  <c r="AB15" i="23" s="1"/>
  <c r="Y15" i="23"/>
  <c r="P15" i="23"/>
  <c r="N15" i="23"/>
  <c r="AH14" i="23"/>
  <c r="AI14" i="23"/>
  <c r="AA14" i="23" s="1"/>
  <c r="AB14" i="23" s="1"/>
  <c r="Y14" i="23"/>
  <c r="P14" i="23"/>
  <c r="N14" i="23"/>
  <c r="Y13" i="23"/>
  <c r="T13" i="23"/>
  <c r="AH13" i="23"/>
  <c r="AI13" i="23" s="1"/>
  <c r="AA13" i="23" s="1"/>
  <c r="P13" i="23"/>
  <c r="Q13" i="23"/>
  <c r="N13" i="23"/>
  <c r="Y12" i="23"/>
  <c r="T12" i="23"/>
  <c r="AH12" i="23"/>
  <c r="AI12" i="23" s="1"/>
  <c r="AA12" i="23" s="1"/>
  <c r="P12" i="23"/>
  <c r="Q12" i="23"/>
  <c r="N12" i="23"/>
  <c r="Y11" i="23"/>
  <c r="T11" i="23"/>
  <c r="AH11" i="23"/>
  <c r="AI11" i="23" s="1"/>
  <c r="AA11" i="23" s="1"/>
  <c r="AC11" i="23" s="1"/>
  <c r="Q11" i="23"/>
  <c r="P11" i="23"/>
  <c r="U11" i="23" s="1"/>
  <c r="N11" i="23"/>
  <c r="Y10" i="23"/>
  <c r="T10" i="23"/>
  <c r="AH10" i="23" s="1"/>
  <c r="AI10" i="23" s="1"/>
  <c r="AA10" i="23" s="1"/>
  <c r="Q10" i="23"/>
  <c r="P10" i="23"/>
  <c r="U10" i="23" s="1"/>
  <c r="N10" i="23"/>
  <c r="Y9" i="23"/>
  <c r="T9" i="23"/>
  <c r="P9" i="23"/>
  <c r="N9" i="23"/>
  <c r="AH8" i="23"/>
  <c r="AI8" i="23" s="1"/>
  <c r="AA8" i="23" s="1"/>
  <c r="AF8" i="23" s="1"/>
  <c r="AB8" i="23"/>
  <c r="Y8" i="23"/>
  <c r="P8" i="23"/>
  <c r="S8" i="23" s="1"/>
  <c r="N8" i="23"/>
  <c r="AH7" i="23"/>
  <c r="AI7" i="23" s="1"/>
  <c r="Y7" i="23"/>
  <c r="P7" i="23"/>
  <c r="U7" i="23" s="1"/>
  <c r="N7" i="23"/>
  <c r="B6" i="23"/>
  <c r="C6" i="23" s="1"/>
  <c r="D6" i="23" s="1"/>
  <c r="E6" i="23" s="1"/>
  <c r="F6" i="23" s="1"/>
  <c r="G6" i="23" s="1"/>
  <c r="H6" i="23" s="1"/>
  <c r="I6" i="23" s="1"/>
  <c r="J6" i="23" s="1"/>
  <c r="K6" i="23" s="1"/>
  <c r="AE64" i="22"/>
  <c r="AG58" i="22"/>
  <c r="AC62" i="22" s="1"/>
  <c r="AC65" i="22" s="1"/>
  <c r="AC67" i="22" s="1"/>
  <c r="Z58" i="22"/>
  <c r="X58" i="22"/>
  <c r="O58" i="22"/>
  <c r="M58" i="22"/>
  <c r="L58" i="22"/>
  <c r="K58" i="22"/>
  <c r="J58" i="22"/>
  <c r="I58" i="22"/>
  <c r="H58" i="22"/>
  <c r="G58" i="22"/>
  <c r="AH57" i="22"/>
  <c r="AI57" i="22" s="1"/>
  <c r="AA57" i="22" s="1"/>
  <c r="AB57" i="22" s="1"/>
  <c r="Y57" i="22"/>
  <c r="P57" i="22"/>
  <c r="N57" i="22"/>
  <c r="AH56" i="22"/>
  <c r="AI56" i="22" s="1"/>
  <c r="AA56" i="22" s="1"/>
  <c r="AE56" i="22" s="1"/>
  <c r="Y56" i="22"/>
  <c r="P56" i="22"/>
  <c r="N56" i="22"/>
  <c r="AH55" i="22"/>
  <c r="AI55" i="22" s="1"/>
  <c r="AA55" i="22" s="1"/>
  <c r="AE55" i="22" s="1"/>
  <c r="Y55" i="22"/>
  <c r="P55" i="22"/>
  <c r="N55" i="22"/>
  <c r="AH54" i="22"/>
  <c r="AI54" i="22" s="1"/>
  <c r="AA54" i="22" s="1"/>
  <c r="AE54" i="22" s="1"/>
  <c r="Y54" i="22"/>
  <c r="P54" i="22"/>
  <c r="N54" i="22"/>
  <c r="AH53" i="22"/>
  <c r="AI53" i="22"/>
  <c r="AA53" i="22" s="1"/>
  <c r="AE53" i="22" s="1"/>
  <c r="Y53" i="22"/>
  <c r="P53" i="22"/>
  <c r="N53" i="22"/>
  <c r="AH52" i="22"/>
  <c r="AI52" i="22" s="1"/>
  <c r="AA52" i="22" s="1"/>
  <c r="AB52" i="22"/>
  <c r="Y52" i="22"/>
  <c r="Q52" i="22"/>
  <c r="P52" i="22"/>
  <c r="U52" i="22" s="1"/>
  <c r="N52" i="22"/>
  <c r="AH51" i="22"/>
  <c r="AI51" i="22" s="1"/>
  <c r="AA51" i="22" s="1"/>
  <c r="Y51" i="22"/>
  <c r="P51" i="22"/>
  <c r="N51" i="22"/>
  <c r="AH50" i="22"/>
  <c r="AI50" i="22" s="1"/>
  <c r="AA50" i="22" s="1"/>
  <c r="Y50" i="22"/>
  <c r="P50" i="22"/>
  <c r="Q50" i="22" s="1"/>
  <c r="N50" i="22"/>
  <c r="AH49" i="22"/>
  <c r="AI49" i="22" s="1"/>
  <c r="AA49" i="22" s="1"/>
  <c r="Y49" i="22"/>
  <c r="P49" i="22"/>
  <c r="N49" i="22"/>
  <c r="AH48" i="22"/>
  <c r="AI48" i="22" s="1"/>
  <c r="AA48" i="22" s="1"/>
  <c r="Y48" i="22"/>
  <c r="P48" i="22"/>
  <c r="Q48" i="22" s="1"/>
  <c r="N48" i="22"/>
  <c r="AH47" i="22"/>
  <c r="AI47" i="22"/>
  <c r="AA47" i="22" s="1"/>
  <c r="AD47" i="22" s="1"/>
  <c r="AB47" i="22"/>
  <c r="Y47" i="22"/>
  <c r="Q47" i="22"/>
  <c r="P47" i="22"/>
  <c r="S47" i="22" s="1"/>
  <c r="N47" i="22"/>
  <c r="AH46" i="22"/>
  <c r="AI46" i="22" s="1"/>
  <c r="AA46" i="22" s="1"/>
  <c r="AB46" i="22"/>
  <c r="Y46" i="22"/>
  <c r="Q46" i="22"/>
  <c r="P46" i="22"/>
  <c r="N46" i="22"/>
  <c r="AH45" i="22"/>
  <c r="AI45" i="22" s="1"/>
  <c r="AA45" i="22" s="1"/>
  <c r="Y45" i="22"/>
  <c r="P45" i="22"/>
  <c r="N45" i="22"/>
  <c r="AH44" i="22"/>
  <c r="AI44" i="22" s="1"/>
  <c r="AA44" i="22" s="1"/>
  <c r="AE44" i="22" s="1"/>
  <c r="Y44" i="22"/>
  <c r="P44" i="22"/>
  <c r="N44" i="22"/>
  <c r="AH43" i="22"/>
  <c r="AI43" i="22" s="1"/>
  <c r="AA43" i="22" s="1"/>
  <c r="Y43" i="22"/>
  <c r="P43" i="22"/>
  <c r="Q43" i="22" s="1"/>
  <c r="N43" i="22"/>
  <c r="AH42" i="22"/>
  <c r="AI42" i="22" s="1"/>
  <c r="AA42" i="22" s="1"/>
  <c r="AB42" i="22" s="1"/>
  <c r="Y42" i="22"/>
  <c r="P42" i="22"/>
  <c r="N42" i="22"/>
  <c r="AH41" i="22"/>
  <c r="AI41" i="22" s="1"/>
  <c r="AA41" i="22" s="1"/>
  <c r="Y41" i="22"/>
  <c r="P41" i="22"/>
  <c r="Q41" i="22" s="1"/>
  <c r="N41" i="22"/>
  <c r="AH40" i="22"/>
  <c r="AI40" i="22"/>
  <c r="AA40" i="22" s="1"/>
  <c r="AE40" i="22" s="1"/>
  <c r="Y40" i="22"/>
  <c r="P40" i="22"/>
  <c r="Q40" i="22" s="1"/>
  <c r="N40" i="22"/>
  <c r="AH39" i="22"/>
  <c r="AI39" i="22" s="1"/>
  <c r="AA39" i="22" s="1"/>
  <c r="AC39" i="22" s="1"/>
  <c r="Y39" i="22"/>
  <c r="P39" i="22"/>
  <c r="N39" i="22"/>
  <c r="AH38" i="22"/>
  <c r="AI38" i="22" s="1"/>
  <c r="AA38" i="22" s="1"/>
  <c r="Y38" i="22"/>
  <c r="P38" i="22"/>
  <c r="Q38" i="22" s="1"/>
  <c r="N38" i="22"/>
  <c r="AH37" i="22"/>
  <c r="AI37" i="22" s="1"/>
  <c r="AA37" i="22" s="1"/>
  <c r="AB37" i="22" s="1"/>
  <c r="Y37" i="22"/>
  <c r="P37" i="22"/>
  <c r="N37" i="22"/>
  <c r="AH36" i="22"/>
  <c r="AI36" i="22" s="1"/>
  <c r="AA36" i="22" s="1"/>
  <c r="Y36" i="22"/>
  <c r="P36" i="22"/>
  <c r="Q36" i="22" s="1"/>
  <c r="N36" i="22"/>
  <c r="AH35" i="22"/>
  <c r="AI35" i="22" s="1"/>
  <c r="AA35" i="22" s="1"/>
  <c r="Y35" i="22"/>
  <c r="P35" i="22"/>
  <c r="N35" i="22"/>
  <c r="AH34" i="22"/>
  <c r="AI34" i="22"/>
  <c r="AA34" i="22" s="1"/>
  <c r="Y34" i="22"/>
  <c r="P34" i="22"/>
  <c r="N34" i="22"/>
  <c r="AH33" i="22"/>
  <c r="AI33" i="22" s="1"/>
  <c r="AA33" i="22" s="1"/>
  <c r="AB33" i="22"/>
  <c r="Y33" i="22"/>
  <c r="Q33" i="22"/>
  <c r="P33" i="22"/>
  <c r="S33" i="22" s="1"/>
  <c r="U33" i="22"/>
  <c r="N33" i="22"/>
  <c r="AH32" i="22"/>
  <c r="AI32" i="22" s="1"/>
  <c r="AA32" i="22" s="1"/>
  <c r="Y32" i="22"/>
  <c r="P32" i="22"/>
  <c r="N32" i="22"/>
  <c r="AH31" i="22"/>
  <c r="AI31" i="22" s="1"/>
  <c r="AA31" i="22" s="1"/>
  <c r="AB31" i="22" s="1"/>
  <c r="Y31" i="22"/>
  <c r="P31" i="22"/>
  <c r="Q31" i="22" s="1"/>
  <c r="N31" i="22"/>
  <c r="AH30" i="22"/>
  <c r="AI30" i="22"/>
  <c r="AA30" i="22" s="1"/>
  <c r="Y30" i="22"/>
  <c r="P30" i="22"/>
  <c r="N30" i="22"/>
  <c r="AH29" i="22"/>
  <c r="AI29" i="22" s="1"/>
  <c r="AA29" i="22" s="1"/>
  <c r="AB29" i="22" s="1"/>
  <c r="Y29" i="22"/>
  <c r="P29" i="22"/>
  <c r="Q29" i="22" s="1"/>
  <c r="N29" i="22"/>
  <c r="AH28" i="22"/>
  <c r="AI28" i="22" s="1"/>
  <c r="AA28" i="22" s="1"/>
  <c r="AB28" i="22" s="1"/>
  <c r="Y28" i="22"/>
  <c r="P28" i="22"/>
  <c r="R28" i="22" s="1"/>
  <c r="N28" i="22"/>
  <c r="AH27" i="22"/>
  <c r="AI27" i="22" s="1"/>
  <c r="AA27" i="22" s="1"/>
  <c r="AB27" i="22" s="1"/>
  <c r="Y27" i="22"/>
  <c r="P27" i="22"/>
  <c r="Q27" i="22" s="1"/>
  <c r="N27" i="22"/>
  <c r="AH26" i="22"/>
  <c r="AI26" i="22"/>
  <c r="AA26" i="22" s="1"/>
  <c r="AC26" i="22" s="1"/>
  <c r="Y26" i="22"/>
  <c r="P26" i="22"/>
  <c r="Q26" i="22" s="1"/>
  <c r="N26" i="22"/>
  <c r="AH25" i="22"/>
  <c r="AI25" i="22" s="1"/>
  <c r="AA25" i="22" s="1"/>
  <c r="AB25" i="22" s="1"/>
  <c r="Y25" i="22"/>
  <c r="P25" i="22"/>
  <c r="S25" i="22" s="1"/>
  <c r="N25" i="22"/>
  <c r="AH24" i="22"/>
  <c r="AI24" i="22" s="1"/>
  <c r="AA24" i="22" s="1"/>
  <c r="AB24" i="22"/>
  <c r="Y24" i="22"/>
  <c r="Q24" i="22"/>
  <c r="P24" i="22"/>
  <c r="U24" i="22" s="1"/>
  <c r="N24" i="22"/>
  <c r="Y23" i="22"/>
  <c r="T23" i="22"/>
  <c r="AH23" i="22" s="1"/>
  <c r="AI23" i="22" s="1"/>
  <c r="AA23" i="22" s="1"/>
  <c r="P23" i="22"/>
  <c r="Q23" i="22" s="1"/>
  <c r="N23" i="22"/>
  <c r="AH22" i="22"/>
  <c r="AI22" i="22" s="1"/>
  <c r="AA22" i="22" s="1"/>
  <c r="V22" i="22"/>
  <c r="Y22" i="22" s="1"/>
  <c r="P22" i="22"/>
  <c r="Q22" i="22" s="1"/>
  <c r="N22" i="22"/>
  <c r="AH21" i="22"/>
  <c r="AI21" i="22" s="1"/>
  <c r="AA21" i="22" s="1"/>
  <c r="W21" i="22"/>
  <c r="W58" i="22" s="1"/>
  <c r="V21" i="22"/>
  <c r="P21" i="22"/>
  <c r="R21" i="22" s="1"/>
  <c r="N21" i="22"/>
  <c r="Y20" i="22"/>
  <c r="T20" i="22"/>
  <c r="AH20" i="22" s="1"/>
  <c r="AI20" i="22" s="1"/>
  <c r="AA20" i="22" s="1"/>
  <c r="Q20" i="22"/>
  <c r="P20" i="22"/>
  <c r="U20" i="22" s="1"/>
  <c r="N20" i="22"/>
  <c r="AH19" i="22"/>
  <c r="AI19" i="22"/>
  <c r="AA19" i="22" s="1"/>
  <c r="Y19" i="22"/>
  <c r="P19" i="22"/>
  <c r="R19" i="22" s="1"/>
  <c r="N19" i="22"/>
  <c r="AH18" i="22"/>
  <c r="AI18" i="22" s="1"/>
  <c r="AA18" i="22" s="1"/>
  <c r="AB18" i="22" s="1"/>
  <c r="Y18" i="22"/>
  <c r="P18" i="22"/>
  <c r="N18" i="22"/>
  <c r="AH17" i="22"/>
  <c r="AI17" i="22" s="1"/>
  <c r="AA17" i="22" s="1"/>
  <c r="Y17" i="22"/>
  <c r="P17" i="22"/>
  <c r="N17" i="22"/>
  <c r="AH16" i="22"/>
  <c r="AI16" i="22" s="1"/>
  <c r="AA16" i="22" s="1"/>
  <c r="AB16" i="22" s="1"/>
  <c r="Y16" i="22"/>
  <c r="P16" i="22"/>
  <c r="Q16" i="22" s="1"/>
  <c r="N16" i="22"/>
  <c r="AH15" i="22"/>
  <c r="AI15" i="22"/>
  <c r="AA15" i="22" s="1"/>
  <c r="Y15" i="22"/>
  <c r="P15" i="22"/>
  <c r="R15" i="22" s="1"/>
  <c r="N15" i="22"/>
  <c r="AH14" i="22"/>
  <c r="AI14" i="22" s="1"/>
  <c r="AA14" i="22" s="1"/>
  <c r="AB14" i="22" s="1"/>
  <c r="Y14" i="22"/>
  <c r="P14" i="22"/>
  <c r="Q14" i="22" s="1"/>
  <c r="N14" i="22"/>
  <c r="Y13" i="22"/>
  <c r="T13" i="22"/>
  <c r="AH13" i="22" s="1"/>
  <c r="AI13" i="22" s="1"/>
  <c r="AA13" i="22" s="1"/>
  <c r="P13" i="22"/>
  <c r="U13" i="22" s="1"/>
  <c r="N13" i="22"/>
  <c r="Y12" i="22"/>
  <c r="T12" i="22"/>
  <c r="AH12" i="22" s="1"/>
  <c r="AI12" i="22" s="1"/>
  <c r="AA12" i="22" s="1"/>
  <c r="P12" i="22"/>
  <c r="Q12" i="22" s="1"/>
  <c r="N12" i="22"/>
  <c r="Y11" i="22"/>
  <c r="T11" i="22"/>
  <c r="Q11" i="22"/>
  <c r="P11" i="22"/>
  <c r="U11" i="22" s="1"/>
  <c r="N11" i="22"/>
  <c r="Y10" i="22"/>
  <c r="T10" i="22"/>
  <c r="AH10" i="22" s="1"/>
  <c r="AI10" i="22" s="1"/>
  <c r="AA10" i="22" s="1"/>
  <c r="Q10" i="22"/>
  <c r="P10" i="22"/>
  <c r="U10" i="22" s="1"/>
  <c r="N10" i="22"/>
  <c r="Y9" i="22"/>
  <c r="T9" i="22"/>
  <c r="AH9" i="22" s="1"/>
  <c r="P9" i="22"/>
  <c r="Q9" i="22" s="1"/>
  <c r="N9" i="22"/>
  <c r="AH8" i="22"/>
  <c r="AI8" i="22" s="1"/>
  <c r="AA8" i="22" s="1"/>
  <c r="AB8" i="22"/>
  <c r="Y8" i="22"/>
  <c r="P8" i="22"/>
  <c r="U8" i="22" s="1"/>
  <c r="N8" i="22"/>
  <c r="AH7" i="22"/>
  <c r="AI7" i="22" s="1"/>
  <c r="Y7" i="22"/>
  <c r="P7" i="22"/>
  <c r="N7" i="22"/>
  <c r="B6" i="22"/>
  <c r="C6" i="22" s="1"/>
  <c r="D6" i="22" s="1"/>
  <c r="E6" i="22" s="1"/>
  <c r="F6" i="22" s="1"/>
  <c r="G6" i="22" s="1"/>
  <c r="H6" i="22" s="1"/>
  <c r="I6" i="22" s="1"/>
  <c r="J6" i="22" s="1"/>
  <c r="K6" i="22" s="1"/>
  <c r="AE64" i="21"/>
  <c r="AG58" i="21"/>
  <c r="AC62" i="21" s="1"/>
  <c r="AC65" i="21" s="1"/>
  <c r="Z58" i="21"/>
  <c r="X58" i="21"/>
  <c r="O58" i="21"/>
  <c r="M58" i="21"/>
  <c r="L58" i="21"/>
  <c r="K58" i="21"/>
  <c r="J58" i="21"/>
  <c r="I58" i="21"/>
  <c r="H58" i="21"/>
  <c r="N58" i="21" s="1"/>
  <c r="G58" i="21"/>
  <c r="AH57" i="21"/>
  <c r="AI57" i="21" s="1"/>
  <c r="AA57" i="21" s="1"/>
  <c r="AB57" i="21" s="1"/>
  <c r="Y57" i="21"/>
  <c r="P57" i="21"/>
  <c r="Q57" i="21" s="1"/>
  <c r="N57" i="21"/>
  <c r="AH56" i="21"/>
  <c r="AI56" i="21" s="1"/>
  <c r="AA56" i="21" s="1"/>
  <c r="Y56" i="21"/>
  <c r="P56" i="21"/>
  <c r="U56" i="21" s="1"/>
  <c r="N56" i="21"/>
  <c r="AH55" i="21"/>
  <c r="AI55" i="21"/>
  <c r="AA55" i="21" s="1"/>
  <c r="AD55" i="21" s="1"/>
  <c r="Y55" i="21"/>
  <c r="P55" i="21"/>
  <c r="Q55" i="21" s="1"/>
  <c r="N55" i="21"/>
  <c r="AH54" i="21"/>
  <c r="AI54" i="21" s="1"/>
  <c r="AA54" i="21" s="1"/>
  <c r="Y54" i="21"/>
  <c r="P54" i="21"/>
  <c r="Q54" i="21" s="1"/>
  <c r="N54" i="21"/>
  <c r="AH53" i="21"/>
  <c r="AI53" i="21" s="1"/>
  <c r="AA53" i="21" s="1"/>
  <c r="Y53" i="21"/>
  <c r="P53" i="21"/>
  <c r="U53" i="21" s="1"/>
  <c r="N53" i="21"/>
  <c r="AH52" i="21"/>
  <c r="AI52" i="21" s="1"/>
  <c r="AA52" i="21" s="1"/>
  <c r="AB52" i="21"/>
  <c r="Y52" i="21"/>
  <c r="Q52" i="21"/>
  <c r="P52" i="21"/>
  <c r="U52" i="21"/>
  <c r="N52" i="21"/>
  <c r="AH51" i="21"/>
  <c r="AI51" i="21" s="1"/>
  <c r="AA51" i="21" s="1"/>
  <c r="Y51" i="21"/>
  <c r="P51" i="21"/>
  <c r="U51" i="21" s="1"/>
  <c r="N51" i="21"/>
  <c r="AH50" i="21"/>
  <c r="AI50" i="21" s="1"/>
  <c r="AA50" i="21" s="1"/>
  <c r="AC50" i="21" s="1"/>
  <c r="Y50" i="21"/>
  <c r="P50" i="21"/>
  <c r="N50" i="21"/>
  <c r="AH49" i="21"/>
  <c r="AI49" i="21" s="1"/>
  <c r="AA49" i="21" s="1"/>
  <c r="W49" i="21"/>
  <c r="V49" i="21"/>
  <c r="Y49" i="21" s="1"/>
  <c r="P49" i="21"/>
  <c r="U49" i="21" s="1"/>
  <c r="N49" i="21"/>
  <c r="AH48" i="21"/>
  <c r="AI48" i="21" s="1"/>
  <c r="AA48" i="21" s="1"/>
  <c r="AB48" i="21" s="1"/>
  <c r="Y48" i="21"/>
  <c r="P48" i="21"/>
  <c r="Q48" i="21" s="1"/>
  <c r="N48" i="21"/>
  <c r="AH47" i="21"/>
  <c r="AI47" i="21"/>
  <c r="AA47" i="21" s="1"/>
  <c r="AB47" i="21"/>
  <c r="Y47" i="21"/>
  <c r="Q47" i="21"/>
  <c r="P47" i="21"/>
  <c r="U47" i="21" s="1"/>
  <c r="N47" i="21"/>
  <c r="AH46" i="21"/>
  <c r="AI46" i="21" s="1"/>
  <c r="AA46" i="21" s="1"/>
  <c r="AB46" i="21"/>
  <c r="Y46" i="21"/>
  <c r="Q46" i="21"/>
  <c r="P46" i="21"/>
  <c r="S46" i="21" s="1"/>
  <c r="N46" i="21"/>
  <c r="AH45" i="21"/>
  <c r="AI45" i="21" s="1"/>
  <c r="AA45" i="21" s="1"/>
  <c r="Y45" i="21"/>
  <c r="P45" i="21"/>
  <c r="U45" i="21" s="1"/>
  <c r="N45" i="21"/>
  <c r="AH44" i="21"/>
  <c r="AI44" i="21" s="1"/>
  <c r="AA44" i="21" s="1"/>
  <c r="Y44" i="21"/>
  <c r="P44" i="21"/>
  <c r="Q44" i="21" s="1"/>
  <c r="N44" i="21"/>
  <c r="AH43" i="21"/>
  <c r="AI43" i="21" s="1"/>
  <c r="AA43" i="21" s="1"/>
  <c r="Y43" i="21"/>
  <c r="P43" i="21"/>
  <c r="U43" i="21"/>
  <c r="N43" i="21"/>
  <c r="AH42" i="21"/>
  <c r="AI42" i="21" s="1"/>
  <c r="AA42" i="21" s="1"/>
  <c r="AC42" i="21" s="1"/>
  <c r="Y42" i="21"/>
  <c r="P42" i="21"/>
  <c r="N42" i="21"/>
  <c r="AH41" i="21"/>
  <c r="AI41" i="21" s="1"/>
  <c r="AA41" i="21" s="1"/>
  <c r="Y41" i="21"/>
  <c r="P41" i="21"/>
  <c r="U41" i="21" s="1"/>
  <c r="N41" i="21"/>
  <c r="AH40" i="21"/>
  <c r="AI40" i="21" s="1"/>
  <c r="AA40" i="21" s="1"/>
  <c r="Y40" i="21"/>
  <c r="P40" i="21"/>
  <c r="Q40" i="21" s="1"/>
  <c r="N40" i="21"/>
  <c r="AH39" i="21"/>
  <c r="AI39" i="21" s="1"/>
  <c r="AA39" i="21" s="1"/>
  <c r="Y39" i="21"/>
  <c r="P39" i="21"/>
  <c r="U39" i="21" s="1"/>
  <c r="N39" i="21"/>
  <c r="AH38" i="21"/>
  <c r="AI38" i="21" s="1"/>
  <c r="AA38" i="21" s="1"/>
  <c r="Y38" i="21"/>
  <c r="P38" i="21"/>
  <c r="Q38" i="21"/>
  <c r="N38" i="21"/>
  <c r="AH37" i="21"/>
  <c r="AI37" i="21" s="1"/>
  <c r="AA37" i="21" s="1"/>
  <c r="Y37" i="21"/>
  <c r="P37" i="21"/>
  <c r="U37" i="21" s="1"/>
  <c r="N37" i="21"/>
  <c r="AH36" i="21"/>
  <c r="AI36" i="21" s="1"/>
  <c r="AA36" i="21" s="1"/>
  <c r="AB36" i="21" s="1"/>
  <c r="Y36" i="21"/>
  <c r="P36" i="21"/>
  <c r="N36" i="21"/>
  <c r="AH35" i="21"/>
  <c r="AI35" i="21" s="1"/>
  <c r="AA35" i="21" s="1"/>
  <c r="Y35" i="21"/>
  <c r="P35" i="21"/>
  <c r="U35" i="21" s="1"/>
  <c r="N35" i="21"/>
  <c r="AH34" i="21"/>
  <c r="AI34" i="21" s="1"/>
  <c r="AA34" i="21" s="1"/>
  <c r="AD34" i="21" s="1"/>
  <c r="Y34" i="21"/>
  <c r="P34" i="21"/>
  <c r="Q34" i="21" s="1"/>
  <c r="N34" i="21"/>
  <c r="AH33" i="21"/>
  <c r="AI33" i="21" s="1"/>
  <c r="AA33" i="21" s="1"/>
  <c r="AB33" i="21"/>
  <c r="Y33" i="21"/>
  <c r="Q33" i="21"/>
  <c r="P33" i="21"/>
  <c r="U33" i="21"/>
  <c r="N33" i="21"/>
  <c r="AH32" i="21"/>
  <c r="AI32" i="21" s="1"/>
  <c r="AA32" i="21" s="1"/>
  <c r="Y32" i="21"/>
  <c r="P32" i="21"/>
  <c r="Q32" i="21" s="1"/>
  <c r="N32" i="21"/>
  <c r="AH31" i="21"/>
  <c r="AI31" i="21" s="1"/>
  <c r="AA31" i="21" s="1"/>
  <c r="Y31" i="21"/>
  <c r="P31" i="21"/>
  <c r="U31" i="21" s="1"/>
  <c r="N31" i="21"/>
  <c r="AH30" i="21"/>
  <c r="AI30" i="21" s="1"/>
  <c r="AA30" i="21" s="1"/>
  <c r="Y30" i="21"/>
  <c r="P30" i="21"/>
  <c r="Q30" i="21" s="1"/>
  <c r="N30" i="21"/>
  <c r="AH29" i="21"/>
  <c r="AI29" i="21" s="1"/>
  <c r="AA29" i="21" s="1"/>
  <c r="AC29" i="21" s="1"/>
  <c r="Y29" i="21"/>
  <c r="P29" i="21"/>
  <c r="U29" i="21" s="1"/>
  <c r="N29" i="21"/>
  <c r="AH28" i="21"/>
  <c r="AI28" i="21"/>
  <c r="AA28" i="21" s="1"/>
  <c r="Y28" i="21"/>
  <c r="P28" i="21"/>
  <c r="R28" i="21" s="1"/>
  <c r="S28" i="21" s="1"/>
  <c r="N28" i="21"/>
  <c r="AH27" i="21"/>
  <c r="AI27" i="21" s="1"/>
  <c r="AA27" i="21" s="1"/>
  <c r="Y27" i="21"/>
  <c r="P27" i="21"/>
  <c r="U27" i="21" s="1"/>
  <c r="N27" i="21"/>
  <c r="AH26" i="21"/>
  <c r="AI26" i="21" s="1"/>
  <c r="AA26" i="21" s="1"/>
  <c r="Y26" i="21"/>
  <c r="P26" i="21"/>
  <c r="Q26" i="21" s="1"/>
  <c r="N26" i="21"/>
  <c r="AH25" i="21"/>
  <c r="AI25" i="21"/>
  <c r="AA25" i="21" s="1"/>
  <c r="Y25" i="21"/>
  <c r="P25" i="21"/>
  <c r="S25" i="21" s="1"/>
  <c r="N25" i="21"/>
  <c r="AH24" i="21"/>
  <c r="AI24" i="21" s="1"/>
  <c r="AA24" i="21" s="1"/>
  <c r="AB24" i="21"/>
  <c r="Y24" i="21"/>
  <c r="Q24" i="21"/>
  <c r="P24" i="21"/>
  <c r="U24" i="21" s="1"/>
  <c r="N24" i="21"/>
  <c r="Y23" i="21"/>
  <c r="T23" i="21"/>
  <c r="P23" i="21"/>
  <c r="U23" i="21" s="1"/>
  <c r="N23" i="21"/>
  <c r="AH22" i="21"/>
  <c r="AI22" i="21" s="1"/>
  <c r="AA22" i="21" s="1"/>
  <c r="V22" i="21"/>
  <c r="Y22" i="21" s="1"/>
  <c r="P22" i="21"/>
  <c r="U22" i="21" s="1"/>
  <c r="N22" i="21"/>
  <c r="AH21" i="21"/>
  <c r="AI21" i="21" s="1"/>
  <c r="AA21" i="21" s="1"/>
  <c r="W21" i="21"/>
  <c r="V21" i="21"/>
  <c r="Q21" i="21"/>
  <c r="P21" i="21"/>
  <c r="U21" i="21"/>
  <c r="N21" i="21"/>
  <c r="Y20" i="21"/>
  <c r="T20" i="21"/>
  <c r="AB20" i="21"/>
  <c r="Q20" i="21"/>
  <c r="P20" i="21"/>
  <c r="U20" i="21" s="1"/>
  <c r="N20" i="21"/>
  <c r="AH19" i="21"/>
  <c r="AI19" i="21" s="1"/>
  <c r="AA19" i="21" s="1"/>
  <c r="Y19" i="21"/>
  <c r="P19" i="21"/>
  <c r="N19" i="21"/>
  <c r="AH18" i="21"/>
  <c r="AI18" i="21" s="1"/>
  <c r="AA18" i="21" s="1"/>
  <c r="Y18" i="21"/>
  <c r="P18" i="21"/>
  <c r="U18" i="21" s="1"/>
  <c r="N18" i="21"/>
  <c r="AH17" i="21"/>
  <c r="AI17" i="21" s="1"/>
  <c r="AA17" i="21" s="1"/>
  <c r="Y17" i="21"/>
  <c r="P17" i="21"/>
  <c r="Q17" i="21" s="1"/>
  <c r="N17" i="21"/>
  <c r="AH16" i="21"/>
  <c r="AI16" i="21"/>
  <c r="AA16" i="21" s="1"/>
  <c r="AC16" i="21" s="1"/>
  <c r="Y16" i="21"/>
  <c r="P16" i="21"/>
  <c r="R16" i="21" s="1"/>
  <c r="N16" i="21"/>
  <c r="AH15" i="21"/>
  <c r="AI15" i="21" s="1"/>
  <c r="AA15" i="21" s="1"/>
  <c r="AB15" i="21" s="1"/>
  <c r="Y15" i="21"/>
  <c r="P15" i="21"/>
  <c r="N15" i="21"/>
  <c r="AH14" i="21"/>
  <c r="AI14" i="21" s="1"/>
  <c r="AA14" i="21" s="1"/>
  <c r="Y14" i="21"/>
  <c r="P14" i="21"/>
  <c r="R14" i="21" s="1"/>
  <c r="N14" i="21"/>
  <c r="Y13" i="21"/>
  <c r="T13" i="21"/>
  <c r="AH13" i="21" s="1"/>
  <c r="AI13" i="21" s="1"/>
  <c r="AA13" i="21" s="1"/>
  <c r="AC13" i="21" s="1"/>
  <c r="P13" i="21"/>
  <c r="Q13" i="21" s="1"/>
  <c r="N13" i="21"/>
  <c r="Y12" i="21"/>
  <c r="T12" i="21"/>
  <c r="P12" i="21"/>
  <c r="Q12" i="21" s="1"/>
  <c r="N12" i="21"/>
  <c r="Y11" i="21"/>
  <c r="T11" i="21"/>
  <c r="Q11" i="21"/>
  <c r="P11" i="21"/>
  <c r="U11" i="21" s="1"/>
  <c r="N11" i="21"/>
  <c r="Y10" i="21"/>
  <c r="T10" i="21"/>
  <c r="AB10" i="21" s="1"/>
  <c r="Q10" i="21"/>
  <c r="P10" i="21"/>
  <c r="U10" i="21" s="1"/>
  <c r="N10" i="21"/>
  <c r="Y9" i="21"/>
  <c r="T9" i="21"/>
  <c r="AH9" i="21" s="1"/>
  <c r="AI9" i="21" s="1"/>
  <c r="AA9" i="21" s="1"/>
  <c r="P9" i="21"/>
  <c r="Q9" i="21" s="1"/>
  <c r="N9" i="21"/>
  <c r="AH8" i="21"/>
  <c r="AI8" i="21" s="1"/>
  <c r="AA8" i="21" s="1"/>
  <c r="AB8" i="21"/>
  <c r="Y8" i="21"/>
  <c r="P8" i="21"/>
  <c r="N8" i="21"/>
  <c r="AH7" i="21"/>
  <c r="Y7" i="21"/>
  <c r="P7" i="21"/>
  <c r="N7" i="21"/>
  <c r="B6" i="21"/>
  <c r="C6" i="21" s="1"/>
  <c r="D6" i="21" s="1"/>
  <c r="E6" i="21" s="1"/>
  <c r="F6" i="21" s="1"/>
  <c r="G6" i="21" s="1"/>
  <c r="H6" i="21" s="1"/>
  <c r="I6" i="21" s="1"/>
  <c r="J6" i="21" s="1"/>
  <c r="K6" i="21" s="1"/>
  <c r="L6" i="21" s="1"/>
  <c r="M6" i="21" s="1"/>
  <c r="N6" i="21" s="1"/>
  <c r="O6" i="21" s="1"/>
  <c r="P6" i="21" s="1"/>
  <c r="Q6" i="21" s="1"/>
  <c r="R6" i="21" s="1"/>
  <c r="AE64" i="20"/>
  <c r="AG58" i="20"/>
  <c r="AC62" i="20" s="1"/>
  <c r="AC65" i="20" s="1"/>
  <c r="Z58" i="20"/>
  <c r="X58" i="20"/>
  <c r="O58" i="20"/>
  <c r="M58" i="20"/>
  <c r="L58" i="20"/>
  <c r="K58" i="20"/>
  <c r="J58" i="20"/>
  <c r="I58" i="20"/>
  <c r="H58" i="20"/>
  <c r="G58" i="20"/>
  <c r="AH57" i="20"/>
  <c r="AI57" i="20" s="1"/>
  <c r="AA57" i="20" s="1"/>
  <c r="Y57" i="20"/>
  <c r="P57" i="20"/>
  <c r="N57" i="20"/>
  <c r="AH56" i="20"/>
  <c r="AI56" i="20" s="1"/>
  <c r="AA56" i="20" s="1"/>
  <c r="Y56" i="20"/>
  <c r="P56" i="20"/>
  <c r="N56" i="20"/>
  <c r="AH55" i="20"/>
  <c r="AI55" i="20" s="1"/>
  <c r="AA55" i="20" s="1"/>
  <c r="Y55" i="20"/>
  <c r="P55" i="20"/>
  <c r="Q55" i="20" s="1"/>
  <c r="N55" i="20"/>
  <c r="AH54" i="20"/>
  <c r="Y54" i="20"/>
  <c r="P54" i="20"/>
  <c r="Q54" i="20" s="1"/>
  <c r="N54" i="20"/>
  <c r="AH53" i="20"/>
  <c r="AI53" i="20" s="1"/>
  <c r="AA53" i="20" s="1"/>
  <c r="Y53" i="20"/>
  <c r="P53" i="20"/>
  <c r="U53" i="20" s="1"/>
  <c r="N53" i="20"/>
  <c r="AH52" i="20"/>
  <c r="AI52" i="20" s="1"/>
  <c r="AA52" i="20" s="1"/>
  <c r="AB52" i="20"/>
  <c r="Y52" i="20"/>
  <c r="Q52" i="20"/>
  <c r="P52" i="20"/>
  <c r="N52" i="20"/>
  <c r="AH51" i="20"/>
  <c r="AI51" i="20" s="1"/>
  <c r="AA51" i="20" s="1"/>
  <c r="AC51" i="20" s="1"/>
  <c r="Y51" i="20"/>
  <c r="P51" i="20"/>
  <c r="N51" i="20"/>
  <c r="AH50" i="20"/>
  <c r="AI50" i="20" s="1"/>
  <c r="AA50" i="20" s="1"/>
  <c r="Y50" i="20"/>
  <c r="P50" i="20"/>
  <c r="Q50" i="20" s="1"/>
  <c r="N50" i="20"/>
  <c r="AH49" i="20"/>
  <c r="AI49" i="20"/>
  <c r="AA49" i="20" s="1"/>
  <c r="AB49" i="20" s="1"/>
  <c r="W49" i="20"/>
  <c r="V49" i="20"/>
  <c r="Y49" i="20" s="1"/>
  <c r="P49" i="20"/>
  <c r="N49" i="20"/>
  <c r="AH48" i="20"/>
  <c r="AI48" i="20" s="1"/>
  <c r="AA48" i="20" s="1"/>
  <c r="Y48" i="20"/>
  <c r="P48" i="20"/>
  <c r="Q48" i="20" s="1"/>
  <c r="N48" i="20"/>
  <c r="AH47" i="20"/>
  <c r="AI47" i="20"/>
  <c r="AA47" i="20" s="1"/>
  <c r="AB47" i="20"/>
  <c r="Y47" i="20"/>
  <c r="Q47" i="20"/>
  <c r="P47" i="20"/>
  <c r="U47" i="20" s="1"/>
  <c r="N47" i="20"/>
  <c r="AH46" i="20"/>
  <c r="AI46" i="20" s="1"/>
  <c r="AA46" i="20" s="1"/>
  <c r="AB46" i="20"/>
  <c r="Y46" i="20"/>
  <c r="Q46" i="20"/>
  <c r="P46" i="20"/>
  <c r="U46" i="20" s="1"/>
  <c r="N46" i="20"/>
  <c r="AH45" i="20"/>
  <c r="AI45" i="20" s="1"/>
  <c r="AA45" i="20" s="1"/>
  <c r="AB45" i="20" s="1"/>
  <c r="Y45" i="20"/>
  <c r="P45" i="20"/>
  <c r="N45" i="20"/>
  <c r="AH44" i="20"/>
  <c r="AI44" i="20" s="1"/>
  <c r="AA44" i="20" s="1"/>
  <c r="AB44" i="20" s="1"/>
  <c r="Y44" i="20"/>
  <c r="P44" i="20"/>
  <c r="N44" i="20"/>
  <c r="AH43" i="20"/>
  <c r="AI43" i="20" s="1"/>
  <c r="AA43" i="20" s="1"/>
  <c r="Y43" i="20"/>
  <c r="P43" i="20"/>
  <c r="N43" i="20"/>
  <c r="AH42" i="20"/>
  <c r="AI42" i="20"/>
  <c r="AA42" i="20" s="1"/>
  <c r="AC42" i="20" s="1"/>
  <c r="Y42" i="20"/>
  <c r="P42" i="20"/>
  <c r="Q42" i="20" s="1"/>
  <c r="N42" i="20"/>
  <c r="AH41" i="20"/>
  <c r="AI41" i="20" s="1"/>
  <c r="AA41" i="20" s="1"/>
  <c r="Y41" i="20"/>
  <c r="P41" i="20"/>
  <c r="N41" i="20"/>
  <c r="AH40" i="20"/>
  <c r="AI40" i="20" s="1"/>
  <c r="AA40" i="20" s="1"/>
  <c r="Y40" i="20"/>
  <c r="P40" i="20"/>
  <c r="Q40" i="20" s="1"/>
  <c r="N40" i="20"/>
  <c r="AH39" i="20"/>
  <c r="AI39" i="20" s="1"/>
  <c r="AA39" i="20" s="1"/>
  <c r="AC39" i="20" s="1"/>
  <c r="Y39" i="20"/>
  <c r="P39" i="20"/>
  <c r="N39" i="20"/>
  <c r="AH38" i="20"/>
  <c r="AI38" i="20"/>
  <c r="AA38" i="20" s="1"/>
  <c r="Y38" i="20"/>
  <c r="P38" i="20"/>
  <c r="Q38" i="20" s="1"/>
  <c r="N38" i="20"/>
  <c r="AH37" i="20"/>
  <c r="AI37" i="20" s="1"/>
  <c r="AA37" i="20" s="1"/>
  <c r="AB37" i="20" s="1"/>
  <c r="Y37" i="20"/>
  <c r="P37" i="20"/>
  <c r="N37" i="20"/>
  <c r="AH36" i="20"/>
  <c r="AI36" i="20" s="1"/>
  <c r="AA36" i="20" s="1"/>
  <c r="Y36" i="20"/>
  <c r="P36" i="20"/>
  <c r="N36" i="20"/>
  <c r="AH35" i="20"/>
  <c r="AI35" i="20"/>
  <c r="AA35" i="20" s="1"/>
  <c r="Y35" i="20"/>
  <c r="P35" i="20"/>
  <c r="N35" i="20"/>
  <c r="AH34" i="20"/>
  <c r="AI34" i="20" s="1"/>
  <c r="AA34" i="20" s="1"/>
  <c r="Y34" i="20"/>
  <c r="P34" i="20"/>
  <c r="Q34" i="20" s="1"/>
  <c r="N34" i="20"/>
  <c r="AH33" i="20"/>
  <c r="AI33" i="20" s="1"/>
  <c r="AA33" i="20" s="1"/>
  <c r="AB33" i="20"/>
  <c r="Y33" i="20"/>
  <c r="Q33" i="20"/>
  <c r="P33" i="20"/>
  <c r="N33" i="20"/>
  <c r="AH32" i="20"/>
  <c r="AI32" i="20" s="1"/>
  <c r="AA32" i="20" s="1"/>
  <c r="Y32" i="20"/>
  <c r="P32" i="20"/>
  <c r="N32" i="20"/>
  <c r="AH31" i="20"/>
  <c r="AI31" i="20" s="1"/>
  <c r="AA31" i="20" s="1"/>
  <c r="Y31" i="20"/>
  <c r="P31" i="20"/>
  <c r="R31" i="20" s="1"/>
  <c r="N31" i="20"/>
  <c r="AH30" i="20"/>
  <c r="AI30" i="20"/>
  <c r="AA30" i="20" s="1"/>
  <c r="Y30" i="20"/>
  <c r="P30" i="20"/>
  <c r="Q30" i="20" s="1"/>
  <c r="N30" i="20"/>
  <c r="AH29" i="20"/>
  <c r="AI29" i="20" s="1"/>
  <c r="AA29" i="20" s="1"/>
  <c r="Y29" i="20"/>
  <c r="P29" i="20"/>
  <c r="Q29" i="20" s="1"/>
  <c r="N29" i="20"/>
  <c r="AH28" i="20"/>
  <c r="AI28" i="20" s="1"/>
  <c r="AA28" i="20" s="1"/>
  <c r="AC28" i="20" s="1"/>
  <c r="Y28" i="20"/>
  <c r="P28" i="20"/>
  <c r="N28" i="20"/>
  <c r="AH27" i="20"/>
  <c r="AI27" i="20" s="1"/>
  <c r="AA27" i="20" s="1"/>
  <c r="Y27" i="20"/>
  <c r="P27" i="20"/>
  <c r="Q27" i="20" s="1"/>
  <c r="N27" i="20"/>
  <c r="AH26" i="20"/>
  <c r="AI26" i="20" s="1"/>
  <c r="AA26" i="20" s="1"/>
  <c r="AB26" i="20" s="1"/>
  <c r="Y26" i="20"/>
  <c r="P26" i="20"/>
  <c r="U26" i="20" s="1"/>
  <c r="N26" i="20"/>
  <c r="AH25" i="20"/>
  <c r="AI25" i="20"/>
  <c r="AA25" i="20" s="1"/>
  <c r="Y25" i="20"/>
  <c r="P25" i="20"/>
  <c r="S25" i="20" s="1"/>
  <c r="N25" i="20"/>
  <c r="AH24" i="20"/>
  <c r="AI24" i="20" s="1"/>
  <c r="AA24" i="20" s="1"/>
  <c r="AB24" i="20"/>
  <c r="Y24" i="20"/>
  <c r="Q24" i="20"/>
  <c r="P24" i="20"/>
  <c r="N24" i="20"/>
  <c r="Y23" i="20"/>
  <c r="T23" i="20"/>
  <c r="P23" i="20"/>
  <c r="N23" i="20"/>
  <c r="AH22" i="20"/>
  <c r="AI22" i="20" s="1"/>
  <c r="AA22" i="20" s="1"/>
  <c r="V22" i="20"/>
  <c r="Y22" i="20" s="1"/>
  <c r="P22" i="20"/>
  <c r="Q22" i="20" s="1"/>
  <c r="N22" i="20"/>
  <c r="AH21" i="20"/>
  <c r="AI21" i="20"/>
  <c r="AA21" i="20" s="1"/>
  <c r="AC21" i="20" s="1"/>
  <c r="W21" i="20"/>
  <c r="W58" i="20"/>
  <c r="V21" i="20"/>
  <c r="V58" i="20"/>
  <c r="Y58" i="20" s="1"/>
  <c r="P21" i="20"/>
  <c r="U21" i="20" s="1"/>
  <c r="N21" i="20"/>
  <c r="Y20" i="20"/>
  <c r="T20" i="20"/>
  <c r="AB20" i="20" s="1"/>
  <c r="Q20" i="20"/>
  <c r="P20" i="20"/>
  <c r="U20" i="20" s="1"/>
  <c r="N20" i="20"/>
  <c r="AH19" i="20"/>
  <c r="AI19" i="20" s="1"/>
  <c r="AA19" i="20" s="1"/>
  <c r="Y19" i="20"/>
  <c r="P19" i="20"/>
  <c r="U19" i="20" s="1"/>
  <c r="N19" i="20"/>
  <c r="AH18" i="20"/>
  <c r="AI18" i="20" s="1"/>
  <c r="AA18" i="20" s="1"/>
  <c r="AC18" i="20" s="1"/>
  <c r="Y18" i="20"/>
  <c r="P18" i="20"/>
  <c r="Q18" i="20" s="1"/>
  <c r="N18" i="20"/>
  <c r="AH17" i="20"/>
  <c r="AI17" i="20" s="1"/>
  <c r="AA17" i="20" s="1"/>
  <c r="Y17" i="20"/>
  <c r="P17" i="20"/>
  <c r="U17" i="20"/>
  <c r="N17" i="20"/>
  <c r="AH16" i="20"/>
  <c r="AI16" i="20" s="1"/>
  <c r="AA16" i="20" s="1"/>
  <c r="Y16" i="20"/>
  <c r="P16" i="20"/>
  <c r="N16" i="20"/>
  <c r="AH15" i="20"/>
  <c r="AI15" i="20" s="1"/>
  <c r="AA15" i="20" s="1"/>
  <c r="Y15" i="20"/>
  <c r="P15" i="20"/>
  <c r="U15" i="20" s="1"/>
  <c r="N15" i="20"/>
  <c r="AH14" i="20"/>
  <c r="AI14" i="20" s="1"/>
  <c r="AA14" i="20" s="1"/>
  <c r="AC14" i="20" s="1"/>
  <c r="Y14" i="20"/>
  <c r="P14" i="20"/>
  <c r="Q14" i="20" s="1"/>
  <c r="N14" i="20"/>
  <c r="Y13" i="20"/>
  <c r="T13" i="20"/>
  <c r="P13" i="20"/>
  <c r="U13" i="20" s="1"/>
  <c r="N13" i="20"/>
  <c r="Y12" i="20"/>
  <c r="T12" i="20"/>
  <c r="P12" i="20"/>
  <c r="Q12" i="20" s="1"/>
  <c r="N12" i="20"/>
  <c r="Y11" i="20"/>
  <c r="T11" i="20"/>
  <c r="AH11" i="20" s="1"/>
  <c r="AI11" i="20" s="1"/>
  <c r="AA11" i="20" s="1"/>
  <c r="Q11" i="20"/>
  <c r="P11" i="20"/>
  <c r="U11" i="20" s="1"/>
  <c r="N11" i="20"/>
  <c r="Y10" i="20"/>
  <c r="T10" i="20"/>
  <c r="AB10" i="20" s="1"/>
  <c r="Q10" i="20"/>
  <c r="P10" i="20"/>
  <c r="U10" i="20" s="1"/>
  <c r="N10" i="20"/>
  <c r="Y9" i="20"/>
  <c r="T9" i="20"/>
  <c r="AH9" i="20" s="1"/>
  <c r="AI9" i="20" s="1"/>
  <c r="AA9" i="20" s="1"/>
  <c r="AB9" i="20" s="1"/>
  <c r="P9" i="20"/>
  <c r="N9" i="20"/>
  <c r="AH8" i="20"/>
  <c r="AI8" i="20" s="1"/>
  <c r="AA8" i="20" s="1"/>
  <c r="AB8" i="20"/>
  <c r="Y8" i="20"/>
  <c r="P8" i="20"/>
  <c r="S8" i="20" s="1"/>
  <c r="N8" i="20"/>
  <c r="AH7" i="20"/>
  <c r="AI7" i="20" s="1"/>
  <c r="AA7" i="20" s="1"/>
  <c r="AC7" i="20" s="1"/>
  <c r="Y7" i="20"/>
  <c r="P7" i="20"/>
  <c r="N7" i="20"/>
  <c r="B6" i="20"/>
  <c r="C6" i="20" s="1"/>
  <c r="D6" i="20" s="1"/>
  <c r="E6" i="20" s="1"/>
  <c r="F6" i="20" s="1"/>
  <c r="G6" i="20" s="1"/>
  <c r="H6" i="20" s="1"/>
  <c r="I6" i="20" s="1"/>
  <c r="J6" i="20" s="1"/>
  <c r="K6" i="20" s="1"/>
  <c r="N4" i="20" s="1"/>
  <c r="AE64" i="19"/>
  <c r="AG58" i="19"/>
  <c r="AC62" i="19" s="1"/>
  <c r="AC65" i="19" s="1"/>
  <c r="Z58" i="19"/>
  <c r="X58" i="19"/>
  <c r="O58" i="19"/>
  <c r="M58" i="19"/>
  <c r="L58" i="19"/>
  <c r="K58" i="19"/>
  <c r="J58" i="19"/>
  <c r="I58" i="19"/>
  <c r="H58" i="19"/>
  <c r="N58" i="19" s="1"/>
  <c r="G58" i="19"/>
  <c r="AH57" i="19"/>
  <c r="AI57" i="19" s="1"/>
  <c r="AA57" i="19" s="1"/>
  <c r="Y57" i="19"/>
  <c r="P57" i="19"/>
  <c r="N57" i="19"/>
  <c r="AH56" i="19"/>
  <c r="AI56" i="19" s="1"/>
  <c r="AA56" i="19" s="1"/>
  <c r="AB56" i="19" s="1"/>
  <c r="Y56" i="19"/>
  <c r="P56" i="19"/>
  <c r="N56" i="19"/>
  <c r="AH55" i="19"/>
  <c r="AI55" i="19" s="1"/>
  <c r="AA55" i="19" s="1"/>
  <c r="Y55" i="19"/>
  <c r="P55" i="19"/>
  <c r="R55" i="19" s="1"/>
  <c r="S55" i="19" s="1"/>
  <c r="N55" i="19"/>
  <c r="AH54" i="19"/>
  <c r="AK55" i="19" s="1"/>
  <c r="Y54" i="19"/>
  <c r="P54" i="19"/>
  <c r="Q54" i="19" s="1"/>
  <c r="N54" i="19"/>
  <c r="AH53" i="19"/>
  <c r="AI53" i="19" s="1"/>
  <c r="AA53" i="19" s="1"/>
  <c r="Y53" i="19"/>
  <c r="P53" i="19"/>
  <c r="N53" i="19"/>
  <c r="AH52" i="19"/>
  <c r="AI52" i="19" s="1"/>
  <c r="AA52" i="19" s="1"/>
  <c r="AB52" i="19"/>
  <c r="Y52" i="19"/>
  <c r="Q52" i="19"/>
  <c r="P52" i="19"/>
  <c r="U52" i="19" s="1"/>
  <c r="N52" i="19"/>
  <c r="AH51" i="19"/>
  <c r="AI51" i="19"/>
  <c r="AA51" i="19" s="1"/>
  <c r="Y51" i="19"/>
  <c r="P51" i="19"/>
  <c r="R51" i="19" s="1"/>
  <c r="S51" i="19" s="1"/>
  <c r="N51" i="19"/>
  <c r="AH50" i="19"/>
  <c r="AI50" i="19" s="1"/>
  <c r="AA50" i="19" s="1"/>
  <c r="Y50" i="19"/>
  <c r="P50" i="19"/>
  <c r="Q50" i="19" s="1"/>
  <c r="N50" i="19"/>
  <c r="AH49" i="19"/>
  <c r="AI49" i="19" s="1"/>
  <c r="AA49" i="19" s="1"/>
  <c r="AC49" i="19" s="1"/>
  <c r="W49" i="19"/>
  <c r="V49" i="19"/>
  <c r="Y49" i="19" s="1"/>
  <c r="P49" i="19"/>
  <c r="R49" i="19" s="1"/>
  <c r="N49" i="19"/>
  <c r="AH48" i="19"/>
  <c r="AI48" i="19" s="1"/>
  <c r="AA48" i="19" s="1"/>
  <c r="Y48" i="19"/>
  <c r="P48" i="19"/>
  <c r="Q48" i="19" s="1"/>
  <c r="N48" i="19"/>
  <c r="AH47" i="19"/>
  <c r="AI47" i="19" s="1"/>
  <c r="AA47" i="19" s="1"/>
  <c r="AB47" i="19"/>
  <c r="Y47" i="19"/>
  <c r="Q47" i="19"/>
  <c r="P47" i="19"/>
  <c r="N47" i="19"/>
  <c r="AH46" i="19"/>
  <c r="AI46" i="19" s="1"/>
  <c r="AA46" i="19" s="1"/>
  <c r="AF46" i="19" s="1"/>
  <c r="AB46" i="19"/>
  <c r="Y46" i="19"/>
  <c r="Q46" i="19"/>
  <c r="P46" i="19"/>
  <c r="U46" i="19"/>
  <c r="N46" i="19"/>
  <c r="AH45" i="19"/>
  <c r="AI45" i="19" s="1"/>
  <c r="AA45" i="19" s="1"/>
  <c r="Y45" i="19"/>
  <c r="P45" i="19"/>
  <c r="R45" i="19" s="1"/>
  <c r="S45" i="19" s="1"/>
  <c r="N45" i="19"/>
  <c r="AH44" i="19"/>
  <c r="AI44" i="19" s="1"/>
  <c r="AA44" i="19" s="1"/>
  <c r="Y44" i="19"/>
  <c r="P44" i="19"/>
  <c r="N44" i="19"/>
  <c r="AH43" i="19"/>
  <c r="AI43" i="19" s="1"/>
  <c r="AA43" i="19" s="1"/>
  <c r="Y43" i="19"/>
  <c r="P43" i="19"/>
  <c r="N43" i="19"/>
  <c r="AH42" i="19"/>
  <c r="AI42" i="19" s="1"/>
  <c r="AA42" i="19" s="1"/>
  <c r="AC42" i="19" s="1"/>
  <c r="Y42" i="19"/>
  <c r="P42" i="19"/>
  <c r="N42" i="19"/>
  <c r="AH41" i="19"/>
  <c r="AI41" i="19" s="1"/>
  <c r="AA41" i="19" s="1"/>
  <c r="Y41" i="19"/>
  <c r="P41" i="19"/>
  <c r="N41" i="19"/>
  <c r="AH40" i="19"/>
  <c r="AI40" i="19" s="1"/>
  <c r="AA40" i="19" s="1"/>
  <c r="AC40" i="19" s="1"/>
  <c r="Y40" i="19"/>
  <c r="P40" i="19"/>
  <c r="N40" i="19"/>
  <c r="AH39" i="19"/>
  <c r="AI39" i="19" s="1"/>
  <c r="AA39" i="19" s="1"/>
  <c r="Y39" i="19"/>
  <c r="P39" i="19"/>
  <c r="Q39" i="19" s="1"/>
  <c r="N39" i="19"/>
  <c r="AH38" i="19"/>
  <c r="AI38" i="19"/>
  <c r="AA38" i="19" s="1"/>
  <c r="Y38" i="19"/>
  <c r="P38" i="19"/>
  <c r="N38" i="19"/>
  <c r="AH37" i="19"/>
  <c r="AC37" i="19" s="1"/>
  <c r="Y37" i="19"/>
  <c r="P37" i="19"/>
  <c r="Q37" i="19" s="1"/>
  <c r="N37" i="19"/>
  <c r="AH36" i="19"/>
  <c r="AI36" i="19" s="1"/>
  <c r="AA36" i="19" s="1"/>
  <c r="AC36" i="19" s="1"/>
  <c r="Y36" i="19"/>
  <c r="P36" i="19"/>
  <c r="N36" i="19"/>
  <c r="AH35" i="19"/>
  <c r="AI35" i="19" s="1"/>
  <c r="AA35" i="19" s="1"/>
  <c r="Y35" i="19"/>
  <c r="P35" i="19"/>
  <c r="Q35" i="19" s="1"/>
  <c r="N35" i="19"/>
  <c r="AH34" i="19"/>
  <c r="AI34" i="19" s="1"/>
  <c r="AA34" i="19" s="1"/>
  <c r="Y34" i="19"/>
  <c r="P34" i="19"/>
  <c r="N34" i="19"/>
  <c r="AH33" i="19"/>
  <c r="AI33" i="19"/>
  <c r="AA33" i="19" s="1"/>
  <c r="AB33" i="19"/>
  <c r="Y33" i="19"/>
  <c r="Q33" i="19"/>
  <c r="P33" i="19"/>
  <c r="N33" i="19"/>
  <c r="AH32" i="19"/>
  <c r="AI32" i="19" s="1"/>
  <c r="AA32" i="19" s="1"/>
  <c r="AF32" i="19" s="1"/>
  <c r="Y32" i="19"/>
  <c r="P32" i="19"/>
  <c r="N32" i="19"/>
  <c r="AH31" i="19"/>
  <c r="AI31" i="19" s="1"/>
  <c r="AA31" i="19" s="1"/>
  <c r="Y31" i="19"/>
  <c r="P31" i="19"/>
  <c r="Q31" i="19" s="1"/>
  <c r="N31" i="19"/>
  <c r="AH30" i="19"/>
  <c r="AI30" i="19" s="1"/>
  <c r="AA30" i="19" s="1"/>
  <c r="Y30" i="19"/>
  <c r="P30" i="19"/>
  <c r="N30" i="19"/>
  <c r="AH29" i="19"/>
  <c r="AI29" i="19" s="1"/>
  <c r="AA29" i="19" s="1"/>
  <c r="Y29" i="19"/>
  <c r="P29" i="19"/>
  <c r="Q29" i="19" s="1"/>
  <c r="N29" i="19"/>
  <c r="AH28" i="19"/>
  <c r="AI28" i="19"/>
  <c r="AA28" i="19" s="1"/>
  <c r="Y28" i="19"/>
  <c r="P28" i="19"/>
  <c r="R28" i="19" s="1"/>
  <c r="N28" i="19"/>
  <c r="AH27" i="19"/>
  <c r="AI27" i="19" s="1"/>
  <c r="AA27" i="19" s="1"/>
  <c r="Y27" i="19"/>
  <c r="P27" i="19"/>
  <c r="Q27" i="19" s="1"/>
  <c r="N27" i="19"/>
  <c r="AH26" i="19"/>
  <c r="AI26" i="19" s="1"/>
  <c r="AA26" i="19" s="1"/>
  <c r="Y26" i="19"/>
  <c r="P26" i="19"/>
  <c r="N26" i="19"/>
  <c r="AH25" i="19"/>
  <c r="AI25" i="19" s="1"/>
  <c r="AA25" i="19" s="1"/>
  <c r="AB25" i="19" s="1"/>
  <c r="Y25" i="19"/>
  <c r="P25" i="19"/>
  <c r="N25" i="19"/>
  <c r="AH24" i="19"/>
  <c r="AI24" i="19" s="1"/>
  <c r="AA24" i="19" s="1"/>
  <c r="AB24" i="19"/>
  <c r="Y24" i="19"/>
  <c r="Q24" i="19"/>
  <c r="P24" i="19"/>
  <c r="U24" i="19" s="1"/>
  <c r="N24" i="19"/>
  <c r="Y23" i="19"/>
  <c r="T23" i="19"/>
  <c r="AH23" i="19" s="1"/>
  <c r="AI23" i="19" s="1"/>
  <c r="AA23" i="19" s="1"/>
  <c r="P23" i="19"/>
  <c r="N23" i="19"/>
  <c r="AH22" i="19"/>
  <c r="AI22" i="19" s="1"/>
  <c r="AA22" i="19" s="1"/>
  <c r="V22" i="19"/>
  <c r="Y22" i="19" s="1"/>
  <c r="P22" i="19"/>
  <c r="N22" i="19"/>
  <c r="AH21" i="19"/>
  <c r="AI21" i="19" s="1"/>
  <c r="AA21" i="19" s="1"/>
  <c r="W21" i="19"/>
  <c r="W58" i="19" s="1"/>
  <c r="V21" i="19"/>
  <c r="P21" i="19"/>
  <c r="Q21" i="19" s="1"/>
  <c r="N21" i="19"/>
  <c r="Y20" i="19"/>
  <c r="T20" i="19"/>
  <c r="AH20" i="19" s="1"/>
  <c r="AI20" i="19" s="1"/>
  <c r="AA20" i="19" s="1"/>
  <c r="AB20" i="19"/>
  <c r="Q20" i="19"/>
  <c r="P20" i="19"/>
  <c r="U20" i="19" s="1"/>
  <c r="N20" i="19"/>
  <c r="AH19" i="19"/>
  <c r="AI19" i="19" s="1"/>
  <c r="AA19" i="19" s="1"/>
  <c r="Y19" i="19"/>
  <c r="P19" i="19"/>
  <c r="Q19" i="19" s="1"/>
  <c r="N19" i="19"/>
  <c r="AH18" i="19"/>
  <c r="AI18" i="19" s="1"/>
  <c r="AA18" i="19" s="1"/>
  <c r="Y18" i="19"/>
  <c r="P18" i="19"/>
  <c r="N18" i="19"/>
  <c r="AH17" i="19"/>
  <c r="AI17" i="19" s="1"/>
  <c r="AA17" i="19" s="1"/>
  <c r="Y17" i="19"/>
  <c r="P17" i="19"/>
  <c r="N17" i="19"/>
  <c r="AH16" i="19"/>
  <c r="AI16" i="19"/>
  <c r="AA16" i="19" s="1"/>
  <c r="Y16" i="19"/>
  <c r="P16" i="19"/>
  <c r="N16" i="19"/>
  <c r="AH15" i="19"/>
  <c r="AI15" i="19" s="1"/>
  <c r="AA15" i="19" s="1"/>
  <c r="Y15" i="19"/>
  <c r="P15" i="19"/>
  <c r="Q15" i="19" s="1"/>
  <c r="N15" i="19"/>
  <c r="AH14" i="19"/>
  <c r="AI14" i="19" s="1"/>
  <c r="AA14" i="19" s="1"/>
  <c r="Y14" i="19"/>
  <c r="P14" i="19"/>
  <c r="N14" i="19"/>
  <c r="Y13" i="19"/>
  <c r="T13" i="19"/>
  <c r="AH13" i="19" s="1"/>
  <c r="AI13" i="19" s="1"/>
  <c r="AA13" i="19" s="1"/>
  <c r="P13" i="19"/>
  <c r="Q13" i="19" s="1"/>
  <c r="U13" i="19"/>
  <c r="N13" i="19"/>
  <c r="Y12" i="19"/>
  <c r="T12" i="19"/>
  <c r="AH12" i="19" s="1"/>
  <c r="AI12" i="19" s="1"/>
  <c r="AA12" i="19" s="1"/>
  <c r="P12" i="19"/>
  <c r="Q12" i="19" s="1"/>
  <c r="N12" i="19"/>
  <c r="Y11" i="19"/>
  <c r="T11" i="19"/>
  <c r="AH11" i="19" s="1"/>
  <c r="AI11" i="19" s="1"/>
  <c r="AA11" i="19" s="1"/>
  <c r="Q11" i="19"/>
  <c r="P11" i="19"/>
  <c r="N11" i="19"/>
  <c r="Y10" i="19"/>
  <c r="T10" i="19"/>
  <c r="AH10" i="19" s="1"/>
  <c r="AI10" i="19" s="1"/>
  <c r="AA10" i="19" s="1"/>
  <c r="Q10" i="19"/>
  <c r="P10" i="19"/>
  <c r="U10" i="19" s="1"/>
  <c r="N10" i="19"/>
  <c r="Y9" i="19"/>
  <c r="T9" i="19"/>
  <c r="AH9" i="19" s="1"/>
  <c r="AI9" i="19" s="1"/>
  <c r="P9" i="19"/>
  <c r="N9" i="19"/>
  <c r="AH8" i="19"/>
  <c r="AI8" i="19" s="1"/>
  <c r="AA8" i="19" s="1"/>
  <c r="AB8" i="19"/>
  <c r="Y8" i="19"/>
  <c r="P8" i="19"/>
  <c r="N8" i="19"/>
  <c r="AH7" i="19"/>
  <c r="Y7" i="19"/>
  <c r="P7" i="19"/>
  <c r="N7" i="19"/>
  <c r="B6" i="19"/>
  <c r="C6" i="19" s="1"/>
  <c r="D6" i="19" s="1"/>
  <c r="E6" i="19" s="1"/>
  <c r="F6" i="19" s="1"/>
  <c r="G6" i="19" s="1"/>
  <c r="H6" i="19" s="1"/>
  <c r="I6" i="19" s="1"/>
  <c r="J6" i="19" s="1"/>
  <c r="K6" i="19" s="1"/>
  <c r="AC65" i="18"/>
  <c r="AE64" i="18"/>
  <c r="AG58" i="18"/>
  <c r="Z58" i="18"/>
  <c r="X58" i="18"/>
  <c r="O58" i="18"/>
  <c r="M58" i="18"/>
  <c r="L58" i="18"/>
  <c r="K58" i="18"/>
  <c r="J58" i="18"/>
  <c r="I58" i="18"/>
  <c r="H58" i="18"/>
  <c r="N58" i="18" s="1"/>
  <c r="G58" i="18"/>
  <c r="AH57" i="18"/>
  <c r="AI57" i="18" s="1"/>
  <c r="AA57" i="18" s="1"/>
  <c r="Y57" i="18"/>
  <c r="P57" i="18"/>
  <c r="Q57" i="18" s="1"/>
  <c r="N57" i="18"/>
  <c r="AH56" i="18"/>
  <c r="AI56" i="18" s="1"/>
  <c r="AA56" i="18" s="1"/>
  <c r="W56" i="18"/>
  <c r="V56" i="18"/>
  <c r="Y56" i="18" s="1"/>
  <c r="P56" i="18"/>
  <c r="Q56" i="18" s="1"/>
  <c r="N56" i="18"/>
  <c r="AH55" i="18"/>
  <c r="AI55" i="18" s="1"/>
  <c r="AA55" i="18" s="1"/>
  <c r="Y55" i="18"/>
  <c r="P55" i="18"/>
  <c r="N55" i="18"/>
  <c r="AH54" i="18"/>
  <c r="AI54" i="18" s="1"/>
  <c r="AA54" i="18" s="1"/>
  <c r="Y54" i="18"/>
  <c r="P54" i="18"/>
  <c r="Q54" i="18"/>
  <c r="N54" i="18"/>
  <c r="AH53" i="18"/>
  <c r="AI53" i="18" s="1"/>
  <c r="AA53" i="18" s="1"/>
  <c r="Y53" i="18"/>
  <c r="P53" i="18"/>
  <c r="Q53" i="18" s="1"/>
  <c r="N53" i="18"/>
  <c r="AH52" i="18"/>
  <c r="AI52" i="18" s="1"/>
  <c r="AA52" i="18" s="1"/>
  <c r="AF52" i="18" s="1"/>
  <c r="AB52" i="18"/>
  <c r="Y52" i="18"/>
  <c r="Q52" i="18"/>
  <c r="P52" i="18"/>
  <c r="S52" i="18" s="1"/>
  <c r="N52" i="18"/>
  <c r="AH51" i="18"/>
  <c r="AI51" i="18" s="1"/>
  <c r="AA51" i="18" s="1"/>
  <c r="AC51" i="18" s="1"/>
  <c r="Y51" i="18"/>
  <c r="P51" i="18"/>
  <c r="N51" i="18"/>
  <c r="AH50" i="18"/>
  <c r="AI50" i="18" s="1"/>
  <c r="AA50" i="18" s="1"/>
  <c r="Y50" i="18"/>
  <c r="P50" i="18"/>
  <c r="N50" i="18"/>
  <c r="AH49" i="18"/>
  <c r="AI49" i="18"/>
  <c r="AA49" i="18" s="1"/>
  <c r="W49" i="18"/>
  <c r="V49" i="18"/>
  <c r="Y49" i="18" s="1"/>
  <c r="P49" i="18"/>
  <c r="N49" i="18"/>
  <c r="AH48" i="18"/>
  <c r="AI48" i="18" s="1"/>
  <c r="AA48" i="18" s="1"/>
  <c r="AB48" i="18" s="1"/>
  <c r="Y48" i="18"/>
  <c r="P48" i="18"/>
  <c r="R48" i="18" s="1"/>
  <c r="N48" i="18"/>
  <c r="AH47" i="18"/>
  <c r="AI47" i="18"/>
  <c r="AA47" i="18" s="1"/>
  <c r="AD47" i="18" s="1"/>
  <c r="AB47" i="18"/>
  <c r="Y47" i="18"/>
  <c r="Q47" i="18"/>
  <c r="P47" i="18"/>
  <c r="S47" i="18" s="1"/>
  <c r="N47" i="18"/>
  <c r="AH46" i="18"/>
  <c r="AI46" i="18" s="1"/>
  <c r="AA46" i="18" s="1"/>
  <c r="AD46" i="18" s="1"/>
  <c r="AB46" i="18"/>
  <c r="Y46" i="18"/>
  <c r="Q46" i="18"/>
  <c r="P46" i="18"/>
  <c r="U46" i="18" s="1"/>
  <c r="N46" i="18"/>
  <c r="AH45" i="18"/>
  <c r="AI45" i="18" s="1"/>
  <c r="AA45" i="18" s="1"/>
  <c r="Y45" i="18"/>
  <c r="P45" i="18"/>
  <c r="N45" i="18"/>
  <c r="AH44" i="18"/>
  <c r="AI44" i="18" s="1"/>
  <c r="AA44" i="18" s="1"/>
  <c r="AB44" i="18" s="1"/>
  <c r="Y44" i="18"/>
  <c r="P44" i="18"/>
  <c r="N44" i="18"/>
  <c r="AH43" i="18"/>
  <c r="AI43" i="18" s="1"/>
  <c r="AA43" i="18" s="1"/>
  <c r="Y43" i="18"/>
  <c r="P43" i="18"/>
  <c r="Q43" i="18" s="1"/>
  <c r="N43" i="18"/>
  <c r="AH42" i="18"/>
  <c r="AI42" i="18"/>
  <c r="AA42" i="18" s="1"/>
  <c r="AC42" i="18" s="1"/>
  <c r="Y42" i="18"/>
  <c r="P42" i="18"/>
  <c r="N42" i="18"/>
  <c r="AH41" i="18"/>
  <c r="AI41" i="18" s="1"/>
  <c r="AA41" i="18" s="1"/>
  <c r="AC41" i="18" s="1"/>
  <c r="Y41" i="18"/>
  <c r="P41" i="18"/>
  <c r="N41" i="18"/>
  <c r="AH40" i="18"/>
  <c r="AI40" i="18" s="1"/>
  <c r="AA40" i="18" s="1"/>
  <c r="AB40" i="18" s="1"/>
  <c r="Y40" i="18"/>
  <c r="P40" i="18"/>
  <c r="N40" i="18"/>
  <c r="AH39" i="18"/>
  <c r="AI39" i="18" s="1"/>
  <c r="AA39" i="18" s="1"/>
  <c r="Y39" i="18"/>
  <c r="P39" i="18"/>
  <c r="Q39" i="18" s="1"/>
  <c r="N39" i="18"/>
  <c r="AH38" i="18"/>
  <c r="AI38" i="18" s="1"/>
  <c r="AA38" i="18" s="1"/>
  <c r="Y38" i="18"/>
  <c r="P38" i="18"/>
  <c r="N38" i="18"/>
  <c r="AH37" i="18"/>
  <c r="AI37" i="18" s="1"/>
  <c r="AA37" i="18" s="1"/>
  <c r="AC37" i="18" s="1"/>
  <c r="Y37" i="18"/>
  <c r="P37" i="18"/>
  <c r="N37" i="18"/>
  <c r="AH36" i="18"/>
  <c r="AI36" i="18" s="1"/>
  <c r="AA36" i="18" s="1"/>
  <c r="Y36" i="18"/>
  <c r="P36" i="18"/>
  <c r="Q36" i="18" s="1"/>
  <c r="N36" i="18"/>
  <c r="AH35" i="18"/>
  <c r="AI35" i="18"/>
  <c r="AA35" i="18" s="1"/>
  <c r="Y35" i="18"/>
  <c r="P35" i="18"/>
  <c r="Q35" i="18" s="1"/>
  <c r="N35" i="18"/>
  <c r="AH34" i="18"/>
  <c r="AI34" i="18" s="1"/>
  <c r="AA34" i="18" s="1"/>
  <c r="Y34" i="18"/>
  <c r="P34" i="18"/>
  <c r="Q34" i="18" s="1"/>
  <c r="N34" i="18"/>
  <c r="AH33" i="18"/>
  <c r="AI33" i="18" s="1"/>
  <c r="AA33" i="18" s="1"/>
  <c r="AB33" i="18"/>
  <c r="Y33" i="18"/>
  <c r="Q33" i="18"/>
  <c r="P33" i="18"/>
  <c r="S33" i="18" s="1"/>
  <c r="U33" i="18"/>
  <c r="N33" i="18"/>
  <c r="AH32" i="18"/>
  <c r="AI32" i="18" s="1"/>
  <c r="AA32" i="18" s="1"/>
  <c r="Y32" i="18"/>
  <c r="P32" i="18"/>
  <c r="N32" i="18"/>
  <c r="AH31" i="18"/>
  <c r="AI31" i="18" s="1"/>
  <c r="AA31" i="18" s="1"/>
  <c r="Y31" i="18"/>
  <c r="P31" i="18"/>
  <c r="N31" i="18"/>
  <c r="AH30" i="18"/>
  <c r="AI30" i="18" s="1"/>
  <c r="AA30" i="18" s="1"/>
  <c r="Y30" i="18"/>
  <c r="P30" i="18"/>
  <c r="N30" i="18"/>
  <c r="AH29" i="18"/>
  <c r="AI29" i="18" s="1"/>
  <c r="AA29" i="18" s="1"/>
  <c r="Y29" i="18"/>
  <c r="P29" i="18"/>
  <c r="N29" i="18"/>
  <c r="AH28" i="18"/>
  <c r="AI28" i="18" s="1"/>
  <c r="AA28" i="18" s="1"/>
  <c r="Y28" i="18"/>
  <c r="P28" i="18"/>
  <c r="Q28" i="18" s="1"/>
  <c r="N28" i="18"/>
  <c r="AH27" i="18"/>
  <c r="AI27" i="18" s="1"/>
  <c r="AA27" i="18" s="1"/>
  <c r="Y27" i="18"/>
  <c r="P27" i="18"/>
  <c r="Q27" i="18" s="1"/>
  <c r="N27" i="18"/>
  <c r="AH26" i="18"/>
  <c r="AI26" i="18" s="1"/>
  <c r="AA26" i="18" s="1"/>
  <c r="Y26" i="18"/>
  <c r="P26" i="18"/>
  <c r="Q26" i="18" s="1"/>
  <c r="N26" i="18"/>
  <c r="AH25" i="18"/>
  <c r="AI25" i="18"/>
  <c r="AA25" i="18" s="1"/>
  <c r="Y25" i="18"/>
  <c r="P25" i="18"/>
  <c r="U25" i="18" s="1"/>
  <c r="N25" i="18"/>
  <c r="AH24" i="18"/>
  <c r="AI24" i="18" s="1"/>
  <c r="AA24" i="18" s="1"/>
  <c r="AF24" i="18" s="1"/>
  <c r="AB24" i="18"/>
  <c r="Y24" i="18"/>
  <c r="Q24" i="18"/>
  <c r="P24" i="18"/>
  <c r="N24" i="18"/>
  <c r="Y23" i="18"/>
  <c r="T23" i="18"/>
  <c r="AH23" i="18" s="1"/>
  <c r="AI23" i="18" s="1"/>
  <c r="AA23" i="18" s="1"/>
  <c r="P23" i="18"/>
  <c r="Q23" i="18" s="1"/>
  <c r="N23" i="18"/>
  <c r="AH22" i="18"/>
  <c r="AI22" i="18" s="1"/>
  <c r="AA22" i="18" s="1"/>
  <c r="V22" i="18"/>
  <c r="Y22" i="18" s="1"/>
  <c r="P22" i="18"/>
  <c r="N22" i="18"/>
  <c r="AH21" i="18"/>
  <c r="AI21" i="18" s="1"/>
  <c r="AA21" i="18" s="1"/>
  <c r="W21" i="18"/>
  <c r="W58" i="18" s="1"/>
  <c r="V21" i="18"/>
  <c r="V58" i="18" s="1"/>
  <c r="P21" i="18"/>
  <c r="N21" i="18"/>
  <c r="Y20" i="18"/>
  <c r="T20" i="18"/>
  <c r="Q20" i="18"/>
  <c r="P20" i="18"/>
  <c r="N20" i="18"/>
  <c r="AH19" i="18"/>
  <c r="AI19" i="18" s="1"/>
  <c r="AA19" i="18" s="1"/>
  <c r="Y19" i="18"/>
  <c r="P19" i="18"/>
  <c r="N19" i="18"/>
  <c r="AH18" i="18"/>
  <c r="AI18" i="18" s="1"/>
  <c r="AA18" i="18" s="1"/>
  <c r="Y18" i="18"/>
  <c r="P18" i="18"/>
  <c r="N18" i="18"/>
  <c r="AH17" i="18"/>
  <c r="AI17" i="18" s="1"/>
  <c r="AA17" i="18" s="1"/>
  <c r="Y17" i="18"/>
  <c r="P17" i="18"/>
  <c r="N17" i="18"/>
  <c r="AH16" i="18"/>
  <c r="AI16" i="18" s="1"/>
  <c r="AA16" i="18" s="1"/>
  <c r="Y16" i="18"/>
  <c r="P16" i="18"/>
  <c r="N16" i="18"/>
  <c r="AH15" i="18"/>
  <c r="AI15" i="18" s="1"/>
  <c r="AA15" i="18" s="1"/>
  <c r="AB15" i="18" s="1"/>
  <c r="Y15" i="18"/>
  <c r="P15" i="18"/>
  <c r="N15" i="18"/>
  <c r="AH14" i="18"/>
  <c r="AI14" i="18" s="1"/>
  <c r="AA14" i="18" s="1"/>
  <c r="Y14" i="18"/>
  <c r="P14" i="18"/>
  <c r="N14" i="18"/>
  <c r="Y13" i="18"/>
  <c r="T13" i="18"/>
  <c r="AH13" i="18" s="1"/>
  <c r="AI13" i="18" s="1"/>
  <c r="AA13" i="18" s="1"/>
  <c r="P13" i="18"/>
  <c r="Q13" i="18" s="1"/>
  <c r="N13" i="18"/>
  <c r="Y12" i="18"/>
  <c r="T12" i="18"/>
  <c r="P12" i="18"/>
  <c r="Q12" i="18"/>
  <c r="N12" i="18"/>
  <c r="Y11" i="18"/>
  <c r="T11" i="18"/>
  <c r="AH11" i="18"/>
  <c r="AI11" i="18" s="1"/>
  <c r="AA11" i="18" s="1"/>
  <c r="Q11" i="18"/>
  <c r="P11" i="18"/>
  <c r="U11" i="18" s="1"/>
  <c r="N11" i="18"/>
  <c r="Y10" i="18"/>
  <c r="T10" i="18"/>
  <c r="AH10" i="18" s="1"/>
  <c r="AI10" i="18" s="1"/>
  <c r="AA10" i="18" s="1"/>
  <c r="Q10" i="18"/>
  <c r="P10" i="18"/>
  <c r="U10" i="18"/>
  <c r="N10" i="18"/>
  <c r="Y9" i="18"/>
  <c r="T9" i="18"/>
  <c r="T58" i="18"/>
  <c r="AC61" i="18" s="1"/>
  <c r="P9" i="18"/>
  <c r="N9" i="18"/>
  <c r="AH8" i="18"/>
  <c r="AI8" i="18" s="1"/>
  <c r="AA8" i="18" s="1"/>
  <c r="AF8" i="18" s="1"/>
  <c r="AB8" i="18"/>
  <c r="Y8" i="18"/>
  <c r="P8" i="18"/>
  <c r="Q8" i="18" s="1"/>
  <c r="N8" i="18"/>
  <c r="AH7" i="18"/>
  <c r="Y7" i="18"/>
  <c r="P7" i="18"/>
  <c r="Q7" i="18" s="1"/>
  <c r="N7" i="18"/>
  <c r="B6" i="18"/>
  <c r="C6" i="18" s="1"/>
  <c r="D6" i="18" s="1"/>
  <c r="E6" i="18" s="1"/>
  <c r="F6" i="18" s="1"/>
  <c r="G6" i="18" s="1"/>
  <c r="H6" i="18" s="1"/>
  <c r="I6" i="18" s="1"/>
  <c r="J6" i="18" s="1"/>
  <c r="K6" i="18" s="1"/>
  <c r="AE63" i="17"/>
  <c r="AG58" i="17"/>
  <c r="AC58" i="17"/>
  <c r="T61" i="17" s="1"/>
  <c r="T65" i="17" s="1"/>
  <c r="Z58" i="17"/>
  <c r="X58" i="17"/>
  <c r="O58" i="17"/>
  <c r="M58" i="17"/>
  <c r="L58" i="17"/>
  <c r="K58" i="17"/>
  <c r="J58" i="17"/>
  <c r="I58" i="17"/>
  <c r="H58" i="17"/>
  <c r="N58" i="17" s="1"/>
  <c r="G58" i="17"/>
  <c r="AH57" i="17"/>
  <c r="AI57" i="17" s="1"/>
  <c r="AA57" i="17" s="1"/>
  <c r="Y57" i="17"/>
  <c r="P57" i="17"/>
  <c r="N57" i="17"/>
  <c r="AH56" i="17"/>
  <c r="AI56" i="17" s="1"/>
  <c r="AA56" i="17" s="1"/>
  <c r="AD56" i="17" s="1"/>
  <c r="W56" i="17"/>
  <c r="V56" i="17"/>
  <c r="Y56" i="17" s="1"/>
  <c r="P56" i="17"/>
  <c r="N56" i="17"/>
  <c r="AH55" i="17"/>
  <c r="AI55" i="17" s="1"/>
  <c r="AA55" i="17" s="1"/>
  <c r="AB55" i="17" s="1"/>
  <c r="Y55" i="17"/>
  <c r="P55" i="17"/>
  <c r="N55" i="17"/>
  <c r="AH54" i="17"/>
  <c r="AI54" i="17" s="1"/>
  <c r="AA54" i="17" s="1"/>
  <c r="Y54" i="17"/>
  <c r="P54" i="17"/>
  <c r="N54" i="17"/>
  <c r="AH53" i="17"/>
  <c r="AI53" i="17" s="1"/>
  <c r="AA53" i="17" s="1"/>
  <c r="AD53" i="17" s="1"/>
  <c r="Y53" i="17"/>
  <c r="P53" i="17"/>
  <c r="N53" i="17"/>
  <c r="AH52" i="17"/>
  <c r="AI52" i="17" s="1"/>
  <c r="AA52" i="17" s="1"/>
  <c r="AB52" i="17"/>
  <c r="Y52" i="17"/>
  <c r="Q52" i="17"/>
  <c r="P52" i="17"/>
  <c r="N52" i="17"/>
  <c r="AH51" i="17"/>
  <c r="AI51" i="17" s="1"/>
  <c r="AA51" i="17" s="1"/>
  <c r="AE51" i="17" s="1"/>
  <c r="Y51" i="17"/>
  <c r="P51" i="17"/>
  <c r="N51" i="17"/>
  <c r="AH50" i="17"/>
  <c r="AI50" i="17" s="1"/>
  <c r="AA50" i="17" s="1"/>
  <c r="Y50" i="17"/>
  <c r="P50" i="17"/>
  <c r="Q50" i="17" s="1"/>
  <c r="N50" i="17"/>
  <c r="AH49" i="17"/>
  <c r="AI49" i="17"/>
  <c r="AA49" i="17" s="1"/>
  <c r="W49" i="17"/>
  <c r="V49" i="17"/>
  <c r="Y49" i="17" s="1"/>
  <c r="P49" i="17"/>
  <c r="N49" i="17"/>
  <c r="AH48" i="17"/>
  <c r="AI48" i="17" s="1"/>
  <c r="AA48" i="17" s="1"/>
  <c r="Y48" i="17"/>
  <c r="P48" i="17"/>
  <c r="N48" i="17"/>
  <c r="AH47" i="17"/>
  <c r="AI47" i="17"/>
  <c r="AA47" i="17" s="1"/>
  <c r="AD47" i="17" s="1"/>
  <c r="AB47" i="17"/>
  <c r="Y47" i="17"/>
  <c r="Q47" i="17"/>
  <c r="P47" i="17"/>
  <c r="S47" i="17" s="1"/>
  <c r="N47" i="17"/>
  <c r="AH46" i="17"/>
  <c r="AI46" i="17" s="1"/>
  <c r="AA46" i="17" s="1"/>
  <c r="AF46" i="17" s="1"/>
  <c r="AB46" i="17"/>
  <c r="Y46" i="17"/>
  <c r="Q46" i="17"/>
  <c r="P46" i="17"/>
  <c r="N46" i="17"/>
  <c r="AH45" i="17"/>
  <c r="AI45" i="17" s="1"/>
  <c r="AA45" i="17" s="1"/>
  <c r="Y45" i="17"/>
  <c r="P45" i="17"/>
  <c r="N45" i="17"/>
  <c r="AH44" i="17"/>
  <c r="AI44" i="17" s="1"/>
  <c r="AA44" i="17" s="1"/>
  <c r="AB44" i="17" s="1"/>
  <c r="Y44" i="17"/>
  <c r="P44" i="17"/>
  <c r="Q44" i="17" s="1"/>
  <c r="N44" i="17"/>
  <c r="AH43" i="17"/>
  <c r="AI43" i="17" s="1"/>
  <c r="AA43" i="17" s="1"/>
  <c r="Y43" i="17"/>
  <c r="P43" i="17"/>
  <c r="N43" i="17"/>
  <c r="AH42" i="17"/>
  <c r="AI42" i="17" s="1"/>
  <c r="AA42" i="17" s="1"/>
  <c r="Y42" i="17"/>
  <c r="P42" i="17"/>
  <c r="N42" i="17"/>
  <c r="AH41" i="17"/>
  <c r="AI41" i="17" s="1"/>
  <c r="AA41" i="17" s="1"/>
  <c r="AD41" i="17" s="1"/>
  <c r="Y41" i="17"/>
  <c r="P41" i="17"/>
  <c r="N41" i="17"/>
  <c r="AH40" i="17"/>
  <c r="AI40" i="17" s="1"/>
  <c r="AA40" i="17" s="1"/>
  <c r="Y40" i="17"/>
  <c r="P40" i="17"/>
  <c r="N40" i="17"/>
  <c r="AH39" i="17"/>
  <c r="AI39" i="17"/>
  <c r="AA39" i="17" s="1"/>
  <c r="Y39" i="17"/>
  <c r="P39" i="17"/>
  <c r="N39" i="17"/>
  <c r="AH38" i="17"/>
  <c r="AI38" i="17" s="1"/>
  <c r="AA38" i="17" s="1"/>
  <c r="AD38" i="17" s="1"/>
  <c r="Y38" i="17"/>
  <c r="P38" i="17"/>
  <c r="Q38" i="17" s="1"/>
  <c r="N38" i="17"/>
  <c r="AH37" i="17"/>
  <c r="AI37" i="17" s="1"/>
  <c r="AA37" i="17" s="1"/>
  <c r="Y37" i="17"/>
  <c r="P37" i="17"/>
  <c r="N37" i="17"/>
  <c r="AH36" i="17"/>
  <c r="AI36" i="17" s="1"/>
  <c r="AA36" i="17" s="1"/>
  <c r="Y36" i="17"/>
  <c r="P36" i="17"/>
  <c r="N36" i="17"/>
  <c r="AH35" i="17"/>
  <c r="AI35" i="17" s="1"/>
  <c r="AA35" i="17" s="1"/>
  <c r="Y35" i="17"/>
  <c r="P35" i="17"/>
  <c r="N35" i="17"/>
  <c r="AH34" i="17"/>
  <c r="AI34" i="17" s="1"/>
  <c r="AA34" i="17" s="1"/>
  <c r="Y34" i="17"/>
  <c r="P34" i="17"/>
  <c r="Q34" i="17" s="1"/>
  <c r="N34" i="17"/>
  <c r="AH33" i="17"/>
  <c r="AI33" i="17" s="1"/>
  <c r="AA33" i="17" s="1"/>
  <c r="AF33" i="17" s="1"/>
  <c r="AB33" i="17"/>
  <c r="Y33" i="17"/>
  <c r="Q33" i="17"/>
  <c r="P33" i="17"/>
  <c r="N33" i="17"/>
  <c r="AH32" i="17"/>
  <c r="AI32" i="17" s="1"/>
  <c r="AA32" i="17" s="1"/>
  <c r="Y32" i="17"/>
  <c r="P32" i="17"/>
  <c r="Q32" i="17" s="1"/>
  <c r="N32" i="17"/>
  <c r="AH31" i="17"/>
  <c r="AI31" i="17"/>
  <c r="AA31" i="17" s="1"/>
  <c r="Y31" i="17"/>
  <c r="P31" i="17"/>
  <c r="N31" i="17"/>
  <c r="AH30" i="17"/>
  <c r="AI30" i="17" s="1"/>
  <c r="AA30" i="17" s="1"/>
  <c r="AD30" i="17" s="1"/>
  <c r="Y30" i="17"/>
  <c r="P30" i="17"/>
  <c r="N30" i="17"/>
  <c r="AH29" i="17"/>
  <c r="AI29" i="17" s="1"/>
  <c r="AA29" i="17" s="1"/>
  <c r="Y29" i="17"/>
  <c r="P29" i="17"/>
  <c r="N29" i="17"/>
  <c r="AH28" i="17"/>
  <c r="AI28" i="17" s="1"/>
  <c r="AA28" i="17" s="1"/>
  <c r="Y28" i="17"/>
  <c r="P28" i="17"/>
  <c r="Q28" i="17"/>
  <c r="N28" i="17"/>
  <c r="AH27" i="17"/>
  <c r="AI27" i="17" s="1"/>
  <c r="AA27" i="17" s="1"/>
  <c r="AB27" i="17" s="1"/>
  <c r="Y27" i="17"/>
  <c r="P27" i="17"/>
  <c r="N27" i="17"/>
  <c r="AH26" i="17"/>
  <c r="AI26" i="17" s="1"/>
  <c r="AA26" i="17" s="1"/>
  <c r="Y26" i="17"/>
  <c r="P26" i="17"/>
  <c r="Q26" i="17" s="1"/>
  <c r="N26" i="17"/>
  <c r="AH25" i="17"/>
  <c r="AI25" i="17" s="1"/>
  <c r="AA25" i="17" s="1"/>
  <c r="Y25" i="17"/>
  <c r="P25" i="17"/>
  <c r="N25" i="17"/>
  <c r="AH24" i="17"/>
  <c r="AI24" i="17" s="1"/>
  <c r="AA24" i="17" s="1"/>
  <c r="AF24" i="17" s="1"/>
  <c r="AB24" i="17"/>
  <c r="Y24" i="17"/>
  <c r="Q24" i="17"/>
  <c r="P24" i="17"/>
  <c r="S24" i="17" s="1"/>
  <c r="N24" i="17"/>
  <c r="Y23" i="17"/>
  <c r="T23" i="17"/>
  <c r="AH23" i="17" s="1"/>
  <c r="AI23" i="17" s="1"/>
  <c r="AA23" i="17" s="1"/>
  <c r="AB23" i="17" s="1"/>
  <c r="P23" i="17"/>
  <c r="Q23" i="17" s="1"/>
  <c r="N23" i="17"/>
  <c r="AH22" i="17"/>
  <c r="AI22" i="17" s="1"/>
  <c r="AA22" i="17" s="1"/>
  <c r="V22" i="17"/>
  <c r="Y22" i="17" s="1"/>
  <c r="P22" i="17"/>
  <c r="N22" i="17"/>
  <c r="AH21" i="17"/>
  <c r="AI21" i="17" s="1"/>
  <c r="AA21" i="17" s="1"/>
  <c r="W21" i="17"/>
  <c r="V21" i="17"/>
  <c r="P21" i="17"/>
  <c r="N21" i="17"/>
  <c r="Y20" i="17"/>
  <c r="T20" i="17"/>
  <c r="AH20" i="17" s="1"/>
  <c r="AI20" i="17" s="1"/>
  <c r="AA20" i="17" s="1"/>
  <c r="Q20" i="17"/>
  <c r="P20" i="17"/>
  <c r="N20" i="17"/>
  <c r="AH19" i="17"/>
  <c r="AI19" i="17"/>
  <c r="AA19" i="17" s="1"/>
  <c r="Y19" i="17"/>
  <c r="P19" i="17"/>
  <c r="Q19" i="17" s="1"/>
  <c r="N19" i="17"/>
  <c r="AH18" i="17"/>
  <c r="AI18" i="17" s="1"/>
  <c r="AA18" i="17" s="1"/>
  <c r="AB18" i="17" s="1"/>
  <c r="Y18" i="17"/>
  <c r="P18" i="17"/>
  <c r="N18" i="17"/>
  <c r="AH17" i="17"/>
  <c r="AI17" i="17" s="1"/>
  <c r="AA17" i="17" s="1"/>
  <c r="AD17" i="17" s="1"/>
  <c r="Y17" i="17"/>
  <c r="P17" i="17"/>
  <c r="U17" i="17" s="1"/>
  <c r="N17" i="17"/>
  <c r="AH16" i="17"/>
  <c r="AI16" i="17" s="1"/>
  <c r="AA16" i="17" s="1"/>
  <c r="Y16" i="17"/>
  <c r="P16" i="17"/>
  <c r="N16" i="17"/>
  <c r="AH15" i="17"/>
  <c r="AI15" i="17"/>
  <c r="AA15" i="17" s="1"/>
  <c r="AB15" i="17" s="1"/>
  <c r="Y15" i="17"/>
  <c r="P15" i="17"/>
  <c r="N15" i="17"/>
  <c r="AH14" i="17"/>
  <c r="AI14" i="17" s="1"/>
  <c r="AA14" i="17" s="1"/>
  <c r="Y14" i="17"/>
  <c r="P14" i="17"/>
  <c r="N14" i="17"/>
  <c r="Y13" i="17"/>
  <c r="T13" i="17"/>
  <c r="P13" i="17"/>
  <c r="Q13" i="17" s="1"/>
  <c r="N13" i="17"/>
  <c r="Y12" i="17"/>
  <c r="T12" i="17"/>
  <c r="AH12" i="17" s="1"/>
  <c r="AI12" i="17" s="1"/>
  <c r="AA12" i="17" s="1"/>
  <c r="P12" i="17"/>
  <c r="N12" i="17"/>
  <c r="Y11" i="17"/>
  <c r="T11" i="17"/>
  <c r="AH11" i="17"/>
  <c r="AI11" i="17" s="1"/>
  <c r="AA11" i="17" s="1"/>
  <c r="AB11" i="17" s="1"/>
  <c r="Q11" i="17"/>
  <c r="P11" i="17"/>
  <c r="U11" i="17" s="1"/>
  <c r="N11" i="17"/>
  <c r="Y10" i="17"/>
  <c r="T10" i="17"/>
  <c r="AH10" i="17" s="1"/>
  <c r="AI10" i="17" s="1"/>
  <c r="Q10" i="17"/>
  <c r="P10" i="17"/>
  <c r="U10" i="17"/>
  <c r="N10" i="17"/>
  <c r="Y9" i="17"/>
  <c r="T9" i="17"/>
  <c r="T58" i="17"/>
  <c r="AC60" i="17" s="1"/>
  <c r="P9" i="17"/>
  <c r="Q9" i="17" s="1"/>
  <c r="N9" i="17"/>
  <c r="AH8" i="17"/>
  <c r="AI8" i="17"/>
  <c r="AA8" i="17" s="1"/>
  <c r="AF8" i="17" s="1"/>
  <c r="AB8" i="17"/>
  <c r="Y8" i="17"/>
  <c r="P8" i="17"/>
  <c r="Q8" i="17"/>
  <c r="S8" i="17"/>
  <c r="N8" i="17"/>
  <c r="AH7" i="17"/>
  <c r="Y7" i="17"/>
  <c r="P7" i="17"/>
  <c r="U7" i="17"/>
  <c r="N7" i="17"/>
  <c r="B6" i="17"/>
  <c r="C6" i="17" s="1"/>
  <c r="D6" i="17" s="1"/>
  <c r="E6" i="17" s="1"/>
  <c r="F6" i="17" s="1"/>
  <c r="G6" i="17" s="1"/>
  <c r="H6" i="17" s="1"/>
  <c r="I6" i="17" s="1"/>
  <c r="J6" i="17" s="1"/>
  <c r="K6" i="17" s="1"/>
  <c r="AE62" i="16"/>
  <c r="AG58" i="16"/>
  <c r="AH8" i="16"/>
  <c r="AI8" i="16"/>
  <c r="AH14" i="16"/>
  <c r="AI14" i="16"/>
  <c r="AH15" i="16"/>
  <c r="AI15" i="16"/>
  <c r="AH16" i="16"/>
  <c r="AI16" i="16"/>
  <c r="AH17" i="16"/>
  <c r="AI17" i="16"/>
  <c r="AH18" i="16"/>
  <c r="AI18" i="16"/>
  <c r="AH19" i="16"/>
  <c r="AI19" i="16"/>
  <c r="AH21" i="16"/>
  <c r="AI21" i="16"/>
  <c r="AH22" i="16"/>
  <c r="AI22" i="16"/>
  <c r="AH24" i="16"/>
  <c r="AI24" i="16"/>
  <c r="AH25" i="16"/>
  <c r="AI25" i="16"/>
  <c r="AH26" i="16"/>
  <c r="AI26" i="16"/>
  <c r="AH27" i="16"/>
  <c r="AI27" i="16"/>
  <c r="AH28" i="16"/>
  <c r="AI28" i="16"/>
  <c r="AH29" i="16"/>
  <c r="AI29" i="16"/>
  <c r="AH30" i="16"/>
  <c r="AI30" i="16"/>
  <c r="AH31" i="16"/>
  <c r="AI31" i="16"/>
  <c r="AH32" i="16"/>
  <c r="AI32" i="16"/>
  <c r="AH33" i="16"/>
  <c r="AI33" i="16"/>
  <c r="AH34" i="16"/>
  <c r="AI34" i="16"/>
  <c r="AH35" i="16"/>
  <c r="AI35" i="16"/>
  <c r="AH36" i="16"/>
  <c r="AI36" i="16"/>
  <c r="AH37" i="16"/>
  <c r="AI37" i="16"/>
  <c r="AH38" i="16"/>
  <c r="AI38" i="16"/>
  <c r="AH39" i="16"/>
  <c r="AI39" i="16"/>
  <c r="AH40" i="16"/>
  <c r="AI40" i="16"/>
  <c r="AH41" i="16"/>
  <c r="AI41" i="16"/>
  <c r="AH42" i="16"/>
  <c r="AI42" i="16"/>
  <c r="AH43" i="16"/>
  <c r="AI43" i="16"/>
  <c r="AH44" i="16"/>
  <c r="AI44" i="16"/>
  <c r="AH45" i="16"/>
  <c r="AI45" i="16"/>
  <c r="AH46" i="16"/>
  <c r="AI46" i="16"/>
  <c r="AH47" i="16"/>
  <c r="AI47" i="16"/>
  <c r="AH48" i="16"/>
  <c r="AI48" i="16"/>
  <c r="AH49" i="16"/>
  <c r="AI49" i="16"/>
  <c r="AH50" i="16"/>
  <c r="AI50" i="16"/>
  <c r="AH51" i="16"/>
  <c r="AI51" i="16"/>
  <c r="AH52" i="16"/>
  <c r="AI52" i="16"/>
  <c r="AH53" i="16"/>
  <c r="AI53" i="16"/>
  <c r="AH54" i="16"/>
  <c r="AI54" i="16"/>
  <c r="AH55" i="16"/>
  <c r="AI55" i="16"/>
  <c r="AH56" i="16"/>
  <c r="AI56" i="16"/>
  <c r="AH57" i="16"/>
  <c r="AI57" i="16"/>
  <c r="AH7" i="16"/>
  <c r="AI7" i="16"/>
  <c r="AC58" i="16"/>
  <c r="Z58" i="16"/>
  <c r="X58" i="16"/>
  <c r="O58" i="16"/>
  <c r="M58" i="16"/>
  <c r="L58" i="16"/>
  <c r="K58" i="16"/>
  <c r="J58" i="16"/>
  <c r="I58" i="16"/>
  <c r="H58" i="16"/>
  <c r="N58" i="16" s="1"/>
  <c r="G58" i="16"/>
  <c r="AE57" i="16"/>
  <c r="AF57" i="16" s="1"/>
  <c r="AD57" i="16"/>
  <c r="AB57" i="16"/>
  <c r="Y57" i="16"/>
  <c r="P57" i="16"/>
  <c r="N57" i="16"/>
  <c r="AE56" i="16"/>
  <c r="AF56" i="16" s="1"/>
  <c r="AD56" i="16"/>
  <c r="AB56" i="16"/>
  <c r="W56" i="16"/>
  <c r="V56" i="16"/>
  <c r="P56" i="16"/>
  <c r="N56" i="16"/>
  <c r="AE55" i="16"/>
  <c r="AF55" i="16" s="1"/>
  <c r="AD55" i="16"/>
  <c r="AB55" i="16"/>
  <c r="Y55" i="16"/>
  <c r="P55" i="16"/>
  <c r="U55" i="16" s="1"/>
  <c r="N55" i="16"/>
  <c r="AE54" i="16"/>
  <c r="AF54" i="16"/>
  <c r="AD54" i="16"/>
  <c r="AB54" i="16"/>
  <c r="Y54" i="16"/>
  <c r="P54" i="16"/>
  <c r="N54" i="16"/>
  <c r="AA53" i="16"/>
  <c r="Y53" i="16"/>
  <c r="P53" i="16"/>
  <c r="N53" i="16"/>
  <c r="AF52" i="16"/>
  <c r="AE52" i="16"/>
  <c r="AD52" i="16"/>
  <c r="AB52" i="16"/>
  <c r="Y52" i="16"/>
  <c r="Q52" i="16"/>
  <c r="P52" i="16"/>
  <c r="U52" i="16" s="1"/>
  <c r="N52" i="16"/>
  <c r="AE51" i="16"/>
  <c r="AF51" i="16" s="1"/>
  <c r="AD51" i="16"/>
  <c r="AB51" i="16"/>
  <c r="Y51" i="16"/>
  <c r="P51" i="16"/>
  <c r="N51" i="16"/>
  <c r="AE50" i="16"/>
  <c r="AF50" i="16" s="1"/>
  <c r="AD50" i="16"/>
  <c r="AB50" i="16"/>
  <c r="Y50" i="16"/>
  <c r="P50" i="16"/>
  <c r="Q50" i="16" s="1"/>
  <c r="N50" i="16"/>
  <c r="AE49" i="16"/>
  <c r="AF49" i="16" s="1"/>
  <c r="AD49" i="16"/>
  <c r="AB49" i="16"/>
  <c r="W49" i="16"/>
  <c r="V49" i="16"/>
  <c r="P49" i="16"/>
  <c r="N49" i="16"/>
  <c r="AE48" i="16"/>
  <c r="AF48" i="16" s="1"/>
  <c r="AD48" i="16"/>
  <c r="AB48" i="16"/>
  <c r="Y48" i="16"/>
  <c r="P48" i="16"/>
  <c r="N48" i="16"/>
  <c r="AF47" i="16"/>
  <c r="AE47" i="16"/>
  <c r="AD47" i="16"/>
  <c r="AB47" i="16"/>
  <c r="Y47" i="16"/>
  <c r="Q47" i="16"/>
  <c r="P47" i="16"/>
  <c r="N47" i="16"/>
  <c r="AF46" i="16"/>
  <c r="AE46" i="16"/>
  <c r="AD46" i="16"/>
  <c r="AB46" i="16"/>
  <c r="Y46" i="16"/>
  <c r="Q46" i="16"/>
  <c r="P46" i="16"/>
  <c r="U46" i="16" s="1"/>
  <c r="N46" i="16"/>
  <c r="AE45" i="16"/>
  <c r="AF45" i="16" s="1"/>
  <c r="AD45" i="16"/>
  <c r="AB45" i="16"/>
  <c r="Y45" i="16"/>
  <c r="P45" i="16"/>
  <c r="N45" i="16"/>
  <c r="AE44" i="16"/>
  <c r="AF44" i="16" s="1"/>
  <c r="AD44" i="16"/>
  <c r="AB44" i="16"/>
  <c r="Y44" i="16"/>
  <c r="P44" i="16"/>
  <c r="N44" i="16"/>
  <c r="AE43" i="16"/>
  <c r="AF43" i="16" s="1"/>
  <c r="AD43" i="16"/>
  <c r="AB43" i="16"/>
  <c r="Y43" i="16"/>
  <c r="P43" i="16"/>
  <c r="N43" i="16"/>
  <c r="AE42" i="16"/>
  <c r="AF42" i="16"/>
  <c r="AD42" i="16"/>
  <c r="AB42" i="16"/>
  <c r="Y42" i="16"/>
  <c r="P42" i="16"/>
  <c r="U42" i="16" s="1"/>
  <c r="N42" i="16"/>
  <c r="AE41" i="16"/>
  <c r="AF41" i="16" s="1"/>
  <c r="AD41" i="16"/>
  <c r="AB41" i="16"/>
  <c r="Y41" i="16"/>
  <c r="P41" i="16"/>
  <c r="Q41" i="16" s="1"/>
  <c r="N41" i="16"/>
  <c r="AE40" i="16"/>
  <c r="AF40" i="16" s="1"/>
  <c r="AD40" i="16"/>
  <c r="AB40" i="16"/>
  <c r="Y40" i="16"/>
  <c r="P40" i="16"/>
  <c r="U40" i="16" s="1"/>
  <c r="N40" i="16"/>
  <c r="AE39" i="16"/>
  <c r="AF39" i="16" s="1"/>
  <c r="AD39" i="16"/>
  <c r="AB39" i="16"/>
  <c r="Y39" i="16"/>
  <c r="P39" i="16"/>
  <c r="N39" i="16"/>
  <c r="AE38" i="16"/>
  <c r="AF38" i="16" s="1"/>
  <c r="AD38" i="16"/>
  <c r="AB38" i="16"/>
  <c r="Y38" i="16"/>
  <c r="P38" i="16"/>
  <c r="N38" i="16"/>
  <c r="AE37" i="16"/>
  <c r="AF37" i="16"/>
  <c r="AD37" i="16"/>
  <c r="AB37" i="16"/>
  <c r="Y37" i="16"/>
  <c r="P37" i="16"/>
  <c r="Q37" i="16" s="1"/>
  <c r="N37" i="16"/>
  <c r="AE36" i="16"/>
  <c r="AF36" i="16" s="1"/>
  <c r="AD36" i="16"/>
  <c r="AB36" i="16"/>
  <c r="Y36" i="16"/>
  <c r="P36" i="16"/>
  <c r="N36" i="16"/>
  <c r="AE35" i="16"/>
  <c r="AF35" i="16" s="1"/>
  <c r="AD35" i="16"/>
  <c r="AB35" i="16"/>
  <c r="Y35" i="16"/>
  <c r="P35" i="16"/>
  <c r="N35" i="16"/>
  <c r="AE34" i="16"/>
  <c r="AF34" i="16" s="1"/>
  <c r="AD34" i="16"/>
  <c r="AB34" i="16"/>
  <c r="Y34" i="16"/>
  <c r="P34" i="16"/>
  <c r="U34" i="16" s="1"/>
  <c r="N34" i="16"/>
  <c r="AF33" i="16"/>
  <c r="AE33" i="16"/>
  <c r="AD33" i="16"/>
  <c r="AB33" i="16"/>
  <c r="Y33" i="16"/>
  <c r="Q33" i="16"/>
  <c r="P33" i="16"/>
  <c r="N33" i="16"/>
  <c r="AF32" i="16"/>
  <c r="AE32" i="16"/>
  <c r="AD32" i="16"/>
  <c r="AB32" i="16"/>
  <c r="Y32" i="16"/>
  <c r="P32" i="16"/>
  <c r="N32" i="16"/>
  <c r="AE31" i="16"/>
  <c r="AF31" i="16" s="1"/>
  <c r="AD31" i="16"/>
  <c r="AB31" i="16"/>
  <c r="Y31" i="16"/>
  <c r="P31" i="16"/>
  <c r="N31" i="16"/>
  <c r="AE30" i="16"/>
  <c r="AF30" i="16" s="1"/>
  <c r="AD30" i="16"/>
  <c r="AB30" i="16"/>
  <c r="Y30" i="16"/>
  <c r="P30" i="16"/>
  <c r="N30" i="16"/>
  <c r="AE29" i="16"/>
  <c r="AF29" i="16" s="1"/>
  <c r="AD29" i="16"/>
  <c r="AB29" i="16"/>
  <c r="Y29" i="16"/>
  <c r="P29" i="16"/>
  <c r="N29" i="16"/>
  <c r="AE28" i="16"/>
  <c r="AF28" i="16" s="1"/>
  <c r="AD28" i="16"/>
  <c r="AB28" i="16"/>
  <c r="Y28" i="16"/>
  <c r="P28" i="16"/>
  <c r="N28" i="16"/>
  <c r="AE27" i="16"/>
  <c r="AF27" i="16" s="1"/>
  <c r="AD27" i="16"/>
  <c r="AB27" i="16"/>
  <c r="Y27" i="16"/>
  <c r="P27" i="16"/>
  <c r="N27" i="16"/>
  <c r="AE26" i="16"/>
  <c r="AF26" i="16"/>
  <c r="AD26" i="16"/>
  <c r="AB26" i="16"/>
  <c r="Y26" i="16"/>
  <c r="P26" i="16"/>
  <c r="U26" i="16" s="1"/>
  <c r="N26" i="16"/>
  <c r="AE25" i="16"/>
  <c r="AF25" i="16" s="1"/>
  <c r="AD25" i="16"/>
  <c r="AB25" i="16"/>
  <c r="Y25" i="16"/>
  <c r="P25" i="16"/>
  <c r="S25" i="16" s="1"/>
  <c r="N25" i="16"/>
  <c r="AF24" i="16"/>
  <c r="AE24" i="16"/>
  <c r="AD24" i="16"/>
  <c r="AB24" i="16"/>
  <c r="Y24" i="16"/>
  <c r="Q24" i="16"/>
  <c r="P24" i="16"/>
  <c r="S24" i="16" s="1"/>
  <c r="N24" i="16"/>
  <c r="AE23" i="16"/>
  <c r="AF23" i="16" s="1"/>
  <c r="AD23" i="16"/>
  <c r="Y23" i="16"/>
  <c r="T23" i="16"/>
  <c r="AB23" i="16" s="1"/>
  <c r="P23" i="16"/>
  <c r="N23" i="16"/>
  <c r="AE22" i="16"/>
  <c r="AF22" i="16" s="1"/>
  <c r="AD22" i="16"/>
  <c r="AB22" i="16"/>
  <c r="V22" i="16"/>
  <c r="Y22" i="16" s="1"/>
  <c r="P22" i="16"/>
  <c r="N22" i="16"/>
  <c r="AE21" i="16"/>
  <c r="AF21" i="16" s="1"/>
  <c r="AD21" i="16"/>
  <c r="AB21" i="16"/>
  <c r="W21" i="16"/>
  <c r="W58" i="16" s="1"/>
  <c r="V21" i="16"/>
  <c r="P21" i="16"/>
  <c r="N21" i="16"/>
  <c r="AF20" i="16"/>
  <c r="AE20" i="16"/>
  <c r="AD20" i="16"/>
  <c r="Y20" i="16"/>
  <c r="T20" i="16"/>
  <c r="AH20" i="16" s="1"/>
  <c r="AI20" i="16" s="1"/>
  <c r="Q20" i="16"/>
  <c r="P20" i="16"/>
  <c r="U20" i="16" s="1"/>
  <c r="N20" i="16"/>
  <c r="AE19" i="16"/>
  <c r="AF19" i="16" s="1"/>
  <c r="AD19" i="16"/>
  <c r="AB19" i="16"/>
  <c r="Y19" i="16"/>
  <c r="P19" i="16"/>
  <c r="N19" i="16"/>
  <c r="AE18" i="16"/>
  <c r="AF18" i="16"/>
  <c r="AD18" i="16"/>
  <c r="AB18" i="16"/>
  <c r="Y18" i="16"/>
  <c r="P18" i="16"/>
  <c r="N18" i="16"/>
  <c r="AE17" i="16"/>
  <c r="AF17" i="16" s="1"/>
  <c r="AD17" i="16"/>
  <c r="AB17" i="16"/>
  <c r="Y17" i="16"/>
  <c r="P17" i="16"/>
  <c r="U17" i="16" s="1"/>
  <c r="N17" i="16"/>
  <c r="AE16" i="16"/>
  <c r="AF16" i="16" s="1"/>
  <c r="AD16" i="16"/>
  <c r="AB16" i="16"/>
  <c r="Y16" i="16"/>
  <c r="P16" i="16"/>
  <c r="Q16" i="16" s="1"/>
  <c r="N16" i="16"/>
  <c r="AE15" i="16"/>
  <c r="AF15" i="16" s="1"/>
  <c r="AD15" i="16"/>
  <c r="AB15" i="16"/>
  <c r="Y15" i="16"/>
  <c r="P15" i="16"/>
  <c r="U15" i="16" s="1"/>
  <c r="N15" i="16"/>
  <c r="AE14" i="16"/>
  <c r="AF14" i="16" s="1"/>
  <c r="AD14" i="16"/>
  <c r="AB14" i="16"/>
  <c r="Y14" i="16"/>
  <c r="P14" i="16"/>
  <c r="N14" i="16"/>
  <c r="AE13" i="16"/>
  <c r="AF13" i="16"/>
  <c r="AD13" i="16"/>
  <c r="Y13" i="16"/>
  <c r="T13" i="16"/>
  <c r="AH13" i="16"/>
  <c r="AI13" i="16" s="1"/>
  <c r="P13" i="16"/>
  <c r="U13" i="16" s="1"/>
  <c r="N13" i="16"/>
  <c r="AE12" i="16"/>
  <c r="AF12" i="16"/>
  <c r="AD12" i="16"/>
  <c r="Y12" i="16"/>
  <c r="T12" i="16"/>
  <c r="P12" i="16"/>
  <c r="N12" i="16"/>
  <c r="AE11" i="16"/>
  <c r="AF11" i="16" s="1"/>
  <c r="AD11" i="16"/>
  <c r="Y11" i="16"/>
  <c r="T11" i="16"/>
  <c r="AB11" i="16" s="1"/>
  <c r="Q11" i="16"/>
  <c r="P11" i="16"/>
  <c r="N11" i="16"/>
  <c r="AF10" i="16"/>
  <c r="AE10" i="16"/>
  <c r="AD10" i="16"/>
  <c r="Y10" i="16"/>
  <c r="T10" i="16"/>
  <c r="AH10" i="16"/>
  <c r="AI10" i="16" s="1"/>
  <c r="Q10" i="16"/>
  <c r="P10" i="16"/>
  <c r="N10" i="16"/>
  <c r="AE9" i="16"/>
  <c r="AF9" i="16" s="1"/>
  <c r="AD9" i="16"/>
  <c r="Y9" i="16"/>
  <c r="T9" i="16"/>
  <c r="AH9" i="16" s="1"/>
  <c r="AI9" i="16" s="1"/>
  <c r="P9" i="16"/>
  <c r="U9" i="16" s="1"/>
  <c r="N9" i="16"/>
  <c r="AF8" i="16"/>
  <c r="AE8" i="16"/>
  <c r="AD8" i="16"/>
  <c r="AB8" i="16"/>
  <c r="Y8" i="16"/>
  <c r="P8" i="16"/>
  <c r="N8" i="16"/>
  <c r="AE7" i="16"/>
  <c r="AD7" i="16"/>
  <c r="AB7" i="16"/>
  <c r="Y7" i="16"/>
  <c r="P7" i="16"/>
  <c r="N7" i="16"/>
  <c r="B6" i="16"/>
  <c r="C6" i="16"/>
  <c r="D6" i="16" s="1"/>
  <c r="E6" i="16" s="1"/>
  <c r="F6" i="16" s="1"/>
  <c r="G6" i="16" s="1"/>
  <c r="H6" i="16" s="1"/>
  <c r="I6" i="16" s="1"/>
  <c r="J6" i="16" s="1"/>
  <c r="K6" i="16" s="1"/>
  <c r="B6" i="15"/>
  <c r="C6" i="15"/>
  <c r="D6" i="15" s="1"/>
  <c r="E6" i="15" s="1"/>
  <c r="F6" i="15" s="1"/>
  <c r="G6" i="15" s="1"/>
  <c r="H6" i="15" s="1"/>
  <c r="I6" i="15" s="1"/>
  <c r="J6" i="15" s="1"/>
  <c r="K6" i="15" s="1"/>
  <c r="N7" i="15"/>
  <c r="P7" i="15"/>
  <c r="Y7" i="15"/>
  <c r="AB7" i="15"/>
  <c r="AD7" i="15"/>
  <c r="AE7" i="15"/>
  <c r="AF7" i="15" s="1"/>
  <c r="N8" i="15"/>
  <c r="P8" i="15"/>
  <c r="Y8" i="15"/>
  <c r="AB8" i="15"/>
  <c r="AD8" i="15"/>
  <c r="AE8" i="15"/>
  <c r="AF8" i="15"/>
  <c r="N9" i="15"/>
  <c r="P9" i="15"/>
  <c r="T9" i="15"/>
  <c r="AB9" i="15" s="1"/>
  <c r="Y9" i="15"/>
  <c r="AD9" i="15"/>
  <c r="AE9" i="15"/>
  <c r="AF9" i="15" s="1"/>
  <c r="N10" i="15"/>
  <c r="P10" i="15"/>
  <c r="S10" i="15" s="1"/>
  <c r="Q10" i="15"/>
  <c r="T10" i="15"/>
  <c r="AB10" i="15"/>
  <c r="Y10" i="15"/>
  <c r="AD10" i="15"/>
  <c r="AE10" i="15"/>
  <c r="AF10" i="15"/>
  <c r="N11" i="15"/>
  <c r="P11" i="15"/>
  <c r="U11" i="15" s="1"/>
  <c r="Q11" i="15"/>
  <c r="T11" i="15"/>
  <c r="AB11" i="15" s="1"/>
  <c r="Y11" i="15"/>
  <c r="AD11" i="15"/>
  <c r="AE11" i="15"/>
  <c r="AF11" i="15" s="1"/>
  <c r="N12" i="15"/>
  <c r="P12" i="15"/>
  <c r="T12" i="15"/>
  <c r="Y12" i="15"/>
  <c r="AD12" i="15"/>
  <c r="AE12" i="15"/>
  <c r="AF12" i="15" s="1"/>
  <c r="N13" i="15"/>
  <c r="P13" i="15"/>
  <c r="Q13" i="15"/>
  <c r="S13" i="15"/>
  <c r="T13" i="15"/>
  <c r="Y13" i="15"/>
  <c r="AD13" i="15"/>
  <c r="AE13" i="15"/>
  <c r="AF13" i="15"/>
  <c r="N14" i="15"/>
  <c r="P14" i="15"/>
  <c r="Y14" i="15"/>
  <c r="AB14" i="15"/>
  <c r="AD14" i="15"/>
  <c r="AE14" i="15"/>
  <c r="AF14" i="15" s="1"/>
  <c r="N15" i="15"/>
  <c r="P15" i="15"/>
  <c r="Q15" i="15" s="1"/>
  <c r="Y15" i="15"/>
  <c r="AB15" i="15"/>
  <c r="AD15" i="15"/>
  <c r="AE15" i="15"/>
  <c r="AF15" i="15" s="1"/>
  <c r="N16" i="15"/>
  <c r="P16" i="15"/>
  <c r="Y16" i="15"/>
  <c r="AB16" i="15"/>
  <c r="AD16" i="15"/>
  <c r="AE16" i="15"/>
  <c r="AF16" i="15" s="1"/>
  <c r="N17" i="15"/>
  <c r="P17" i="15"/>
  <c r="Y17" i="15"/>
  <c r="AB17" i="15"/>
  <c r="AD17" i="15"/>
  <c r="AE17" i="15"/>
  <c r="AF17" i="15" s="1"/>
  <c r="N18" i="15"/>
  <c r="P18" i="15"/>
  <c r="R18" i="15" s="1"/>
  <c r="S18" i="15" s="1"/>
  <c r="U18" i="15"/>
  <c r="Y18" i="15"/>
  <c r="AB18" i="15"/>
  <c r="AD18" i="15"/>
  <c r="AE18" i="15"/>
  <c r="AF18" i="15" s="1"/>
  <c r="N19" i="15"/>
  <c r="P19" i="15"/>
  <c r="Q19" i="15" s="1"/>
  <c r="Y19" i="15"/>
  <c r="AB19" i="15"/>
  <c r="AD19" i="15"/>
  <c r="AE19" i="15"/>
  <c r="AF19" i="15" s="1"/>
  <c r="N20" i="15"/>
  <c r="P20" i="15"/>
  <c r="U20" i="15" s="1"/>
  <c r="Q20" i="15"/>
  <c r="T20" i="15"/>
  <c r="AB20" i="15"/>
  <c r="Y20" i="15"/>
  <c r="AD20" i="15"/>
  <c r="AE20" i="15"/>
  <c r="AF20" i="15"/>
  <c r="N21" i="15"/>
  <c r="P21" i="15"/>
  <c r="R21" i="15" s="1"/>
  <c r="V21" i="15"/>
  <c r="W21" i="15"/>
  <c r="Y21" i="15"/>
  <c r="AB21" i="15"/>
  <c r="AD21" i="15"/>
  <c r="AE21" i="15"/>
  <c r="AF21" i="15" s="1"/>
  <c r="N22" i="15"/>
  <c r="P22" i="15"/>
  <c r="V22" i="15"/>
  <c r="Y22" i="15" s="1"/>
  <c r="AB22" i="15"/>
  <c r="AD22" i="15"/>
  <c r="AE22" i="15"/>
  <c r="AF22" i="15" s="1"/>
  <c r="N23" i="15"/>
  <c r="P23" i="15"/>
  <c r="T23" i="15"/>
  <c r="Y23" i="15"/>
  <c r="AD23" i="15"/>
  <c r="AE23" i="15"/>
  <c r="AF23" i="15" s="1"/>
  <c r="N24" i="15"/>
  <c r="P24" i="15"/>
  <c r="Q24" i="15"/>
  <c r="Y24" i="15"/>
  <c r="AB24" i="15"/>
  <c r="AD24" i="15"/>
  <c r="AE24" i="15"/>
  <c r="AF24" i="15"/>
  <c r="N25" i="15"/>
  <c r="P25" i="15"/>
  <c r="Q25" i="15" s="1"/>
  <c r="Y25" i="15"/>
  <c r="AB25" i="15"/>
  <c r="AD25" i="15"/>
  <c r="AE25" i="15"/>
  <c r="AF25" i="15" s="1"/>
  <c r="N26" i="15"/>
  <c r="P26" i="15"/>
  <c r="Y26" i="15"/>
  <c r="AB26" i="15"/>
  <c r="AD26" i="15"/>
  <c r="AE26" i="15"/>
  <c r="AF26" i="15" s="1"/>
  <c r="N27" i="15"/>
  <c r="P27" i="15"/>
  <c r="Y27" i="15"/>
  <c r="AB27" i="15"/>
  <c r="AD27" i="15"/>
  <c r="AE27" i="15"/>
  <c r="AF27" i="15" s="1"/>
  <c r="N28" i="15"/>
  <c r="P28" i="15"/>
  <c r="Q28" i="15"/>
  <c r="V28" i="15"/>
  <c r="W28" i="15"/>
  <c r="Y28" i="15"/>
  <c r="AB28" i="15"/>
  <c r="AD28" i="15"/>
  <c r="AE28" i="15"/>
  <c r="AF28" i="15" s="1"/>
  <c r="N29" i="15"/>
  <c r="P29" i="15"/>
  <c r="Y29" i="15"/>
  <c r="AB29" i="15"/>
  <c r="AD29" i="15"/>
  <c r="AE29" i="15"/>
  <c r="AF29" i="15" s="1"/>
  <c r="N30" i="15"/>
  <c r="P30" i="15"/>
  <c r="Y30" i="15"/>
  <c r="AB30" i="15"/>
  <c r="AD30" i="15"/>
  <c r="AE30" i="15"/>
  <c r="AF30" i="15" s="1"/>
  <c r="N31" i="15"/>
  <c r="P31" i="15"/>
  <c r="R31" i="15" s="1"/>
  <c r="S31" i="15" s="1"/>
  <c r="Y31" i="15"/>
  <c r="AB31" i="15"/>
  <c r="AD31" i="15"/>
  <c r="AE31" i="15"/>
  <c r="AF31" i="15" s="1"/>
  <c r="N32" i="15"/>
  <c r="P32" i="15"/>
  <c r="Y32" i="15"/>
  <c r="AB32" i="15"/>
  <c r="AD32" i="15"/>
  <c r="AE32" i="15"/>
  <c r="AF32" i="15"/>
  <c r="N33" i="15"/>
  <c r="P33" i="15"/>
  <c r="Q33" i="15"/>
  <c r="R33" i="15"/>
  <c r="Y33" i="15"/>
  <c r="AB33" i="15"/>
  <c r="AD33" i="15"/>
  <c r="AE33" i="15"/>
  <c r="AF33" i="15"/>
  <c r="N34" i="15"/>
  <c r="P34" i="15"/>
  <c r="Q34" i="15" s="1"/>
  <c r="R34" i="15"/>
  <c r="Y34" i="15"/>
  <c r="AB34" i="15"/>
  <c r="AD34" i="15"/>
  <c r="AE34" i="15"/>
  <c r="AF34" i="15" s="1"/>
  <c r="N35" i="15"/>
  <c r="P35" i="15"/>
  <c r="R35" i="15" s="1"/>
  <c r="S35" i="15" s="1"/>
  <c r="Y35" i="15"/>
  <c r="AB35" i="15"/>
  <c r="AD35" i="15"/>
  <c r="AE35" i="15"/>
  <c r="AF35" i="15" s="1"/>
  <c r="N36" i="15"/>
  <c r="P36" i="15"/>
  <c r="Q36" i="15" s="1"/>
  <c r="R36" i="15"/>
  <c r="Y36" i="15"/>
  <c r="AB36" i="15"/>
  <c r="AD36" i="15"/>
  <c r="AE36" i="15"/>
  <c r="AF36" i="15" s="1"/>
  <c r="N37" i="15"/>
  <c r="P37" i="15"/>
  <c r="Y37" i="15"/>
  <c r="AB37" i="15"/>
  <c r="AD37" i="15"/>
  <c r="AE37" i="15"/>
  <c r="AF37" i="15" s="1"/>
  <c r="N38" i="15"/>
  <c r="P38" i="15"/>
  <c r="Q38" i="15" s="1"/>
  <c r="R38" i="15"/>
  <c r="Y38" i="15"/>
  <c r="AB38" i="15"/>
  <c r="AD38" i="15"/>
  <c r="AE38" i="15"/>
  <c r="AF38" i="15" s="1"/>
  <c r="N39" i="15"/>
  <c r="P39" i="15"/>
  <c r="Y39" i="15"/>
  <c r="AB39" i="15"/>
  <c r="AD39" i="15"/>
  <c r="AE39" i="15"/>
  <c r="AF39" i="15" s="1"/>
  <c r="N40" i="15"/>
  <c r="P40" i="15"/>
  <c r="Y40" i="15"/>
  <c r="AB40" i="15"/>
  <c r="AD40" i="15"/>
  <c r="AE40" i="15"/>
  <c r="AF40" i="15" s="1"/>
  <c r="N41" i="15"/>
  <c r="P41" i="15"/>
  <c r="U41" i="15" s="1"/>
  <c r="Y41" i="15"/>
  <c r="AB41" i="15"/>
  <c r="AD41" i="15"/>
  <c r="AE41" i="15"/>
  <c r="AF41" i="15"/>
  <c r="N42" i="15"/>
  <c r="P42" i="15"/>
  <c r="Q42" i="15" s="1"/>
  <c r="Y42" i="15"/>
  <c r="AB42" i="15"/>
  <c r="AD42" i="15"/>
  <c r="AE42" i="15"/>
  <c r="AF42" i="15" s="1"/>
  <c r="N43" i="15"/>
  <c r="P43" i="15"/>
  <c r="Q43" i="15" s="1"/>
  <c r="Y43" i="15"/>
  <c r="AB43" i="15"/>
  <c r="AD43" i="15"/>
  <c r="AE43" i="15"/>
  <c r="AF43" i="15" s="1"/>
  <c r="N44" i="15"/>
  <c r="P44" i="15"/>
  <c r="Q44" i="15" s="1"/>
  <c r="R44" i="15"/>
  <c r="Y44" i="15"/>
  <c r="AB44" i="15"/>
  <c r="AD44" i="15"/>
  <c r="AE44" i="15"/>
  <c r="AF44" i="15" s="1"/>
  <c r="N45" i="15"/>
  <c r="P45" i="15"/>
  <c r="R45" i="15" s="1"/>
  <c r="Y45" i="15"/>
  <c r="AB45" i="15"/>
  <c r="AD45" i="15"/>
  <c r="AE45" i="15"/>
  <c r="AF45" i="15" s="1"/>
  <c r="N46" i="15"/>
  <c r="P46" i="15"/>
  <c r="S46" i="15" s="1"/>
  <c r="Q46" i="15"/>
  <c r="Y46" i="15"/>
  <c r="AB46" i="15"/>
  <c r="AD46" i="15"/>
  <c r="AE46" i="15"/>
  <c r="AF46" i="15"/>
  <c r="N47" i="15"/>
  <c r="P47" i="15"/>
  <c r="S47" i="15" s="1"/>
  <c r="Q47" i="15"/>
  <c r="Y47" i="15"/>
  <c r="AB47" i="15"/>
  <c r="AD47" i="15"/>
  <c r="AE47" i="15"/>
  <c r="AF47" i="15"/>
  <c r="N48" i="15"/>
  <c r="P48" i="15"/>
  <c r="Q48" i="15" s="1"/>
  <c r="R48" i="15"/>
  <c r="Y48" i="15"/>
  <c r="AB48" i="15"/>
  <c r="AD48" i="15"/>
  <c r="AE48" i="15"/>
  <c r="AF48" i="15" s="1"/>
  <c r="N49" i="15"/>
  <c r="P49" i="15"/>
  <c r="V49" i="15"/>
  <c r="Y49" i="15" s="1"/>
  <c r="W49" i="15"/>
  <c r="AB49" i="15"/>
  <c r="AD49" i="15"/>
  <c r="AE49" i="15"/>
  <c r="AF49" i="15" s="1"/>
  <c r="N50" i="15"/>
  <c r="P50" i="15"/>
  <c r="Q50" i="15"/>
  <c r="R50" i="15"/>
  <c r="Y50" i="15"/>
  <c r="AB50" i="15"/>
  <c r="AD50" i="15"/>
  <c r="AE50" i="15"/>
  <c r="AF50" i="15"/>
  <c r="N51" i="15"/>
  <c r="P51" i="15"/>
  <c r="Y51" i="15"/>
  <c r="AB51" i="15"/>
  <c r="AD51" i="15"/>
  <c r="AE51" i="15"/>
  <c r="AF51" i="15" s="1"/>
  <c r="N52" i="15"/>
  <c r="P52" i="15"/>
  <c r="S52" i="15" s="1"/>
  <c r="Q52" i="15"/>
  <c r="Y52" i="15"/>
  <c r="AB52" i="15"/>
  <c r="AD52" i="15"/>
  <c r="AE52" i="15"/>
  <c r="AF52" i="15"/>
  <c r="N53" i="15"/>
  <c r="P53" i="15"/>
  <c r="Y53" i="15"/>
  <c r="AA53" i="15"/>
  <c r="N54" i="15"/>
  <c r="P54" i="15"/>
  <c r="Y54" i="15"/>
  <c r="AB54" i="15"/>
  <c r="AD54" i="15"/>
  <c r="AE54" i="15"/>
  <c r="AF54" i="15" s="1"/>
  <c r="N55" i="15"/>
  <c r="P55" i="15"/>
  <c r="Y55" i="15"/>
  <c r="AB55" i="15"/>
  <c r="AD55" i="15"/>
  <c r="AE55" i="15"/>
  <c r="AF55" i="15" s="1"/>
  <c r="N56" i="15"/>
  <c r="P56" i="15"/>
  <c r="V56" i="15"/>
  <c r="Y56" i="15" s="1"/>
  <c r="W56" i="15"/>
  <c r="AB56" i="15"/>
  <c r="AD56" i="15"/>
  <c r="AE56" i="15"/>
  <c r="AF56" i="15" s="1"/>
  <c r="N57" i="15"/>
  <c r="P57" i="15"/>
  <c r="Q57" i="15" s="1"/>
  <c r="R57" i="15"/>
  <c r="Y57" i="15"/>
  <c r="AB57" i="15"/>
  <c r="AD57" i="15"/>
  <c r="AE57" i="15"/>
  <c r="AF57" i="15" s="1"/>
  <c r="G58" i="15"/>
  <c r="H58" i="15"/>
  <c r="I58" i="15"/>
  <c r="J58" i="15"/>
  <c r="K58" i="15"/>
  <c r="L58" i="15"/>
  <c r="M58" i="15"/>
  <c r="O58" i="15"/>
  <c r="X58" i="15"/>
  <c r="Z58" i="15"/>
  <c r="AC58" i="15"/>
  <c r="B6" i="14"/>
  <c r="C6" i="14" s="1"/>
  <c r="D6" i="14" s="1"/>
  <c r="E6" i="14" s="1"/>
  <c r="F6" i="14" s="1"/>
  <c r="G6" i="14" s="1"/>
  <c r="H6" i="14" s="1"/>
  <c r="I6" i="14" s="1"/>
  <c r="J6" i="14" s="1"/>
  <c r="K6" i="14" s="1"/>
  <c r="N7" i="14"/>
  <c r="P7" i="14"/>
  <c r="Y7" i="14"/>
  <c r="AB7" i="14"/>
  <c r="AD7" i="14"/>
  <c r="AF7" i="14"/>
  <c r="N8" i="14"/>
  <c r="P8" i="14"/>
  <c r="Y8" i="14"/>
  <c r="AB8" i="14"/>
  <c r="AD8" i="14"/>
  <c r="AF8" i="14"/>
  <c r="N9" i="14"/>
  <c r="P9" i="14"/>
  <c r="Q9" i="14" s="1"/>
  <c r="T9" i="14"/>
  <c r="Y9" i="14"/>
  <c r="AD9" i="14"/>
  <c r="AF9" i="14"/>
  <c r="N10" i="14"/>
  <c r="P10" i="14"/>
  <c r="Q10" i="14"/>
  <c r="T10" i="14"/>
  <c r="AB10" i="14" s="1"/>
  <c r="Y10" i="14"/>
  <c r="AD10" i="14"/>
  <c r="AF10" i="14"/>
  <c r="N11" i="14"/>
  <c r="P11" i="14"/>
  <c r="U11" i="14" s="1"/>
  <c r="Q11" i="14"/>
  <c r="T11" i="14"/>
  <c r="AB11" i="14" s="1"/>
  <c r="Y11" i="14"/>
  <c r="AD11" i="14"/>
  <c r="AF11" i="14"/>
  <c r="N12" i="14"/>
  <c r="P12" i="14"/>
  <c r="T12" i="14"/>
  <c r="Y12" i="14"/>
  <c r="AD12" i="14"/>
  <c r="AF12" i="14"/>
  <c r="N13" i="14"/>
  <c r="P13" i="14"/>
  <c r="Q13" i="14" s="1"/>
  <c r="S13" i="14"/>
  <c r="T13" i="14"/>
  <c r="Y13" i="14"/>
  <c r="AD13" i="14"/>
  <c r="AF13" i="14"/>
  <c r="N14" i="14"/>
  <c r="P14" i="14"/>
  <c r="U14" i="14" s="1"/>
  <c r="Y14" i="14"/>
  <c r="AB14" i="14"/>
  <c r="AD14" i="14"/>
  <c r="AF14" i="14"/>
  <c r="N15" i="14"/>
  <c r="P15" i="14"/>
  <c r="Q15" i="14" s="1"/>
  <c r="Y15" i="14"/>
  <c r="AB15" i="14"/>
  <c r="AD15" i="14"/>
  <c r="AF15" i="14"/>
  <c r="N16" i="14"/>
  <c r="P16" i="14"/>
  <c r="Y16" i="14"/>
  <c r="AB16" i="14"/>
  <c r="AD16" i="14"/>
  <c r="AF16" i="14"/>
  <c r="N17" i="14"/>
  <c r="P17" i="14"/>
  <c r="R17" i="14" s="1"/>
  <c r="Y17" i="14"/>
  <c r="AB17" i="14"/>
  <c r="AD17" i="14"/>
  <c r="AF17" i="14"/>
  <c r="N18" i="14"/>
  <c r="P18" i="14"/>
  <c r="R18" i="14" s="1"/>
  <c r="S18" i="14" s="1"/>
  <c r="Y18" i="14"/>
  <c r="AB18" i="14"/>
  <c r="AD18" i="14"/>
  <c r="AF18" i="14"/>
  <c r="N19" i="14"/>
  <c r="P19" i="14"/>
  <c r="Q19" i="14" s="1"/>
  <c r="Y19" i="14"/>
  <c r="AB19" i="14"/>
  <c r="AD19" i="14"/>
  <c r="AF19" i="14"/>
  <c r="N20" i="14"/>
  <c r="P20" i="14"/>
  <c r="U20" i="14"/>
  <c r="Q20" i="14"/>
  <c r="T20" i="14"/>
  <c r="AB20" i="14" s="1"/>
  <c r="Y20" i="14"/>
  <c r="AD20" i="14"/>
  <c r="AF20" i="14"/>
  <c r="N21" i="14"/>
  <c r="P21" i="14"/>
  <c r="Q21" i="14" s="1"/>
  <c r="R21" i="14"/>
  <c r="V21" i="14"/>
  <c r="Y21" i="14"/>
  <c r="W21" i="14"/>
  <c r="AB21" i="14"/>
  <c r="AD21" i="14"/>
  <c r="AF21" i="14"/>
  <c r="N22" i="14"/>
  <c r="P22" i="14"/>
  <c r="Q22" i="14" s="1"/>
  <c r="V22" i="14"/>
  <c r="Y22" i="14" s="1"/>
  <c r="AB22" i="14"/>
  <c r="AD22" i="14"/>
  <c r="AF22" i="14"/>
  <c r="N23" i="14"/>
  <c r="P23" i="14"/>
  <c r="T23" i="14"/>
  <c r="U23" i="14"/>
  <c r="Y23" i="14"/>
  <c r="AB23" i="14"/>
  <c r="AD23" i="14"/>
  <c r="AF23" i="14"/>
  <c r="N24" i="14"/>
  <c r="P24" i="14"/>
  <c r="Q24" i="14"/>
  <c r="Y24" i="14"/>
  <c r="AB24" i="14"/>
  <c r="AD24" i="14"/>
  <c r="AF24" i="14"/>
  <c r="N25" i="14"/>
  <c r="P25" i="14"/>
  <c r="Q25" i="14"/>
  <c r="Y25" i="14"/>
  <c r="AB25" i="14"/>
  <c r="AD25" i="14"/>
  <c r="AF25" i="14"/>
  <c r="N26" i="14"/>
  <c r="P26" i="14"/>
  <c r="Y26" i="14"/>
  <c r="AB26" i="14"/>
  <c r="AD26" i="14"/>
  <c r="AF26" i="14"/>
  <c r="N27" i="14"/>
  <c r="P27" i="14"/>
  <c r="Y27" i="14"/>
  <c r="AB27" i="14"/>
  <c r="AD27" i="14"/>
  <c r="AF27" i="14"/>
  <c r="N28" i="14"/>
  <c r="P28" i="14"/>
  <c r="U28" i="14" s="1"/>
  <c r="V28" i="14"/>
  <c r="Y28" i="14" s="1"/>
  <c r="W28" i="14"/>
  <c r="AB28" i="14"/>
  <c r="AD28" i="14"/>
  <c r="AF28" i="14"/>
  <c r="N29" i="14"/>
  <c r="P29" i="14"/>
  <c r="Y29" i="14"/>
  <c r="AB29" i="14"/>
  <c r="AD29" i="14"/>
  <c r="AF29" i="14"/>
  <c r="N30" i="14"/>
  <c r="P30" i="14"/>
  <c r="Y30" i="14"/>
  <c r="AB30" i="14"/>
  <c r="AD30" i="14"/>
  <c r="AF30" i="14"/>
  <c r="N31" i="14"/>
  <c r="P31" i="14"/>
  <c r="Y31" i="14"/>
  <c r="AB31" i="14"/>
  <c r="AD31" i="14"/>
  <c r="AF31" i="14"/>
  <c r="N32" i="14"/>
  <c r="P32" i="14"/>
  <c r="Y32" i="14"/>
  <c r="AB32" i="14"/>
  <c r="AD32" i="14"/>
  <c r="AF32" i="14"/>
  <c r="N33" i="14"/>
  <c r="P33" i="14"/>
  <c r="Q33" i="14"/>
  <c r="R33" i="14"/>
  <c r="Y33" i="14"/>
  <c r="AB33" i="14"/>
  <c r="AD33" i="14"/>
  <c r="AF33" i="14"/>
  <c r="N34" i="14"/>
  <c r="P34" i="14"/>
  <c r="R34" i="14" s="1"/>
  <c r="U34" i="14"/>
  <c r="Y34" i="14"/>
  <c r="AB34" i="14"/>
  <c r="AD34" i="14"/>
  <c r="AF34" i="14"/>
  <c r="N35" i="14"/>
  <c r="P35" i="14"/>
  <c r="R35" i="14" s="1"/>
  <c r="Y35" i="14"/>
  <c r="AA35" i="14"/>
  <c r="AD35" i="14" s="1"/>
  <c r="N36" i="14"/>
  <c r="P36" i="14"/>
  <c r="Q36" i="14" s="1"/>
  <c r="R36" i="14"/>
  <c r="Y36" i="14"/>
  <c r="AB36" i="14"/>
  <c r="AD36" i="14"/>
  <c r="AF36" i="14"/>
  <c r="N37" i="14"/>
  <c r="P37" i="14"/>
  <c r="U37" i="14" s="1"/>
  <c r="Y37" i="14"/>
  <c r="AB37" i="14"/>
  <c r="AD37" i="14"/>
  <c r="AF37" i="14"/>
  <c r="N38" i="14"/>
  <c r="P38" i="14"/>
  <c r="Y38" i="14"/>
  <c r="AB38" i="14"/>
  <c r="AD38" i="14"/>
  <c r="AF38" i="14"/>
  <c r="N39" i="14"/>
  <c r="P39" i="14"/>
  <c r="Y39" i="14"/>
  <c r="AB39" i="14"/>
  <c r="AD39" i="14"/>
  <c r="AF39" i="14"/>
  <c r="N40" i="14"/>
  <c r="P40" i="14"/>
  <c r="Q40" i="14" s="1"/>
  <c r="Y40" i="14"/>
  <c r="AB40" i="14"/>
  <c r="AD40" i="14"/>
  <c r="AF40" i="14"/>
  <c r="N41" i="14"/>
  <c r="P41" i="14"/>
  <c r="R41" i="14"/>
  <c r="S41" i="14" s="1"/>
  <c r="Y41" i="14"/>
  <c r="AB41" i="14"/>
  <c r="AD41" i="14"/>
  <c r="AF41" i="14"/>
  <c r="N42" i="14"/>
  <c r="P42" i="14"/>
  <c r="Y42" i="14"/>
  <c r="AB42" i="14"/>
  <c r="AD42" i="14"/>
  <c r="AF42" i="14"/>
  <c r="N43" i="14"/>
  <c r="P43" i="14"/>
  <c r="Y43" i="14"/>
  <c r="AB43" i="14"/>
  <c r="AD43" i="14"/>
  <c r="AF43" i="14"/>
  <c r="N44" i="14"/>
  <c r="P44" i="14"/>
  <c r="Q44" i="14" s="1"/>
  <c r="Y44" i="14"/>
  <c r="AB44" i="14"/>
  <c r="AD44" i="14"/>
  <c r="AF44" i="14"/>
  <c r="N45" i="14"/>
  <c r="P45" i="14"/>
  <c r="Y45" i="14"/>
  <c r="AB45" i="14"/>
  <c r="AD45" i="14"/>
  <c r="AF45" i="14"/>
  <c r="N46" i="14"/>
  <c r="P46" i="14"/>
  <c r="S46" i="14" s="1"/>
  <c r="Q46" i="14"/>
  <c r="Y46" i="14"/>
  <c r="AB46" i="14"/>
  <c r="AD46" i="14"/>
  <c r="AF46" i="14"/>
  <c r="N47" i="14"/>
  <c r="P47" i="14"/>
  <c r="S47" i="14" s="1"/>
  <c r="Q47" i="14"/>
  <c r="Y47" i="14"/>
  <c r="AB47" i="14"/>
  <c r="AD47" i="14"/>
  <c r="AF47" i="14"/>
  <c r="N48" i="14"/>
  <c r="P48" i="14"/>
  <c r="Q48" i="14" s="1"/>
  <c r="R48" i="14"/>
  <c r="Y48" i="14"/>
  <c r="AB48" i="14"/>
  <c r="AD48" i="14"/>
  <c r="AF48" i="14"/>
  <c r="N49" i="14"/>
  <c r="P49" i="14"/>
  <c r="V49" i="14"/>
  <c r="W49" i="14"/>
  <c r="AB49" i="14"/>
  <c r="AD49" i="14"/>
  <c r="AF49" i="14"/>
  <c r="N50" i="14"/>
  <c r="P50" i="14"/>
  <c r="Q50" i="14" s="1"/>
  <c r="R50" i="14"/>
  <c r="Y50" i="14"/>
  <c r="AB50" i="14"/>
  <c r="AD50" i="14"/>
  <c r="AF50" i="14"/>
  <c r="N51" i="14"/>
  <c r="P51" i="14"/>
  <c r="Q51" i="14" s="1"/>
  <c r="Y51" i="14"/>
  <c r="AB51" i="14"/>
  <c r="AD51" i="14"/>
  <c r="AF51" i="14"/>
  <c r="N52" i="14"/>
  <c r="P52" i="14"/>
  <c r="S52" i="14" s="1"/>
  <c r="Q52" i="14"/>
  <c r="Y52" i="14"/>
  <c r="AB52" i="14"/>
  <c r="AD52" i="14"/>
  <c r="AF52" i="14"/>
  <c r="N53" i="14"/>
  <c r="P53" i="14"/>
  <c r="Q53" i="14" s="1"/>
  <c r="Y53" i="14"/>
  <c r="AA53" i="14"/>
  <c r="AB53" i="14" s="1"/>
  <c r="AD53" i="14"/>
  <c r="N54" i="14"/>
  <c r="P54" i="14"/>
  <c r="R54" i="14" s="1"/>
  <c r="S54" i="14" s="1"/>
  <c r="Y54" i="14"/>
  <c r="AB54" i="14"/>
  <c r="AD54" i="14"/>
  <c r="AF54" i="14"/>
  <c r="N55" i="14"/>
  <c r="P55" i="14"/>
  <c r="R55" i="14" s="1"/>
  <c r="S55" i="14" s="1"/>
  <c r="U55" i="14"/>
  <c r="Y55" i="14"/>
  <c r="AB55" i="14"/>
  <c r="AD55" i="14"/>
  <c r="AF55" i="14"/>
  <c r="N56" i="14"/>
  <c r="P56" i="14"/>
  <c r="R56" i="14" s="1"/>
  <c r="S56" i="14" s="1"/>
  <c r="V56" i="14"/>
  <c r="Y56" i="14" s="1"/>
  <c r="W56" i="14"/>
  <c r="AB56" i="14"/>
  <c r="AD56" i="14"/>
  <c r="AF56" i="14"/>
  <c r="N57" i="14"/>
  <c r="P57" i="14"/>
  <c r="R57" i="14" s="1"/>
  <c r="S57" i="14" s="1"/>
  <c r="U57" i="14"/>
  <c r="V57" i="14"/>
  <c r="Y57" i="14" s="1"/>
  <c r="W57" i="14"/>
  <c r="AB57" i="14"/>
  <c r="AD57" i="14"/>
  <c r="AF57" i="14"/>
  <c r="G58" i="14"/>
  <c r="H58" i="14"/>
  <c r="I58" i="14"/>
  <c r="J58" i="14"/>
  <c r="K58" i="14"/>
  <c r="N58" i="14" s="1"/>
  <c r="L58" i="14"/>
  <c r="M58" i="14"/>
  <c r="O58" i="14"/>
  <c r="X58" i="14"/>
  <c r="Z58" i="14"/>
  <c r="AC58" i="14"/>
  <c r="AE58" i="14"/>
  <c r="B6" i="13"/>
  <c r="C6" i="13" s="1"/>
  <c r="D6" i="13" s="1"/>
  <c r="E6" i="13" s="1"/>
  <c r="F6" i="13" s="1"/>
  <c r="G6" i="13" s="1"/>
  <c r="H6" i="13" s="1"/>
  <c r="I6" i="13" s="1"/>
  <c r="J6" i="13" s="1"/>
  <c r="K6" i="13" s="1"/>
  <c r="N7" i="13"/>
  <c r="P7" i="13"/>
  <c r="U7" i="13" s="1"/>
  <c r="Y7" i="13"/>
  <c r="AB7" i="13"/>
  <c r="AD7" i="13"/>
  <c r="AF7" i="13"/>
  <c r="N8" i="13"/>
  <c r="P8" i="13"/>
  <c r="Y8" i="13"/>
  <c r="AB8" i="13"/>
  <c r="AD8" i="13"/>
  <c r="AF8" i="13"/>
  <c r="N9" i="13"/>
  <c r="P9" i="13"/>
  <c r="Q9" i="13" s="1"/>
  <c r="T9" i="13"/>
  <c r="Y9" i="13"/>
  <c r="AB9" i="13"/>
  <c r="AD9" i="13"/>
  <c r="AF9" i="13"/>
  <c r="N10" i="13"/>
  <c r="P10" i="13"/>
  <c r="Q10" i="13"/>
  <c r="S10" i="13"/>
  <c r="T10" i="13"/>
  <c r="U10" i="13"/>
  <c r="Y10" i="13"/>
  <c r="AB10" i="13"/>
  <c r="AD10" i="13"/>
  <c r="AF10" i="13"/>
  <c r="N11" i="13"/>
  <c r="P11" i="13"/>
  <c r="Q11" i="13"/>
  <c r="S11" i="13"/>
  <c r="T11" i="13"/>
  <c r="U11" i="13"/>
  <c r="Y11" i="13"/>
  <c r="AB11" i="13"/>
  <c r="AD11" i="13"/>
  <c r="AF11" i="13"/>
  <c r="N12" i="13"/>
  <c r="P12" i="13"/>
  <c r="T12" i="13"/>
  <c r="Y12" i="13"/>
  <c r="AB12" i="13"/>
  <c r="AD12" i="13"/>
  <c r="AF12" i="13"/>
  <c r="N13" i="13"/>
  <c r="P13" i="13"/>
  <c r="Q13" i="13" s="1"/>
  <c r="S13" i="13"/>
  <c r="T13" i="13"/>
  <c r="U13" i="13"/>
  <c r="Y13" i="13"/>
  <c r="AB13" i="13"/>
  <c r="AD13" i="13"/>
  <c r="AF13" i="13"/>
  <c r="N14" i="13"/>
  <c r="P14" i="13"/>
  <c r="Y14" i="13"/>
  <c r="AB14" i="13"/>
  <c r="AD14" i="13"/>
  <c r="AF14" i="13"/>
  <c r="N15" i="13"/>
  <c r="P15" i="13"/>
  <c r="Q15" i="13" s="1"/>
  <c r="Y15" i="13"/>
  <c r="AB15" i="13"/>
  <c r="AD15" i="13"/>
  <c r="AF15" i="13"/>
  <c r="N16" i="13"/>
  <c r="P16" i="13"/>
  <c r="Y16" i="13"/>
  <c r="AB16" i="13"/>
  <c r="AD16" i="13"/>
  <c r="AF16" i="13"/>
  <c r="N17" i="13"/>
  <c r="P17" i="13"/>
  <c r="Q17" i="13" s="1"/>
  <c r="Y17" i="13"/>
  <c r="AB17" i="13"/>
  <c r="AD17" i="13"/>
  <c r="AF17" i="13"/>
  <c r="N18" i="13"/>
  <c r="P18" i="13"/>
  <c r="Y18" i="13"/>
  <c r="AB18" i="13"/>
  <c r="AD18" i="13"/>
  <c r="AF18" i="13"/>
  <c r="N19" i="13"/>
  <c r="P19" i="13"/>
  <c r="Q19" i="13" s="1"/>
  <c r="Y19" i="13"/>
  <c r="AB19" i="13"/>
  <c r="AD19" i="13"/>
  <c r="AF19" i="13"/>
  <c r="N20" i="13"/>
  <c r="P20" i="13"/>
  <c r="Q20" i="13"/>
  <c r="T20" i="13"/>
  <c r="Y20" i="13"/>
  <c r="AB20" i="13"/>
  <c r="AD20" i="13"/>
  <c r="AF20" i="13"/>
  <c r="N21" i="13"/>
  <c r="P21" i="13"/>
  <c r="Q21" i="13" s="1"/>
  <c r="R21" i="13"/>
  <c r="V21" i="13"/>
  <c r="W21" i="13"/>
  <c r="AB21" i="13"/>
  <c r="AD21" i="13"/>
  <c r="AF21" i="13"/>
  <c r="N22" i="13"/>
  <c r="P22" i="13"/>
  <c r="R22" i="13"/>
  <c r="V22" i="13"/>
  <c r="Y22" i="13"/>
  <c r="AB22" i="13"/>
  <c r="AD22" i="13"/>
  <c r="AF22" i="13"/>
  <c r="N23" i="13"/>
  <c r="P23" i="13"/>
  <c r="U23" i="13"/>
  <c r="T23" i="13"/>
  <c r="T58" i="13"/>
  <c r="Y23" i="13"/>
  <c r="AB23" i="13"/>
  <c r="AD23" i="13"/>
  <c r="AF23" i="13"/>
  <c r="N24" i="13"/>
  <c r="P24" i="13"/>
  <c r="S24" i="13" s="1"/>
  <c r="Q24" i="13"/>
  <c r="Y24" i="13"/>
  <c r="AB24" i="13"/>
  <c r="AD24" i="13"/>
  <c r="AF24" i="13"/>
  <c r="N25" i="13"/>
  <c r="P25" i="13"/>
  <c r="Q25" i="13" s="1"/>
  <c r="Y25" i="13"/>
  <c r="AB25" i="13"/>
  <c r="AD25" i="13"/>
  <c r="AF25" i="13"/>
  <c r="N26" i="13"/>
  <c r="P26" i="13"/>
  <c r="Y26" i="13"/>
  <c r="AB26" i="13"/>
  <c r="AD26" i="13"/>
  <c r="AF26" i="13"/>
  <c r="N27" i="13"/>
  <c r="P27" i="13"/>
  <c r="U27" i="13"/>
  <c r="Y27" i="13"/>
  <c r="AB27" i="13"/>
  <c r="AD27" i="13"/>
  <c r="AF27" i="13"/>
  <c r="N28" i="13"/>
  <c r="P28" i="13"/>
  <c r="R28" i="13" s="1"/>
  <c r="V28" i="13"/>
  <c r="W28" i="13"/>
  <c r="Y28" i="13"/>
  <c r="AB28" i="13"/>
  <c r="AD28" i="13"/>
  <c r="AF28" i="13"/>
  <c r="N29" i="13"/>
  <c r="P29" i="13"/>
  <c r="Y29" i="13"/>
  <c r="AB29" i="13"/>
  <c r="AD29" i="13"/>
  <c r="AF29" i="13"/>
  <c r="N30" i="13"/>
  <c r="P30" i="13"/>
  <c r="U30" i="13" s="1"/>
  <c r="Y30" i="13"/>
  <c r="AB30" i="13"/>
  <c r="AD30" i="13"/>
  <c r="AF30" i="13"/>
  <c r="N31" i="13"/>
  <c r="P31" i="13"/>
  <c r="Y31" i="13"/>
  <c r="AB31" i="13"/>
  <c r="AD31" i="13"/>
  <c r="AF31" i="13"/>
  <c r="N32" i="13"/>
  <c r="P32" i="13"/>
  <c r="Y32" i="13"/>
  <c r="AB32" i="13"/>
  <c r="AD32" i="13"/>
  <c r="AF32" i="13"/>
  <c r="N33" i="13"/>
  <c r="P33" i="13"/>
  <c r="S33" i="13" s="1"/>
  <c r="Q33" i="13"/>
  <c r="Y33" i="13"/>
  <c r="AB33" i="13"/>
  <c r="AD33" i="13"/>
  <c r="AF33" i="13"/>
  <c r="N34" i="13"/>
  <c r="P34" i="13"/>
  <c r="R34" i="13" s="1"/>
  <c r="Y34" i="13"/>
  <c r="AB34" i="13"/>
  <c r="AD34" i="13"/>
  <c r="AF34" i="13"/>
  <c r="N35" i="13"/>
  <c r="P35" i="13"/>
  <c r="R35" i="13" s="1"/>
  <c r="U35" i="13"/>
  <c r="Y35" i="13"/>
  <c r="AB35" i="13"/>
  <c r="AD35" i="13"/>
  <c r="AF35" i="13"/>
  <c r="N36" i="13"/>
  <c r="P36" i="13"/>
  <c r="R36" i="13" s="1"/>
  <c r="Y36" i="13"/>
  <c r="AB36" i="13"/>
  <c r="AD36" i="13"/>
  <c r="AF36" i="13"/>
  <c r="N37" i="13"/>
  <c r="P37" i="13"/>
  <c r="R37" i="13" s="1"/>
  <c r="Y37" i="13"/>
  <c r="AB37" i="13"/>
  <c r="AD37" i="13"/>
  <c r="AF37" i="13"/>
  <c r="N38" i="13"/>
  <c r="P38" i="13"/>
  <c r="R38" i="13" s="1"/>
  <c r="Y38" i="13"/>
  <c r="AB38" i="13"/>
  <c r="AD38" i="13"/>
  <c r="AF38" i="13"/>
  <c r="N39" i="13"/>
  <c r="P39" i="13"/>
  <c r="R39" i="13" s="1"/>
  <c r="U39" i="13"/>
  <c r="Y39" i="13"/>
  <c r="AB39" i="13"/>
  <c r="AD39" i="13"/>
  <c r="AF39" i="13"/>
  <c r="N40" i="13"/>
  <c r="P40" i="13"/>
  <c r="R40" i="13" s="1"/>
  <c r="Y40" i="13"/>
  <c r="AB40" i="13"/>
  <c r="AD40" i="13"/>
  <c r="AF40" i="13"/>
  <c r="N41" i="13"/>
  <c r="P41" i="13"/>
  <c r="R41" i="13" s="1"/>
  <c r="Y41" i="13"/>
  <c r="AB41" i="13"/>
  <c r="AD41" i="13"/>
  <c r="AF41" i="13"/>
  <c r="N42" i="13"/>
  <c r="P42" i="13"/>
  <c r="R42" i="13" s="1"/>
  <c r="Y42" i="13"/>
  <c r="AB42" i="13"/>
  <c r="AD42" i="13"/>
  <c r="AF42" i="13"/>
  <c r="N43" i="13"/>
  <c r="P43" i="13"/>
  <c r="R43" i="13" s="1"/>
  <c r="U43" i="13"/>
  <c r="Y43" i="13"/>
  <c r="AB43" i="13"/>
  <c r="AD43" i="13"/>
  <c r="AF43" i="13"/>
  <c r="N44" i="13"/>
  <c r="P44" i="13"/>
  <c r="R44" i="13" s="1"/>
  <c r="Y44" i="13"/>
  <c r="AB44" i="13"/>
  <c r="AD44" i="13"/>
  <c r="AF44" i="13"/>
  <c r="N45" i="13"/>
  <c r="P45" i="13"/>
  <c r="R45" i="13" s="1"/>
  <c r="Y45" i="13"/>
  <c r="AB45" i="13"/>
  <c r="AD45" i="13"/>
  <c r="AF45" i="13"/>
  <c r="N46" i="13"/>
  <c r="P46" i="13"/>
  <c r="S46" i="13" s="1"/>
  <c r="Q46" i="13"/>
  <c r="Y46" i="13"/>
  <c r="AB46" i="13"/>
  <c r="AD46" i="13"/>
  <c r="AF46" i="13"/>
  <c r="N47" i="13"/>
  <c r="P47" i="13"/>
  <c r="S47" i="13" s="1"/>
  <c r="Q47" i="13"/>
  <c r="Y47" i="13"/>
  <c r="AB47" i="13"/>
  <c r="AD47" i="13"/>
  <c r="AF47" i="13"/>
  <c r="N48" i="13"/>
  <c r="P48" i="13"/>
  <c r="R48" i="13" s="1"/>
  <c r="S48" i="13" s="1"/>
  <c r="Y48" i="13"/>
  <c r="AB48" i="13"/>
  <c r="AD48" i="13"/>
  <c r="AF48" i="13"/>
  <c r="N49" i="13"/>
  <c r="P49" i="13"/>
  <c r="R49" i="13" s="1"/>
  <c r="S49" i="13" s="1"/>
  <c r="U49" i="13"/>
  <c r="V49" i="13"/>
  <c r="W49" i="13"/>
  <c r="Y49" i="13"/>
  <c r="AB49" i="13"/>
  <c r="AD49" i="13"/>
  <c r="AF49" i="13"/>
  <c r="N50" i="13"/>
  <c r="P50" i="13"/>
  <c r="R50" i="13" s="1"/>
  <c r="S50" i="13" s="1"/>
  <c r="Y50" i="13"/>
  <c r="AB50" i="13"/>
  <c r="AD50" i="13"/>
  <c r="AF50" i="13"/>
  <c r="N51" i="13"/>
  <c r="P51" i="13"/>
  <c r="R51" i="13" s="1"/>
  <c r="S51" i="13" s="1"/>
  <c r="Y51" i="13"/>
  <c r="AB51" i="13"/>
  <c r="AD51" i="13"/>
  <c r="AF51" i="13"/>
  <c r="N52" i="13"/>
  <c r="P52" i="13"/>
  <c r="S52" i="13" s="1"/>
  <c r="Q52" i="13"/>
  <c r="Y52" i="13"/>
  <c r="AB52" i="13"/>
  <c r="AD52" i="13"/>
  <c r="AF52" i="13"/>
  <c r="N53" i="13"/>
  <c r="P53" i="13"/>
  <c r="U53" i="13" s="1"/>
  <c r="Y53" i="13"/>
  <c r="AB53" i="13"/>
  <c r="AD53" i="13"/>
  <c r="AF53" i="13"/>
  <c r="N54" i="13"/>
  <c r="P54" i="13"/>
  <c r="Y54" i="13"/>
  <c r="AB54" i="13"/>
  <c r="AD54" i="13"/>
  <c r="AF54" i="13"/>
  <c r="N55" i="13"/>
  <c r="P55" i="13"/>
  <c r="U55" i="13" s="1"/>
  <c r="Y55" i="13"/>
  <c r="AB55" i="13"/>
  <c r="AD55" i="13"/>
  <c r="AF55" i="13"/>
  <c r="N56" i="13"/>
  <c r="P56" i="13"/>
  <c r="R56" i="13" s="1"/>
  <c r="V56" i="13"/>
  <c r="Y56" i="13" s="1"/>
  <c r="W56" i="13"/>
  <c r="AB56" i="13"/>
  <c r="AD56" i="13"/>
  <c r="AF56" i="13"/>
  <c r="N57" i="13"/>
  <c r="P57" i="13"/>
  <c r="V57" i="13"/>
  <c r="W57" i="13"/>
  <c r="Y57" i="13"/>
  <c r="AB57" i="13"/>
  <c r="AD57" i="13"/>
  <c r="AF57" i="13"/>
  <c r="G58" i="13"/>
  <c r="H58" i="13"/>
  <c r="I58" i="13"/>
  <c r="J58" i="13"/>
  <c r="K58" i="13"/>
  <c r="L58" i="13"/>
  <c r="M58" i="13"/>
  <c r="O58" i="13"/>
  <c r="X58" i="13"/>
  <c r="Z58" i="13"/>
  <c r="AA58" i="13"/>
  <c r="AE58" i="13"/>
  <c r="B6" i="12"/>
  <c r="C6" i="12" s="1"/>
  <c r="D6" i="12" s="1"/>
  <c r="E6" i="12" s="1"/>
  <c r="F6" i="12" s="1"/>
  <c r="G6" i="12" s="1"/>
  <c r="H6" i="12" s="1"/>
  <c r="I6" i="12" s="1"/>
  <c r="J6" i="12" s="1"/>
  <c r="K6" i="12" s="1"/>
  <c r="N7" i="12"/>
  <c r="P7" i="12"/>
  <c r="Q7" i="12" s="1"/>
  <c r="Y7" i="12"/>
  <c r="AB7" i="12"/>
  <c r="AD7" i="12"/>
  <c r="AF7" i="12"/>
  <c r="N8" i="12"/>
  <c r="P8" i="12"/>
  <c r="Y8" i="12"/>
  <c r="AB8" i="12"/>
  <c r="AD8" i="12"/>
  <c r="AF8" i="12"/>
  <c r="N9" i="12"/>
  <c r="P9" i="12"/>
  <c r="Q9" i="12" s="1"/>
  <c r="S9" i="12"/>
  <c r="T9" i="12"/>
  <c r="U9" i="12"/>
  <c r="Y9" i="12"/>
  <c r="AB9" i="12"/>
  <c r="AD9" i="12"/>
  <c r="AF9" i="12"/>
  <c r="N10" i="12"/>
  <c r="P10" i="12"/>
  <c r="Q10" i="12"/>
  <c r="S10" i="12"/>
  <c r="T10" i="12"/>
  <c r="U10" i="12"/>
  <c r="Y10" i="12"/>
  <c r="AB10" i="12"/>
  <c r="AD10" i="12"/>
  <c r="AF10" i="12"/>
  <c r="N11" i="12"/>
  <c r="P11" i="12"/>
  <c r="Q11" i="12"/>
  <c r="S11" i="12"/>
  <c r="T11" i="12"/>
  <c r="U11" i="12"/>
  <c r="Y11" i="12"/>
  <c r="AB11" i="12"/>
  <c r="AD11" i="12"/>
  <c r="AF11" i="12"/>
  <c r="N12" i="12"/>
  <c r="P12" i="12"/>
  <c r="Q12" i="12" s="1"/>
  <c r="T12" i="12"/>
  <c r="Y12" i="12"/>
  <c r="AB12" i="12"/>
  <c r="AD12" i="12"/>
  <c r="AF12" i="12"/>
  <c r="N13" i="12"/>
  <c r="P13" i="12"/>
  <c r="Q13" i="12" s="1"/>
  <c r="S13" i="12"/>
  <c r="T13" i="12"/>
  <c r="U13" i="12"/>
  <c r="Y13" i="12"/>
  <c r="AB13" i="12"/>
  <c r="AD13" i="12"/>
  <c r="AF13" i="12"/>
  <c r="N14" i="12"/>
  <c r="P14" i="12"/>
  <c r="Q14" i="12" s="1"/>
  <c r="Y14" i="12"/>
  <c r="AB14" i="12"/>
  <c r="AD14" i="12"/>
  <c r="AF14" i="12"/>
  <c r="N15" i="12"/>
  <c r="P15" i="12"/>
  <c r="Y15" i="12"/>
  <c r="AB15" i="12"/>
  <c r="AD15" i="12"/>
  <c r="AF15" i="12"/>
  <c r="N16" i="12"/>
  <c r="P16" i="12"/>
  <c r="Q16" i="12" s="1"/>
  <c r="Y16" i="12"/>
  <c r="AB16" i="12"/>
  <c r="AD16" i="12"/>
  <c r="AF16" i="12"/>
  <c r="N17" i="12"/>
  <c r="P17" i="12"/>
  <c r="Q17" i="12" s="1"/>
  <c r="Y17" i="12"/>
  <c r="AB17" i="12"/>
  <c r="AD17" i="12"/>
  <c r="AF17" i="12"/>
  <c r="N18" i="12"/>
  <c r="P18" i="12"/>
  <c r="Q18" i="12" s="1"/>
  <c r="R18" i="12"/>
  <c r="Y18" i="12"/>
  <c r="AB18" i="12"/>
  <c r="AD18" i="12"/>
  <c r="AF18" i="12"/>
  <c r="N19" i="12"/>
  <c r="P19" i="12"/>
  <c r="Q19" i="12" s="1"/>
  <c r="Y19" i="12"/>
  <c r="AB19" i="12"/>
  <c r="AD19" i="12"/>
  <c r="AF19" i="12"/>
  <c r="N20" i="12"/>
  <c r="P20" i="12"/>
  <c r="Q20" i="12"/>
  <c r="S20" i="12"/>
  <c r="T20" i="12"/>
  <c r="U20" i="12"/>
  <c r="Y20" i="12"/>
  <c r="AB20" i="12"/>
  <c r="AD20" i="12"/>
  <c r="AF20" i="12"/>
  <c r="N21" i="12"/>
  <c r="P21" i="12"/>
  <c r="Q21" i="12" s="1"/>
  <c r="V21" i="12"/>
  <c r="W21" i="12"/>
  <c r="Y21" i="12"/>
  <c r="AB21" i="12"/>
  <c r="AD21" i="12"/>
  <c r="AF21" i="12"/>
  <c r="N22" i="12"/>
  <c r="P22" i="12"/>
  <c r="Q22" i="12" s="1"/>
  <c r="V22" i="12"/>
  <c r="Y22" i="12" s="1"/>
  <c r="AB22" i="12"/>
  <c r="AD22" i="12"/>
  <c r="AF22" i="12"/>
  <c r="N23" i="12"/>
  <c r="P23" i="12"/>
  <c r="Q23" i="12" s="1"/>
  <c r="S23" i="12"/>
  <c r="T23" i="12"/>
  <c r="Y23" i="12"/>
  <c r="AB23" i="12"/>
  <c r="AD23" i="12"/>
  <c r="AF23" i="12"/>
  <c r="N24" i="12"/>
  <c r="P24" i="12"/>
  <c r="U24" i="12"/>
  <c r="Q24" i="12"/>
  <c r="Y24" i="12"/>
  <c r="AB24" i="12"/>
  <c r="AD24" i="12"/>
  <c r="AF24" i="12"/>
  <c r="N25" i="12"/>
  <c r="P25" i="12"/>
  <c r="Q25" i="12"/>
  <c r="S25" i="12"/>
  <c r="Y25" i="12"/>
  <c r="AB25" i="12"/>
  <c r="AD25" i="12"/>
  <c r="AF25" i="12"/>
  <c r="N26" i="12"/>
  <c r="P26" i="12"/>
  <c r="Q26" i="12"/>
  <c r="Y26" i="12"/>
  <c r="AB26" i="12"/>
  <c r="AD26" i="12"/>
  <c r="AF26" i="12"/>
  <c r="N27" i="12"/>
  <c r="P27" i="12"/>
  <c r="U27" i="12" s="1"/>
  <c r="Y27" i="12"/>
  <c r="AB27" i="12"/>
  <c r="AD27" i="12"/>
  <c r="AF27" i="12"/>
  <c r="N28" i="12"/>
  <c r="P28" i="12"/>
  <c r="V28" i="12"/>
  <c r="W28" i="12"/>
  <c r="Y28" i="12"/>
  <c r="AB28" i="12"/>
  <c r="AD28" i="12"/>
  <c r="AF28" i="12"/>
  <c r="N29" i="12"/>
  <c r="P29" i="12"/>
  <c r="U29" i="12" s="1"/>
  <c r="Y29" i="12"/>
  <c r="AB29" i="12"/>
  <c r="AD29" i="12"/>
  <c r="AF29" i="12"/>
  <c r="N30" i="12"/>
  <c r="P30" i="12"/>
  <c r="Y30" i="12"/>
  <c r="AB30" i="12"/>
  <c r="AD30" i="12"/>
  <c r="AF30" i="12"/>
  <c r="N31" i="12"/>
  <c r="P31" i="12"/>
  <c r="U31" i="12" s="1"/>
  <c r="Y31" i="12"/>
  <c r="AB31" i="12"/>
  <c r="AD31" i="12"/>
  <c r="AF31" i="12"/>
  <c r="N32" i="12"/>
  <c r="P32" i="12"/>
  <c r="Y32" i="12"/>
  <c r="AB32" i="12"/>
  <c r="AD32" i="12"/>
  <c r="AF32" i="12"/>
  <c r="N33" i="12"/>
  <c r="P33" i="12"/>
  <c r="S33" i="12" s="1"/>
  <c r="Q33" i="12"/>
  <c r="Y33" i="12"/>
  <c r="AB33" i="12"/>
  <c r="AD33" i="12"/>
  <c r="AF33" i="12"/>
  <c r="N34" i="12"/>
  <c r="P34" i="12"/>
  <c r="Y34" i="12"/>
  <c r="AB34" i="12"/>
  <c r="AD34" i="12"/>
  <c r="AF34" i="12"/>
  <c r="N35" i="12"/>
  <c r="P35" i="12"/>
  <c r="U35" i="12" s="1"/>
  <c r="Y35" i="12"/>
  <c r="AB35" i="12"/>
  <c r="AD35" i="12"/>
  <c r="AF35" i="12"/>
  <c r="N36" i="12"/>
  <c r="P36" i="12"/>
  <c r="R36" i="12" s="1"/>
  <c r="S36" i="12" s="1"/>
  <c r="Y36" i="12"/>
  <c r="AB36" i="12"/>
  <c r="AD36" i="12"/>
  <c r="AF36" i="12"/>
  <c r="N37" i="12"/>
  <c r="P37" i="12"/>
  <c r="Y37" i="12"/>
  <c r="AB37" i="12"/>
  <c r="AD37" i="12"/>
  <c r="AF37" i="12"/>
  <c r="N38" i="12"/>
  <c r="P38" i="12"/>
  <c r="Y38" i="12"/>
  <c r="AB38" i="12"/>
  <c r="AD38" i="12"/>
  <c r="AF38" i="12"/>
  <c r="N39" i="12"/>
  <c r="P39" i="12"/>
  <c r="U39" i="12" s="1"/>
  <c r="Y39" i="12"/>
  <c r="AB39" i="12"/>
  <c r="AD39" i="12"/>
  <c r="AF39" i="12"/>
  <c r="N40" i="12"/>
  <c r="P40" i="12"/>
  <c r="Y40" i="12"/>
  <c r="AB40" i="12"/>
  <c r="AD40" i="12"/>
  <c r="AF40" i="12"/>
  <c r="N41" i="12"/>
  <c r="P41" i="12"/>
  <c r="Y41" i="12"/>
  <c r="AB41" i="12"/>
  <c r="AD41" i="12"/>
  <c r="AF41" i="12"/>
  <c r="N42" i="12"/>
  <c r="P42" i="12"/>
  <c r="Y42" i="12"/>
  <c r="AB42" i="12"/>
  <c r="AD42" i="12"/>
  <c r="AF42" i="12"/>
  <c r="N43" i="12"/>
  <c r="P43" i="12"/>
  <c r="U43" i="12" s="1"/>
  <c r="Y43" i="12"/>
  <c r="AB43" i="12"/>
  <c r="AD43" i="12"/>
  <c r="AF43" i="12"/>
  <c r="N44" i="12"/>
  <c r="P44" i="12"/>
  <c r="R44" i="12" s="1"/>
  <c r="S44" i="12" s="1"/>
  <c r="Y44" i="12"/>
  <c r="AB44" i="12"/>
  <c r="AD44" i="12"/>
  <c r="AF44" i="12"/>
  <c r="N45" i="12"/>
  <c r="P45" i="12"/>
  <c r="Y45" i="12"/>
  <c r="AB45" i="12"/>
  <c r="AD45" i="12"/>
  <c r="AF45" i="12"/>
  <c r="N46" i="12"/>
  <c r="P46" i="12"/>
  <c r="S46" i="12" s="1"/>
  <c r="Q46" i="12"/>
  <c r="Y46" i="12"/>
  <c r="AB46" i="12"/>
  <c r="AD46" i="12"/>
  <c r="AF46" i="12"/>
  <c r="N47" i="12"/>
  <c r="P47" i="12"/>
  <c r="S47" i="12" s="1"/>
  <c r="Q47" i="12"/>
  <c r="Y47" i="12"/>
  <c r="AB47" i="12"/>
  <c r="AD47" i="12"/>
  <c r="AF47" i="12"/>
  <c r="N48" i="12"/>
  <c r="P48" i="12"/>
  <c r="Y48" i="12"/>
  <c r="AB48" i="12"/>
  <c r="AD48" i="12"/>
  <c r="AF48" i="12"/>
  <c r="N49" i="12"/>
  <c r="P49" i="12"/>
  <c r="U49" i="12" s="1"/>
  <c r="V49" i="12"/>
  <c r="W49" i="12"/>
  <c r="Y49" i="12"/>
  <c r="AB49" i="12"/>
  <c r="AD49" i="12"/>
  <c r="AF49" i="12"/>
  <c r="N50" i="12"/>
  <c r="P50" i="12"/>
  <c r="Y50" i="12"/>
  <c r="AB50" i="12"/>
  <c r="AD50" i="12"/>
  <c r="AF50" i="12"/>
  <c r="N51" i="12"/>
  <c r="P51" i="12"/>
  <c r="Y51" i="12"/>
  <c r="AB51" i="12"/>
  <c r="AD51" i="12"/>
  <c r="AF51" i="12"/>
  <c r="N52" i="12"/>
  <c r="P52" i="12"/>
  <c r="Q52" i="12"/>
  <c r="Y52" i="12"/>
  <c r="AB52" i="12"/>
  <c r="AD52" i="12"/>
  <c r="AF52" i="12"/>
  <c r="N53" i="12"/>
  <c r="P53" i="12"/>
  <c r="U53" i="12" s="1"/>
  <c r="Y53" i="12"/>
  <c r="AB53" i="12"/>
  <c r="AD53" i="12"/>
  <c r="AF53" i="12"/>
  <c r="N54" i="12"/>
  <c r="P54" i="12"/>
  <c r="Y54" i="12"/>
  <c r="AB54" i="12"/>
  <c r="AD54" i="12"/>
  <c r="AF54" i="12"/>
  <c r="N55" i="12"/>
  <c r="P55" i="12"/>
  <c r="U55" i="12" s="1"/>
  <c r="Y55" i="12"/>
  <c r="AB55" i="12"/>
  <c r="AD55" i="12"/>
  <c r="AF55" i="12"/>
  <c r="N56" i="12"/>
  <c r="P56" i="12"/>
  <c r="V56" i="12"/>
  <c r="W56" i="12"/>
  <c r="Y56" i="12"/>
  <c r="AB56" i="12"/>
  <c r="AD56" i="12"/>
  <c r="AF56" i="12"/>
  <c r="N57" i="12"/>
  <c r="P57" i="12"/>
  <c r="U57" i="12" s="1"/>
  <c r="V57" i="12"/>
  <c r="W57" i="12"/>
  <c r="Y57" i="12"/>
  <c r="AB57" i="12"/>
  <c r="AD57" i="12"/>
  <c r="AF57" i="12"/>
  <c r="G58" i="12"/>
  <c r="H58" i="12"/>
  <c r="I58" i="12"/>
  <c r="J58" i="12"/>
  <c r="K58" i="12"/>
  <c r="L58" i="12"/>
  <c r="M58" i="12"/>
  <c r="O58" i="12"/>
  <c r="X58" i="12"/>
  <c r="Z58" i="12"/>
  <c r="AA58" i="12"/>
  <c r="AE58" i="12"/>
  <c r="B6" i="11"/>
  <c r="C6" i="11" s="1"/>
  <c r="D6" i="11" s="1"/>
  <c r="E6" i="11" s="1"/>
  <c r="F6" i="11" s="1"/>
  <c r="G6" i="11" s="1"/>
  <c r="H6" i="11" s="1"/>
  <c r="I6" i="11" s="1"/>
  <c r="J6" i="11" s="1"/>
  <c r="K6" i="11" s="1"/>
  <c r="N7" i="11"/>
  <c r="P7" i="11"/>
  <c r="Y7" i="11"/>
  <c r="AB7" i="11"/>
  <c r="AD7" i="11"/>
  <c r="AF7" i="11"/>
  <c r="N8" i="11"/>
  <c r="P8" i="11"/>
  <c r="Y8" i="11"/>
  <c r="AB8" i="11"/>
  <c r="AD8" i="11"/>
  <c r="AF8" i="11"/>
  <c r="N9" i="11"/>
  <c r="P9" i="11"/>
  <c r="Q9" i="11"/>
  <c r="S9" i="11"/>
  <c r="T9" i="11"/>
  <c r="U9" i="11" s="1"/>
  <c r="Y9" i="11"/>
  <c r="AB9" i="11"/>
  <c r="AD9" i="11"/>
  <c r="AF9" i="11"/>
  <c r="N10" i="11"/>
  <c r="P10" i="11"/>
  <c r="Q10" i="11"/>
  <c r="S10" i="11"/>
  <c r="T10" i="11"/>
  <c r="U10" i="11"/>
  <c r="Y10" i="11"/>
  <c r="AB10" i="11"/>
  <c r="AD10" i="11"/>
  <c r="AF10" i="11"/>
  <c r="N11" i="11"/>
  <c r="P11" i="11"/>
  <c r="Q11" i="11"/>
  <c r="S11" i="11"/>
  <c r="T11" i="11"/>
  <c r="U11" i="11"/>
  <c r="Y11" i="11"/>
  <c r="AB11" i="11"/>
  <c r="AD11" i="11"/>
  <c r="AF11" i="11"/>
  <c r="N12" i="11"/>
  <c r="P12" i="11"/>
  <c r="Q12" i="11" s="1"/>
  <c r="T12" i="11"/>
  <c r="Y12" i="11"/>
  <c r="AB12" i="11"/>
  <c r="AD12" i="11"/>
  <c r="AF12" i="11"/>
  <c r="N13" i="11"/>
  <c r="P13" i="11"/>
  <c r="Q13" i="11" s="1"/>
  <c r="S13" i="11"/>
  <c r="T13" i="11"/>
  <c r="Y13" i="11"/>
  <c r="AB13" i="11"/>
  <c r="AD13" i="11"/>
  <c r="AF13" i="11"/>
  <c r="N14" i="11"/>
  <c r="P14" i="11"/>
  <c r="Q14" i="11" s="1"/>
  <c r="R14" i="11"/>
  <c r="Y14" i="11"/>
  <c r="AB14" i="11"/>
  <c r="AD14" i="11"/>
  <c r="AF14" i="11"/>
  <c r="N15" i="11"/>
  <c r="P15" i="11"/>
  <c r="Q15" i="11" s="1"/>
  <c r="Y15" i="11"/>
  <c r="AB15" i="11"/>
  <c r="AD15" i="11"/>
  <c r="AF15" i="11"/>
  <c r="N16" i="11"/>
  <c r="P16" i="11"/>
  <c r="Q16" i="11" s="1"/>
  <c r="R16" i="11"/>
  <c r="Y16" i="11"/>
  <c r="AB16" i="11"/>
  <c r="AD16" i="11"/>
  <c r="AF16" i="11"/>
  <c r="N17" i="11"/>
  <c r="P17" i="11"/>
  <c r="Q17" i="11" s="1"/>
  <c r="Y17" i="11"/>
  <c r="AB17" i="11"/>
  <c r="AD17" i="11"/>
  <c r="AF17" i="11"/>
  <c r="N18" i="11"/>
  <c r="P18" i="11"/>
  <c r="Q18" i="11" s="1"/>
  <c r="Y18" i="11"/>
  <c r="AB18" i="11"/>
  <c r="AD18" i="11"/>
  <c r="AF18" i="11"/>
  <c r="N19" i="11"/>
  <c r="P19" i="11"/>
  <c r="R19" i="11"/>
  <c r="Y19" i="11"/>
  <c r="AB19" i="11"/>
  <c r="AD19" i="11"/>
  <c r="AF19" i="11"/>
  <c r="N20" i="11"/>
  <c r="P20" i="11"/>
  <c r="Q20" i="11"/>
  <c r="S20" i="11"/>
  <c r="T20" i="11"/>
  <c r="U20" i="11"/>
  <c r="Y20" i="11"/>
  <c r="AB20" i="11"/>
  <c r="AD20" i="11"/>
  <c r="AF20" i="11"/>
  <c r="N21" i="11"/>
  <c r="P21" i="11"/>
  <c r="Q21" i="11" s="1"/>
  <c r="V21" i="11"/>
  <c r="Y21" i="11" s="1"/>
  <c r="W21" i="11"/>
  <c r="W58" i="11" s="1"/>
  <c r="Z21" i="11"/>
  <c r="AD21" i="11"/>
  <c r="AF21" i="11"/>
  <c r="N22" i="11"/>
  <c r="P22" i="11"/>
  <c r="Y22" i="11"/>
  <c r="AB22" i="11"/>
  <c r="AD22" i="11"/>
  <c r="AF22" i="11"/>
  <c r="N23" i="11"/>
  <c r="P23" i="11"/>
  <c r="Q23" i="11" s="1"/>
  <c r="T23" i="11"/>
  <c r="Y23" i="11"/>
  <c r="AB23" i="11"/>
  <c r="AD23" i="11"/>
  <c r="AF23" i="11"/>
  <c r="N24" i="11"/>
  <c r="P24" i="11"/>
  <c r="Q24" i="11"/>
  <c r="Y24" i="11"/>
  <c r="AB24" i="11"/>
  <c r="AD24" i="11"/>
  <c r="AF24" i="11"/>
  <c r="N25" i="11"/>
  <c r="P25" i="11"/>
  <c r="Q25" i="11" s="1"/>
  <c r="S25" i="11"/>
  <c r="Y25" i="11"/>
  <c r="AB25" i="11"/>
  <c r="AD25" i="11"/>
  <c r="AF25" i="11"/>
  <c r="N26" i="11"/>
  <c r="P26" i="11"/>
  <c r="R26" i="11" s="1"/>
  <c r="S26" i="11" s="1"/>
  <c r="Y26" i="11"/>
  <c r="AB26" i="11"/>
  <c r="AD26" i="11"/>
  <c r="AF26" i="11"/>
  <c r="N27" i="11"/>
  <c r="P27" i="11"/>
  <c r="R27" i="11" s="1"/>
  <c r="S27" i="11" s="1"/>
  <c r="Y27" i="11"/>
  <c r="AB27" i="11"/>
  <c r="AD27" i="11"/>
  <c r="AF27" i="11"/>
  <c r="N28" i="11"/>
  <c r="P28" i="11"/>
  <c r="Y28" i="11"/>
  <c r="AB28" i="11"/>
  <c r="AD28" i="11"/>
  <c r="AF28" i="11"/>
  <c r="N29" i="11"/>
  <c r="P29" i="11"/>
  <c r="R29" i="11" s="1"/>
  <c r="Y29" i="11"/>
  <c r="AB29" i="11"/>
  <c r="AD29" i="11"/>
  <c r="AF29" i="11"/>
  <c r="N30" i="11"/>
  <c r="P30" i="11"/>
  <c r="Y30" i="11"/>
  <c r="AB30" i="11"/>
  <c r="AD30" i="11"/>
  <c r="AF30" i="11"/>
  <c r="N31" i="11"/>
  <c r="P31" i="11"/>
  <c r="Y31" i="11"/>
  <c r="AB31" i="11"/>
  <c r="AD31" i="11"/>
  <c r="AF31" i="11"/>
  <c r="N32" i="11"/>
  <c r="P32" i="11"/>
  <c r="Y32" i="11"/>
  <c r="AB32" i="11"/>
  <c r="AD32" i="11"/>
  <c r="AF32" i="11"/>
  <c r="N33" i="11"/>
  <c r="P33" i="11"/>
  <c r="S33" i="11" s="1"/>
  <c r="Q33" i="11"/>
  <c r="Y33" i="11"/>
  <c r="AB33" i="11"/>
  <c r="AD33" i="11"/>
  <c r="AF33" i="11"/>
  <c r="N34" i="11"/>
  <c r="P34" i="11"/>
  <c r="U34" i="11" s="1"/>
  <c r="Y34" i="11"/>
  <c r="AB34" i="11"/>
  <c r="AD34" i="11"/>
  <c r="AF34" i="11"/>
  <c r="N35" i="11"/>
  <c r="P35" i="11"/>
  <c r="U35" i="11" s="1"/>
  <c r="Y35" i="11"/>
  <c r="AB35" i="11"/>
  <c r="AD35" i="11"/>
  <c r="AF35" i="11"/>
  <c r="N36" i="11"/>
  <c r="P36" i="11"/>
  <c r="Y36" i="11"/>
  <c r="AB36" i="11"/>
  <c r="AD36" i="11"/>
  <c r="AF36" i="11"/>
  <c r="N37" i="11"/>
  <c r="P37" i="11"/>
  <c r="Y37" i="11"/>
  <c r="AB37" i="11"/>
  <c r="AD37" i="11"/>
  <c r="AF37" i="11"/>
  <c r="N38" i="11"/>
  <c r="P38" i="11"/>
  <c r="U38" i="11" s="1"/>
  <c r="Y38" i="11"/>
  <c r="AB38" i="11"/>
  <c r="AD38" i="11"/>
  <c r="AF38" i="11"/>
  <c r="N39" i="11"/>
  <c r="P39" i="11"/>
  <c r="Y39" i="11"/>
  <c r="AB39" i="11"/>
  <c r="AD39" i="11"/>
  <c r="AF39" i="11"/>
  <c r="N40" i="11"/>
  <c r="P40" i="11"/>
  <c r="Y40" i="11"/>
  <c r="AB40" i="11"/>
  <c r="AD40" i="11"/>
  <c r="AF40" i="11"/>
  <c r="N41" i="11"/>
  <c r="P41" i="11"/>
  <c r="Y41" i="11"/>
  <c r="AB41" i="11"/>
  <c r="AD41" i="11"/>
  <c r="AF41" i="11"/>
  <c r="N42" i="11"/>
  <c r="P42" i="11"/>
  <c r="U42" i="11" s="1"/>
  <c r="Y42" i="11"/>
  <c r="AB42" i="11"/>
  <c r="AD42" i="11"/>
  <c r="AF42" i="11"/>
  <c r="N43" i="11"/>
  <c r="P43" i="11"/>
  <c r="U43" i="11" s="1"/>
  <c r="Y43" i="11"/>
  <c r="AB43" i="11"/>
  <c r="AD43" i="11"/>
  <c r="AF43" i="11"/>
  <c r="N44" i="11"/>
  <c r="P44" i="11"/>
  <c r="Y44" i="11"/>
  <c r="AB44" i="11"/>
  <c r="AD44" i="11"/>
  <c r="AF44" i="11"/>
  <c r="N45" i="11"/>
  <c r="P45" i="11"/>
  <c r="Y45" i="11"/>
  <c r="AB45" i="11"/>
  <c r="AD45" i="11"/>
  <c r="AF45" i="11"/>
  <c r="N46" i="11"/>
  <c r="P46" i="11"/>
  <c r="S46" i="11" s="1"/>
  <c r="Q46" i="11"/>
  <c r="Y46" i="11"/>
  <c r="AB46" i="11"/>
  <c r="AD46" i="11"/>
  <c r="AF46" i="11"/>
  <c r="N47" i="11"/>
  <c r="P47" i="11"/>
  <c r="S47" i="11" s="1"/>
  <c r="Q47" i="11"/>
  <c r="Y47" i="11"/>
  <c r="AB47" i="11"/>
  <c r="AD47" i="11"/>
  <c r="AF47" i="11"/>
  <c r="N48" i="11"/>
  <c r="P48" i="11"/>
  <c r="U48" i="11" s="1"/>
  <c r="Y48" i="11"/>
  <c r="AB48" i="11"/>
  <c r="AD48" i="11"/>
  <c r="AF48" i="11"/>
  <c r="N49" i="11"/>
  <c r="P49" i="11"/>
  <c r="Y49" i="11"/>
  <c r="AB49" i="11"/>
  <c r="AD49" i="11"/>
  <c r="AF49" i="11"/>
  <c r="N50" i="11"/>
  <c r="P50" i="11"/>
  <c r="Y50" i="11"/>
  <c r="AB50" i="11"/>
  <c r="AD50" i="11"/>
  <c r="AF50" i="11"/>
  <c r="N51" i="11"/>
  <c r="P51" i="11"/>
  <c r="Y51" i="11"/>
  <c r="AB51" i="11"/>
  <c r="AD51" i="11"/>
  <c r="AF51" i="11"/>
  <c r="N52" i="11"/>
  <c r="P52" i="11"/>
  <c r="S52" i="11"/>
  <c r="Q52" i="11"/>
  <c r="Y52" i="11"/>
  <c r="AB52" i="11"/>
  <c r="AD52" i="11"/>
  <c r="AF52" i="11"/>
  <c r="N53" i="11"/>
  <c r="P53" i="11"/>
  <c r="R53" i="11"/>
  <c r="S53" i="11" s="1"/>
  <c r="Y53" i="11"/>
  <c r="AB53" i="11"/>
  <c r="AD53" i="11"/>
  <c r="AF53" i="11"/>
  <c r="N54" i="11"/>
  <c r="P54" i="11"/>
  <c r="R54" i="11" s="1"/>
  <c r="Y54" i="11"/>
  <c r="AB54" i="11"/>
  <c r="AD54" i="11"/>
  <c r="AF54" i="11"/>
  <c r="N55" i="11"/>
  <c r="P55" i="11"/>
  <c r="Y55" i="11"/>
  <c r="AB55" i="11"/>
  <c r="AD55" i="11"/>
  <c r="AF55" i="11"/>
  <c r="N56" i="11"/>
  <c r="P56" i="11"/>
  <c r="Q56" i="11" s="1"/>
  <c r="Y56" i="11"/>
  <c r="AB56" i="11"/>
  <c r="AD56" i="11"/>
  <c r="AF56" i="11"/>
  <c r="N57" i="11"/>
  <c r="P57" i="11"/>
  <c r="Y57" i="11"/>
  <c r="AB57" i="11"/>
  <c r="AD57" i="11"/>
  <c r="AF57" i="11"/>
  <c r="G58" i="11"/>
  <c r="H58" i="11"/>
  <c r="I58" i="11"/>
  <c r="J58" i="11"/>
  <c r="K58" i="11"/>
  <c r="L58" i="11"/>
  <c r="M58" i="11"/>
  <c r="O58" i="11"/>
  <c r="V58" i="11"/>
  <c r="X58" i="11"/>
  <c r="AA58" i="11"/>
  <c r="AD58" i="11" s="1"/>
  <c r="AE58" i="11"/>
  <c r="B6" i="10"/>
  <c r="C6" i="10" s="1"/>
  <c r="D6" i="10" s="1"/>
  <c r="E6" i="10" s="1"/>
  <c r="F6" i="10" s="1"/>
  <c r="G6" i="10" s="1"/>
  <c r="H6" i="10" s="1"/>
  <c r="I6" i="10" s="1"/>
  <c r="J6" i="10" s="1"/>
  <c r="K6" i="10" s="1"/>
  <c r="N7" i="10"/>
  <c r="P7" i="10"/>
  <c r="Y7" i="10"/>
  <c r="AB7" i="10"/>
  <c r="AD7" i="10"/>
  <c r="AF7" i="10"/>
  <c r="N8" i="10"/>
  <c r="P8" i="10"/>
  <c r="Q8" i="10"/>
  <c r="Y8" i="10"/>
  <c r="AB8" i="10"/>
  <c r="AD8" i="10"/>
  <c r="AF8" i="10"/>
  <c r="N9" i="10"/>
  <c r="P9" i="10"/>
  <c r="T9" i="10"/>
  <c r="Y9" i="10"/>
  <c r="AB9" i="10"/>
  <c r="AD9" i="10"/>
  <c r="AF9" i="10"/>
  <c r="N10" i="10"/>
  <c r="P10" i="10"/>
  <c r="Q10" i="10"/>
  <c r="S10" i="10"/>
  <c r="T10" i="10"/>
  <c r="U10" i="10"/>
  <c r="Y10" i="10"/>
  <c r="AB10" i="10"/>
  <c r="AD10" i="10"/>
  <c r="AF10" i="10"/>
  <c r="N11" i="10"/>
  <c r="P11" i="10"/>
  <c r="Q11" i="10"/>
  <c r="S11" i="10"/>
  <c r="T11" i="10"/>
  <c r="U11" i="10"/>
  <c r="Y11" i="10"/>
  <c r="AB11" i="10"/>
  <c r="AD11" i="10"/>
  <c r="AF11" i="10"/>
  <c r="N12" i="10"/>
  <c r="P12" i="10"/>
  <c r="Q12" i="10" s="1"/>
  <c r="T12" i="10"/>
  <c r="Y12" i="10"/>
  <c r="AB12" i="10"/>
  <c r="AD12" i="10"/>
  <c r="AF12" i="10"/>
  <c r="N13" i="10"/>
  <c r="P13" i="10"/>
  <c r="Q13" i="10" s="1"/>
  <c r="T13" i="10"/>
  <c r="Y13" i="10"/>
  <c r="AB13" i="10"/>
  <c r="AD13" i="10"/>
  <c r="AF13" i="10"/>
  <c r="N14" i="10"/>
  <c r="P14" i="10"/>
  <c r="Q14" i="10"/>
  <c r="Y14" i="10"/>
  <c r="AB14" i="10"/>
  <c r="AD14" i="10"/>
  <c r="AF14" i="10"/>
  <c r="N15" i="10"/>
  <c r="P15" i="10"/>
  <c r="Y15" i="10"/>
  <c r="AB15" i="10"/>
  <c r="AD15" i="10"/>
  <c r="AF15" i="10"/>
  <c r="N16" i="10"/>
  <c r="P16" i="10"/>
  <c r="Q16" i="10" s="1"/>
  <c r="Y16" i="10"/>
  <c r="AB16" i="10"/>
  <c r="AD16" i="10"/>
  <c r="AF16" i="10"/>
  <c r="N17" i="10"/>
  <c r="P17" i="10"/>
  <c r="Y17" i="10"/>
  <c r="AB17" i="10"/>
  <c r="AD17" i="10"/>
  <c r="AF17" i="10"/>
  <c r="N18" i="10"/>
  <c r="P18" i="10"/>
  <c r="R18" i="10" s="1"/>
  <c r="S18" i="10" s="1"/>
  <c r="Y18" i="10"/>
  <c r="AB18" i="10"/>
  <c r="AD18" i="10"/>
  <c r="AF18" i="10"/>
  <c r="N19" i="10"/>
  <c r="P19" i="10"/>
  <c r="Q19" i="10" s="1"/>
  <c r="Y19" i="10"/>
  <c r="AB19" i="10"/>
  <c r="AD19" i="10"/>
  <c r="AF19" i="10"/>
  <c r="N20" i="10"/>
  <c r="P20" i="10"/>
  <c r="Q20" i="10"/>
  <c r="S20" i="10"/>
  <c r="T20" i="10"/>
  <c r="U20" i="10"/>
  <c r="Y20" i="10"/>
  <c r="AB20" i="10"/>
  <c r="AD20" i="10"/>
  <c r="AF20" i="10"/>
  <c r="N21" i="10"/>
  <c r="P21" i="10"/>
  <c r="Y21" i="10"/>
  <c r="AB21" i="10"/>
  <c r="AD21" i="10"/>
  <c r="AF21" i="10"/>
  <c r="N22" i="10"/>
  <c r="P22" i="10"/>
  <c r="Q22" i="10" s="1"/>
  <c r="Y22" i="10"/>
  <c r="AB22" i="10"/>
  <c r="AD22" i="10"/>
  <c r="AF22" i="10"/>
  <c r="N23" i="10"/>
  <c r="P23" i="10"/>
  <c r="Q23" i="10" s="1"/>
  <c r="T23" i="10"/>
  <c r="Y23" i="10"/>
  <c r="AB23" i="10"/>
  <c r="AD23" i="10"/>
  <c r="AF23" i="10"/>
  <c r="N24" i="10"/>
  <c r="P24" i="10"/>
  <c r="U24" i="10" s="1"/>
  <c r="Q24" i="10"/>
  <c r="Y24" i="10"/>
  <c r="AB24" i="10"/>
  <c r="AD24" i="10"/>
  <c r="AF24" i="10"/>
  <c r="N25" i="10"/>
  <c r="P25" i="10"/>
  <c r="Y25" i="10"/>
  <c r="AB25" i="10"/>
  <c r="AD25" i="10"/>
  <c r="AF25" i="10"/>
  <c r="N26" i="10"/>
  <c r="P26" i="10"/>
  <c r="Q26" i="10" s="1"/>
  <c r="R26" i="10"/>
  <c r="Y26" i="10"/>
  <c r="AB26" i="10"/>
  <c r="AD26" i="10"/>
  <c r="AF26" i="10"/>
  <c r="N27" i="10"/>
  <c r="P27" i="10"/>
  <c r="Q27" i="10" s="1"/>
  <c r="Y27" i="10"/>
  <c r="AB27" i="10"/>
  <c r="AD27" i="10"/>
  <c r="AF27" i="10"/>
  <c r="N28" i="10"/>
  <c r="P28" i="10"/>
  <c r="Q28" i="10" s="1"/>
  <c r="Y28" i="10"/>
  <c r="AB28" i="10"/>
  <c r="AD28" i="10"/>
  <c r="AF28" i="10"/>
  <c r="N29" i="10"/>
  <c r="P29" i="10"/>
  <c r="Q29" i="10" s="1"/>
  <c r="Y29" i="10"/>
  <c r="AB29" i="10"/>
  <c r="AD29" i="10"/>
  <c r="AF29" i="10"/>
  <c r="N30" i="10"/>
  <c r="P30" i="10"/>
  <c r="Q30" i="10" s="1"/>
  <c r="Y30" i="10"/>
  <c r="AB30" i="10"/>
  <c r="AD30" i="10"/>
  <c r="AF30" i="10"/>
  <c r="N31" i="10"/>
  <c r="P31" i="10"/>
  <c r="Q31" i="10"/>
  <c r="R31" i="10"/>
  <c r="Y31" i="10"/>
  <c r="AB31" i="10"/>
  <c r="AD31" i="10"/>
  <c r="AF31" i="10"/>
  <c r="N32" i="10"/>
  <c r="P32" i="10"/>
  <c r="Q32" i="10"/>
  <c r="Y32" i="10"/>
  <c r="AB32" i="10"/>
  <c r="AD32" i="10"/>
  <c r="AF32" i="10"/>
  <c r="N33" i="10"/>
  <c r="P33" i="10"/>
  <c r="U33" i="10" s="1"/>
  <c r="Q33" i="10"/>
  <c r="Y33" i="10"/>
  <c r="AB33" i="10"/>
  <c r="AD33" i="10"/>
  <c r="AF33" i="10"/>
  <c r="N34" i="10"/>
  <c r="P34" i="10"/>
  <c r="Q34" i="10" s="1"/>
  <c r="R34" i="10"/>
  <c r="Y34" i="10"/>
  <c r="AB34" i="10"/>
  <c r="AD34" i="10"/>
  <c r="AF34" i="10"/>
  <c r="N35" i="10"/>
  <c r="P35" i="10"/>
  <c r="Q35" i="10" s="1"/>
  <c r="Y35" i="10"/>
  <c r="AB35" i="10"/>
  <c r="AD35" i="10"/>
  <c r="AF35" i="10"/>
  <c r="N36" i="10"/>
  <c r="P36" i="10"/>
  <c r="Q36" i="10" s="1"/>
  <c r="Y36" i="10"/>
  <c r="AB36" i="10"/>
  <c r="AD36" i="10"/>
  <c r="AF36" i="10"/>
  <c r="N37" i="10"/>
  <c r="P37" i="10"/>
  <c r="Q37" i="10" s="1"/>
  <c r="Y37" i="10"/>
  <c r="AB37" i="10"/>
  <c r="AD37" i="10"/>
  <c r="AF37" i="10"/>
  <c r="N38" i="10"/>
  <c r="P38" i="10"/>
  <c r="Q38" i="10" s="1"/>
  <c r="R38" i="10"/>
  <c r="Y38" i="10"/>
  <c r="AB38" i="10"/>
  <c r="AD38" i="10"/>
  <c r="AF38" i="10"/>
  <c r="N39" i="10"/>
  <c r="P39" i="10"/>
  <c r="Q39" i="10" s="1"/>
  <c r="Y39" i="10"/>
  <c r="AB39" i="10"/>
  <c r="AD39" i="10"/>
  <c r="AF39" i="10"/>
  <c r="N40" i="10"/>
  <c r="P40" i="10"/>
  <c r="Q40" i="10" s="1"/>
  <c r="Y40" i="10"/>
  <c r="AB40" i="10"/>
  <c r="AD40" i="10"/>
  <c r="AF40" i="10"/>
  <c r="N41" i="10"/>
  <c r="P41" i="10"/>
  <c r="Q41" i="10" s="1"/>
  <c r="Y41" i="10"/>
  <c r="AB41" i="10"/>
  <c r="AD41" i="10"/>
  <c r="AF41" i="10"/>
  <c r="N42" i="10"/>
  <c r="P42" i="10"/>
  <c r="Q42" i="10" s="1"/>
  <c r="Y42" i="10"/>
  <c r="AB42" i="10"/>
  <c r="AD42" i="10"/>
  <c r="AF42" i="10"/>
  <c r="N43" i="10"/>
  <c r="P43" i="10"/>
  <c r="Q43" i="10" s="1"/>
  <c r="Y43" i="10"/>
  <c r="AB43" i="10"/>
  <c r="AD43" i="10"/>
  <c r="AF43" i="10"/>
  <c r="N44" i="10"/>
  <c r="P44" i="10"/>
  <c r="Q44" i="10" s="1"/>
  <c r="Y44" i="10"/>
  <c r="AB44" i="10"/>
  <c r="AD44" i="10"/>
  <c r="AF44" i="10"/>
  <c r="N45" i="10"/>
  <c r="P45" i="10"/>
  <c r="Q45" i="10"/>
  <c r="Y45" i="10"/>
  <c r="AB45" i="10"/>
  <c r="AD45" i="10"/>
  <c r="AF45" i="10"/>
  <c r="N46" i="10"/>
  <c r="P46" i="10"/>
  <c r="Q46" i="10"/>
  <c r="U46" i="10"/>
  <c r="Y46" i="10"/>
  <c r="AB46" i="10"/>
  <c r="AD46" i="10"/>
  <c r="AF46" i="10"/>
  <c r="N47" i="10"/>
  <c r="P47" i="10"/>
  <c r="Q47" i="10"/>
  <c r="U47" i="10"/>
  <c r="Y47" i="10"/>
  <c r="AB47" i="10"/>
  <c r="AD47" i="10"/>
  <c r="AF47" i="10"/>
  <c r="N48" i="10"/>
  <c r="P48" i="10"/>
  <c r="Y48" i="10"/>
  <c r="AB48" i="10"/>
  <c r="AD48" i="10"/>
  <c r="AF48" i="10"/>
  <c r="N49" i="10"/>
  <c r="P49" i="10"/>
  <c r="Q49" i="10" s="1"/>
  <c r="Y49" i="10"/>
  <c r="AB49" i="10"/>
  <c r="AD49" i="10"/>
  <c r="AF49" i="10"/>
  <c r="N50" i="10"/>
  <c r="P50" i="10"/>
  <c r="Q50" i="10" s="1"/>
  <c r="Y50" i="10"/>
  <c r="AB50" i="10"/>
  <c r="AD50" i="10"/>
  <c r="AF50" i="10"/>
  <c r="N51" i="10"/>
  <c r="P51" i="10"/>
  <c r="Q51" i="10" s="1"/>
  <c r="R51" i="10"/>
  <c r="Y51" i="10"/>
  <c r="AB51" i="10"/>
  <c r="AD51" i="10"/>
  <c r="AF51" i="10"/>
  <c r="N52" i="10"/>
  <c r="P52" i="10"/>
  <c r="S52" i="10" s="1"/>
  <c r="Q52" i="10"/>
  <c r="Y52" i="10"/>
  <c r="AB52" i="10"/>
  <c r="AD52" i="10"/>
  <c r="AF52" i="10"/>
  <c r="N53" i="10"/>
  <c r="P53" i="10"/>
  <c r="Q53" i="10" s="1"/>
  <c r="Y53" i="10"/>
  <c r="AB53" i="10"/>
  <c r="AD53" i="10"/>
  <c r="AF53" i="10"/>
  <c r="N54" i="10"/>
  <c r="P54" i="10"/>
  <c r="Q54" i="10" s="1"/>
  <c r="Y54" i="10"/>
  <c r="AB54" i="10"/>
  <c r="AD54" i="10"/>
  <c r="AF54" i="10"/>
  <c r="N55" i="10"/>
  <c r="P55" i="10"/>
  <c r="Q55" i="10" s="1"/>
  <c r="Y55" i="10"/>
  <c r="AB55" i="10"/>
  <c r="AD55" i="10"/>
  <c r="AF55" i="10"/>
  <c r="N56" i="10"/>
  <c r="P56" i="10"/>
  <c r="Q56" i="10"/>
  <c r="Y56" i="10"/>
  <c r="AB56" i="10"/>
  <c r="AD56" i="10"/>
  <c r="AF56" i="10"/>
  <c r="N57" i="10"/>
  <c r="P57" i="10"/>
  <c r="Y57" i="10"/>
  <c r="AB57" i="10"/>
  <c r="AD57" i="10"/>
  <c r="AF57" i="10"/>
  <c r="G58" i="10"/>
  <c r="H58" i="10"/>
  <c r="I58" i="10"/>
  <c r="J58" i="10"/>
  <c r="K58" i="10"/>
  <c r="N58" i="10"/>
  <c r="L58" i="10"/>
  <c r="M58" i="10"/>
  <c r="O58" i="10"/>
  <c r="V58" i="10"/>
  <c r="W58" i="10"/>
  <c r="X58" i="10"/>
  <c r="Z58" i="10"/>
  <c r="AA58" i="10"/>
  <c r="AE58" i="10"/>
  <c r="B6" i="8"/>
  <c r="C6" i="8" s="1"/>
  <c r="D6" i="8" s="1"/>
  <c r="E6" i="8" s="1"/>
  <c r="F6" i="8" s="1"/>
  <c r="G6" i="8" s="1"/>
  <c r="H6" i="8" s="1"/>
  <c r="I6" i="8" s="1"/>
  <c r="J6" i="8" s="1"/>
  <c r="K6" i="8" s="1"/>
  <c r="N7" i="8"/>
  <c r="P7" i="8"/>
  <c r="Y7" i="8"/>
  <c r="AB7" i="8"/>
  <c r="AD7" i="8"/>
  <c r="AF7" i="8"/>
  <c r="N8" i="8"/>
  <c r="P8" i="8"/>
  <c r="Q8" i="8" s="1"/>
  <c r="Y8" i="8"/>
  <c r="AB8" i="8"/>
  <c r="AD8" i="8"/>
  <c r="AF8" i="8"/>
  <c r="N9" i="8"/>
  <c r="P9" i="8"/>
  <c r="Q9" i="8" s="1"/>
  <c r="T9" i="8"/>
  <c r="Y9" i="8"/>
  <c r="AB9" i="8"/>
  <c r="AD9" i="8"/>
  <c r="AF9" i="8"/>
  <c r="N10" i="8"/>
  <c r="P10" i="8"/>
  <c r="Q10" i="8"/>
  <c r="S10" i="8"/>
  <c r="T10" i="8"/>
  <c r="U10" i="8"/>
  <c r="Y10" i="8"/>
  <c r="AB10" i="8"/>
  <c r="AD10" i="8"/>
  <c r="AF10" i="8"/>
  <c r="N11" i="8"/>
  <c r="P11" i="8"/>
  <c r="Q11" i="8"/>
  <c r="S11" i="8"/>
  <c r="T11" i="8"/>
  <c r="U11" i="8"/>
  <c r="Y11" i="8"/>
  <c r="AB11" i="8"/>
  <c r="AD11" i="8"/>
  <c r="AF11" i="8"/>
  <c r="N12" i="8"/>
  <c r="P12" i="8"/>
  <c r="Q12" i="8" s="1"/>
  <c r="T12" i="8"/>
  <c r="Y12" i="8"/>
  <c r="AB12" i="8"/>
  <c r="AD12" i="8"/>
  <c r="AF12" i="8"/>
  <c r="N13" i="8"/>
  <c r="P13" i="8"/>
  <c r="T13" i="8"/>
  <c r="Y13" i="8"/>
  <c r="AB13" i="8"/>
  <c r="AD13" i="8"/>
  <c r="AF13" i="8"/>
  <c r="N14" i="8"/>
  <c r="P14" i="8"/>
  <c r="Y14" i="8"/>
  <c r="AB14" i="8"/>
  <c r="AD14" i="8"/>
  <c r="AF14" i="8"/>
  <c r="N15" i="8"/>
  <c r="P15" i="8"/>
  <c r="Y15" i="8"/>
  <c r="AB15" i="8"/>
  <c r="AD15" i="8"/>
  <c r="AF15" i="8"/>
  <c r="N16" i="8"/>
  <c r="P16" i="8"/>
  <c r="Y16" i="8"/>
  <c r="AB16" i="8"/>
  <c r="AD16" i="8"/>
  <c r="AF16" i="8"/>
  <c r="N17" i="8"/>
  <c r="P17" i="8"/>
  <c r="Q17" i="8" s="1"/>
  <c r="Y17" i="8"/>
  <c r="AB17" i="8"/>
  <c r="AD17" i="8"/>
  <c r="AF17" i="8"/>
  <c r="N18" i="8"/>
  <c r="P18" i="8"/>
  <c r="Y18" i="8"/>
  <c r="AB18" i="8"/>
  <c r="AD18" i="8"/>
  <c r="AF18" i="8"/>
  <c r="N19" i="8"/>
  <c r="P19" i="8"/>
  <c r="Y19" i="8"/>
  <c r="AB19" i="8"/>
  <c r="AD19" i="8"/>
  <c r="AF19" i="8"/>
  <c r="N20" i="8"/>
  <c r="P20" i="8"/>
  <c r="Q20" i="8"/>
  <c r="S20" i="8"/>
  <c r="T20" i="8"/>
  <c r="U20" i="8"/>
  <c r="Y20" i="8"/>
  <c r="AB20" i="8"/>
  <c r="AD20" i="8"/>
  <c r="AF20" i="8"/>
  <c r="N21" i="8"/>
  <c r="P21" i="8"/>
  <c r="Q21" i="8" s="1"/>
  <c r="Y21" i="8"/>
  <c r="AB21" i="8"/>
  <c r="AD21" i="8"/>
  <c r="AF21" i="8"/>
  <c r="N22" i="8"/>
  <c r="P22" i="8"/>
  <c r="Y22" i="8"/>
  <c r="AB22" i="8"/>
  <c r="AD22" i="8"/>
  <c r="AF22" i="8"/>
  <c r="N23" i="8"/>
  <c r="P23" i="8"/>
  <c r="Q23" i="8" s="1"/>
  <c r="T23" i="8"/>
  <c r="Y23" i="8"/>
  <c r="AB23" i="8"/>
  <c r="AD23" i="8"/>
  <c r="AF23" i="8"/>
  <c r="N24" i="8"/>
  <c r="P24" i="8"/>
  <c r="U24" i="8" s="1"/>
  <c r="Q24" i="8"/>
  <c r="Y24" i="8"/>
  <c r="AB24" i="8"/>
  <c r="AD24" i="8"/>
  <c r="AF24" i="8"/>
  <c r="N25" i="8"/>
  <c r="P25" i="8"/>
  <c r="Q25" i="8" s="1"/>
  <c r="Y25" i="8"/>
  <c r="AB25" i="8"/>
  <c r="AD25" i="8"/>
  <c r="AF25" i="8"/>
  <c r="N26" i="8"/>
  <c r="P26" i="8"/>
  <c r="Y26" i="8"/>
  <c r="AB26" i="8"/>
  <c r="AD26" i="8"/>
  <c r="AF26" i="8"/>
  <c r="N27" i="8"/>
  <c r="P27" i="8"/>
  <c r="R27" i="8" s="1"/>
  <c r="Y27" i="8"/>
  <c r="AB27" i="8"/>
  <c r="AD27" i="8"/>
  <c r="AF27" i="8"/>
  <c r="N28" i="8"/>
  <c r="P28" i="8"/>
  <c r="Q28" i="8"/>
  <c r="Y28" i="8"/>
  <c r="AB28" i="8"/>
  <c r="AD28" i="8"/>
  <c r="AF28" i="8"/>
  <c r="N29" i="8"/>
  <c r="P29" i="8"/>
  <c r="Y29" i="8"/>
  <c r="AB29" i="8"/>
  <c r="AD29" i="8"/>
  <c r="AF29" i="8"/>
  <c r="N30" i="8"/>
  <c r="P30" i="8"/>
  <c r="Q30" i="8" s="1"/>
  <c r="Y30" i="8"/>
  <c r="AB30" i="8"/>
  <c r="AD30" i="8"/>
  <c r="AF30" i="8"/>
  <c r="N31" i="8"/>
  <c r="P31" i="8"/>
  <c r="R31" i="8" s="1"/>
  <c r="S31" i="8" s="1"/>
  <c r="Y31" i="8"/>
  <c r="AB31" i="8"/>
  <c r="AD31" i="8"/>
  <c r="AF31" i="8"/>
  <c r="N32" i="8"/>
  <c r="P32" i="8"/>
  <c r="Q32" i="8" s="1"/>
  <c r="Y32" i="8"/>
  <c r="AB32" i="8"/>
  <c r="AD32" i="8"/>
  <c r="AF32" i="8"/>
  <c r="N33" i="8"/>
  <c r="P33" i="8"/>
  <c r="S33" i="8" s="1"/>
  <c r="Q33" i="8"/>
  <c r="Y33" i="8"/>
  <c r="AB33" i="8"/>
  <c r="AD33" i="8"/>
  <c r="AF33" i="8"/>
  <c r="N34" i="8"/>
  <c r="P34" i="8"/>
  <c r="Y34" i="8"/>
  <c r="AB34" i="8"/>
  <c r="AD34" i="8"/>
  <c r="AF34" i="8"/>
  <c r="N35" i="8"/>
  <c r="P35" i="8"/>
  <c r="Y35" i="8"/>
  <c r="AB35" i="8"/>
  <c r="AD35" i="8"/>
  <c r="AF35" i="8"/>
  <c r="N36" i="8"/>
  <c r="P36" i="8"/>
  <c r="R36" i="8" s="1"/>
  <c r="S36" i="8" s="1"/>
  <c r="Y36" i="8"/>
  <c r="AB36" i="8"/>
  <c r="AD36" i="8"/>
  <c r="AF36" i="8"/>
  <c r="N37" i="8"/>
  <c r="P37" i="8"/>
  <c r="Y37" i="8"/>
  <c r="AB37" i="8"/>
  <c r="AD37" i="8"/>
  <c r="AF37" i="8"/>
  <c r="N38" i="8"/>
  <c r="P38" i="8"/>
  <c r="Y38" i="8"/>
  <c r="AB38" i="8"/>
  <c r="AD38" i="8"/>
  <c r="AF38" i="8"/>
  <c r="N39" i="8"/>
  <c r="P39" i="8"/>
  <c r="U39" i="8" s="1"/>
  <c r="Y39" i="8"/>
  <c r="AB39" i="8"/>
  <c r="AD39" i="8"/>
  <c r="AF39" i="8"/>
  <c r="N40" i="8"/>
  <c r="P40" i="8"/>
  <c r="Y40" i="8"/>
  <c r="AB40" i="8"/>
  <c r="AD40" i="8"/>
  <c r="AF40" i="8"/>
  <c r="N41" i="8"/>
  <c r="P41" i="8"/>
  <c r="Y41" i="8"/>
  <c r="AB41" i="8"/>
  <c r="AD41" i="8"/>
  <c r="AF41" i="8"/>
  <c r="N42" i="8"/>
  <c r="P42" i="8"/>
  <c r="Y42" i="8"/>
  <c r="AB42" i="8"/>
  <c r="AD42" i="8"/>
  <c r="AF42" i="8"/>
  <c r="N43" i="8"/>
  <c r="P43" i="8"/>
  <c r="Y43" i="8"/>
  <c r="AB43" i="8"/>
  <c r="AD43" i="8"/>
  <c r="AF43" i="8"/>
  <c r="N44" i="8"/>
  <c r="P44" i="8"/>
  <c r="R44" i="8" s="1"/>
  <c r="S44" i="8" s="1"/>
  <c r="U44" i="8"/>
  <c r="Y44" i="8"/>
  <c r="AB44" i="8"/>
  <c r="AD44" i="8"/>
  <c r="AF44" i="8"/>
  <c r="N45" i="8"/>
  <c r="P45" i="8"/>
  <c r="Y45" i="8"/>
  <c r="AB45" i="8"/>
  <c r="AD45" i="8"/>
  <c r="AF45" i="8"/>
  <c r="N46" i="8"/>
  <c r="P46" i="8"/>
  <c r="S46" i="8" s="1"/>
  <c r="Q46" i="8"/>
  <c r="Y46" i="8"/>
  <c r="AB46" i="8"/>
  <c r="AD46" i="8"/>
  <c r="AF46" i="8"/>
  <c r="N47" i="8"/>
  <c r="P47" i="8"/>
  <c r="S47" i="8" s="1"/>
  <c r="Q47" i="8"/>
  <c r="Y47" i="8"/>
  <c r="AB47" i="8"/>
  <c r="AD47" i="8"/>
  <c r="AF47" i="8"/>
  <c r="N48" i="8"/>
  <c r="P48" i="8"/>
  <c r="Q48" i="8" s="1"/>
  <c r="Y48" i="8"/>
  <c r="AB48" i="8"/>
  <c r="AD48" i="8"/>
  <c r="AF48" i="8"/>
  <c r="N49" i="8"/>
  <c r="P49" i="8"/>
  <c r="U49" i="8" s="1"/>
  <c r="Y49" i="8"/>
  <c r="AB49" i="8"/>
  <c r="AD49" i="8"/>
  <c r="AF49" i="8"/>
  <c r="N50" i="8"/>
  <c r="P50" i="8"/>
  <c r="Y50" i="8"/>
  <c r="AB50" i="8"/>
  <c r="AD50" i="8"/>
  <c r="AF50" i="8"/>
  <c r="N51" i="8"/>
  <c r="P51" i="8"/>
  <c r="U51" i="8" s="1"/>
  <c r="Y51" i="8"/>
  <c r="AB51" i="8"/>
  <c r="AD51" i="8"/>
  <c r="AF51" i="8"/>
  <c r="N52" i="8"/>
  <c r="P52" i="8"/>
  <c r="R52" i="8" s="1"/>
  <c r="Q52" i="8"/>
  <c r="Y52" i="8"/>
  <c r="AB52" i="8"/>
  <c r="AD52" i="8"/>
  <c r="AF52" i="8"/>
  <c r="N53" i="8"/>
  <c r="P53" i="8"/>
  <c r="Y53" i="8"/>
  <c r="AB53" i="8"/>
  <c r="AD53" i="8"/>
  <c r="AF53" i="8"/>
  <c r="N54" i="8"/>
  <c r="P54" i="8"/>
  <c r="Y54" i="8"/>
  <c r="AB54" i="8"/>
  <c r="AD54" i="8"/>
  <c r="AF54" i="8"/>
  <c r="N55" i="8"/>
  <c r="P55" i="8"/>
  <c r="Y55" i="8"/>
  <c r="AB55" i="8"/>
  <c r="AD55" i="8"/>
  <c r="AF55" i="8"/>
  <c r="N56" i="8"/>
  <c r="P56" i="8"/>
  <c r="Q56" i="8" s="1"/>
  <c r="Y56" i="8"/>
  <c r="AB56" i="8"/>
  <c r="AD56" i="8"/>
  <c r="AF56" i="8"/>
  <c r="N57" i="8"/>
  <c r="P57" i="8"/>
  <c r="Q57" i="8" s="1"/>
  <c r="Y57" i="8"/>
  <c r="AB57" i="8"/>
  <c r="AD57" i="8"/>
  <c r="AF57" i="8"/>
  <c r="G58" i="8"/>
  <c r="H58" i="8"/>
  <c r="N58" i="8" s="1"/>
  <c r="I58" i="8"/>
  <c r="J58" i="8"/>
  <c r="K58" i="8"/>
  <c r="L58" i="8"/>
  <c r="M58" i="8"/>
  <c r="O58" i="8"/>
  <c r="V58" i="8"/>
  <c r="W58" i="8"/>
  <c r="X58" i="8"/>
  <c r="Z58" i="8"/>
  <c r="AA58" i="8"/>
  <c r="AB58" i="8" s="1"/>
  <c r="AE58" i="8"/>
  <c r="B6" i="9"/>
  <c r="C6" i="9" s="1"/>
  <c r="D6" i="9" s="1"/>
  <c r="E6" i="9" s="1"/>
  <c r="F6" i="9" s="1"/>
  <c r="G6" i="9" s="1"/>
  <c r="H6" i="9" s="1"/>
  <c r="I6" i="9" s="1"/>
  <c r="J6" i="9" s="1"/>
  <c r="K6" i="9" s="1"/>
  <c r="N7" i="9"/>
  <c r="P7" i="9"/>
  <c r="Q7" i="9" s="1"/>
  <c r="R7" i="9"/>
  <c r="Y7" i="9"/>
  <c r="AB7" i="9"/>
  <c r="AD7" i="9"/>
  <c r="AF7" i="9"/>
  <c r="N8" i="9"/>
  <c r="P8" i="9"/>
  <c r="Y8" i="9"/>
  <c r="AB8" i="9"/>
  <c r="AD8" i="9"/>
  <c r="AF8" i="9"/>
  <c r="N9" i="9"/>
  <c r="P9" i="9"/>
  <c r="Q9" i="9" s="1"/>
  <c r="T9" i="9"/>
  <c r="Y9" i="9"/>
  <c r="AB9" i="9"/>
  <c r="AD9" i="9"/>
  <c r="AF9" i="9"/>
  <c r="N10" i="9"/>
  <c r="P10" i="9"/>
  <c r="Q10" i="9"/>
  <c r="S10" i="9"/>
  <c r="T10" i="9"/>
  <c r="U10" i="9"/>
  <c r="Y10" i="9"/>
  <c r="AB10" i="9"/>
  <c r="AD10" i="9"/>
  <c r="AF10" i="9"/>
  <c r="N11" i="9"/>
  <c r="P11" i="9"/>
  <c r="Q11" i="9"/>
  <c r="S11" i="9"/>
  <c r="T11" i="9"/>
  <c r="U11" i="9"/>
  <c r="Y11" i="9"/>
  <c r="AB11" i="9"/>
  <c r="AD11" i="9"/>
  <c r="AF11" i="9"/>
  <c r="N12" i="9"/>
  <c r="P12" i="9"/>
  <c r="Q12" i="9" s="1"/>
  <c r="T12" i="9"/>
  <c r="Y12" i="9"/>
  <c r="AB12" i="9"/>
  <c r="AD12" i="9"/>
  <c r="AF12" i="9"/>
  <c r="N13" i="9"/>
  <c r="P13" i="9"/>
  <c r="Q13" i="9" s="1"/>
  <c r="T13" i="9"/>
  <c r="Y13" i="9"/>
  <c r="AB13" i="9"/>
  <c r="AD13" i="9"/>
  <c r="AF13" i="9"/>
  <c r="N14" i="9"/>
  <c r="P14" i="9"/>
  <c r="Y14" i="9"/>
  <c r="AB14" i="9"/>
  <c r="AD14" i="9"/>
  <c r="AF14" i="9"/>
  <c r="N15" i="9"/>
  <c r="P15" i="9"/>
  <c r="Q15" i="9" s="1"/>
  <c r="Y15" i="9"/>
  <c r="AB15" i="9"/>
  <c r="AD15" i="9"/>
  <c r="AF15" i="9"/>
  <c r="N16" i="9"/>
  <c r="P16" i="9"/>
  <c r="Q16" i="9" s="1"/>
  <c r="Y16" i="9"/>
  <c r="AB16" i="9"/>
  <c r="AD16" i="9"/>
  <c r="AF16" i="9"/>
  <c r="N17" i="9"/>
  <c r="P17" i="9"/>
  <c r="Q17" i="9" s="1"/>
  <c r="R17" i="9"/>
  <c r="Y17" i="9"/>
  <c r="AB17" i="9"/>
  <c r="AD17" i="9"/>
  <c r="AF17" i="9"/>
  <c r="N18" i="9"/>
  <c r="P18" i="9"/>
  <c r="Q18" i="9" s="1"/>
  <c r="Y18" i="9"/>
  <c r="AB18" i="9"/>
  <c r="AD18" i="9"/>
  <c r="AF18" i="9"/>
  <c r="N19" i="9"/>
  <c r="P19" i="9"/>
  <c r="Q19" i="9" s="1"/>
  <c r="Y19" i="9"/>
  <c r="AB19" i="9"/>
  <c r="AD19" i="9"/>
  <c r="AF19" i="9"/>
  <c r="N20" i="9"/>
  <c r="P20" i="9"/>
  <c r="Q20" i="9"/>
  <c r="S20" i="9"/>
  <c r="T20" i="9"/>
  <c r="U20" i="9"/>
  <c r="Y20" i="9"/>
  <c r="AB20" i="9"/>
  <c r="AD20" i="9"/>
  <c r="AF20" i="9"/>
  <c r="N21" i="9"/>
  <c r="P21" i="9"/>
  <c r="Q21" i="9" s="1"/>
  <c r="R21" i="9"/>
  <c r="Y21" i="9"/>
  <c r="AB21" i="9"/>
  <c r="AD21" i="9"/>
  <c r="AF21" i="9"/>
  <c r="N22" i="9"/>
  <c r="P22" i="9"/>
  <c r="Q22" i="9" s="1"/>
  <c r="Y22" i="9"/>
  <c r="AB22" i="9"/>
  <c r="AD22" i="9"/>
  <c r="AF22" i="9"/>
  <c r="N23" i="9"/>
  <c r="P23" i="9"/>
  <c r="Q23" i="9" s="1"/>
  <c r="S23" i="9"/>
  <c r="T23" i="9"/>
  <c r="Y23" i="9"/>
  <c r="AB23" i="9"/>
  <c r="AD23" i="9"/>
  <c r="AF23" i="9"/>
  <c r="N24" i="9"/>
  <c r="P24" i="9"/>
  <c r="Q24" i="9"/>
  <c r="Y24" i="9"/>
  <c r="AB24" i="9"/>
  <c r="AD24" i="9"/>
  <c r="AF24" i="9"/>
  <c r="N25" i="9"/>
  <c r="P25" i="9"/>
  <c r="Q25" i="9" s="1"/>
  <c r="Y25" i="9"/>
  <c r="AB25" i="9"/>
  <c r="AD25" i="9"/>
  <c r="AF25" i="9"/>
  <c r="N26" i="9"/>
  <c r="P26" i="9"/>
  <c r="R26" i="9" s="1"/>
  <c r="Y26" i="9"/>
  <c r="AB26" i="9"/>
  <c r="AD26" i="9"/>
  <c r="AF26" i="9"/>
  <c r="N27" i="9"/>
  <c r="P27" i="9"/>
  <c r="Q27" i="9" s="1"/>
  <c r="Y27" i="9"/>
  <c r="AB27" i="9"/>
  <c r="AD27" i="9"/>
  <c r="AF27" i="9"/>
  <c r="N28" i="9"/>
  <c r="P28" i="9"/>
  <c r="R28" i="9" s="1"/>
  <c r="Y28" i="9"/>
  <c r="AB28" i="9"/>
  <c r="AD28" i="9"/>
  <c r="AF28" i="9"/>
  <c r="N29" i="9"/>
  <c r="P29" i="9"/>
  <c r="Q29" i="9" s="1"/>
  <c r="Y29" i="9"/>
  <c r="AB29" i="9"/>
  <c r="AD29" i="9"/>
  <c r="AF29" i="9"/>
  <c r="N30" i="9"/>
  <c r="P30" i="9"/>
  <c r="R30" i="9" s="1"/>
  <c r="Y30" i="9"/>
  <c r="AB30" i="9"/>
  <c r="AD30" i="9"/>
  <c r="AF30" i="9"/>
  <c r="N31" i="9"/>
  <c r="P31" i="9"/>
  <c r="Q31" i="9" s="1"/>
  <c r="Y31" i="9"/>
  <c r="AB31" i="9"/>
  <c r="AD31" i="9"/>
  <c r="AF31" i="9"/>
  <c r="N32" i="9"/>
  <c r="P32" i="9"/>
  <c r="R32" i="9"/>
  <c r="Y32" i="9"/>
  <c r="AB32" i="9"/>
  <c r="AD32" i="9"/>
  <c r="AF32" i="9"/>
  <c r="N33" i="9"/>
  <c r="P33" i="9"/>
  <c r="S33" i="9" s="1"/>
  <c r="Q33" i="9"/>
  <c r="Y33" i="9"/>
  <c r="AB33" i="9"/>
  <c r="AD33" i="9"/>
  <c r="AF33" i="9"/>
  <c r="N34" i="9"/>
  <c r="P34" i="9"/>
  <c r="Q34" i="9" s="1"/>
  <c r="R34" i="9"/>
  <c r="Y34" i="9"/>
  <c r="AB34" i="9"/>
  <c r="AD34" i="9"/>
  <c r="AF34" i="9"/>
  <c r="N35" i="9"/>
  <c r="P35" i="9"/>
  <c r="Y35" i="9"/>
  <c r="AB35" i="9"/>
  <c r="AD35" i="9"/>
  <c r="AF35" i="9"/>
  <c r="N36" i="9"/>
  <c r="P36" i="9"/>
  <c r="Q36" i="9" s="1"/>
  <c r="Y36" i="9"/>
  <c r="AB36" i="9"/>
  <c r="AD36" i="9"/>
  <c r="AF36" i="9"/>
  <c r="N37" i="9"/>
  <c r="P37" i="9"/>
  <c r="Q37" i="9" s="1"/>
  <c r="Y37" i="9"/>
  <c r="AB37" i="9"/>
  <c r="AD37" i="9"/>
  <c r="AF37" i="9"/>
  <c r="N38" i="9"/>
  <c r="P38" i="9"/>
  <c r="Q38" i="9" s="1"/>
  <c r="Y38" i="9"/>
  <c r="AB38" i="9"/>
  <c r="AD38" i="9"/>
  <c r="AF38" i="9"/>
  <c r="N39" i="9"/>
  <c r="P39" i="9"/>
  <c r="Q39" i="9" s="1"/>
  <c r="Y39" i="9"/>
  <c r="AB39" i="9"/>
  <c r="AD39" i="9"/>
  <c r="AF39" i="9"/>
  <c r="N40" i="9"/>
  <c r="P40" i="9"/>
  <c r="Q40" i="9"/>
  <c r="R40" i="9"/>
  <c r="S40" i="9"/>
  <c r="Y40" i="9"/>
  <c r="AB40" i="9"/>
  <c r="AD40" i="9"/>
  <c r="AF40" i="9"/>
  <c r="N41" i="9"/>
  <c r="P41" i="9"/>
  <c r="U41" i="9" s="1"/>
  <c r="Y41" i="9"/>
  <c r="AB41" i="9"/>
  <c r="AD41" i="9"/>
  <c r="AF41" i="9"/>
  <c r="N42" i="9"/>
  <c r="P42" i="9"/>
  <c r="Q42" i="9" s="1"/>
  <c r="Y42" i="9"/>
  <c r="AB42" i="9"/>
  <c r="AD42" i="9"/>
  <c r="AF42" i="9"/>
  <c r="N43" i="9"/>
  <c r="P43" i="9"/>
  <c r="Y43" i="9"/>
  <c r="AB43" i="9"/>
  <c r="AD43" i="9"/>
  <c r="AF43" i="9"/>
  <c r="N44" i="9"/>
  <c r="P44" i="9"/>
  <c r="Q44" i="9" s="1"/>
  <c r="Y44" i="9"/>
  <c r="AB44" i="9"/>
  <c r="AD44" i="9"/>
  <c r="AF44" i="9"/>
  <c r="N45" i="9"/>
  <c r="P45" i="9"/>
  <c r="Y45" i="9"/>
  <c r="AB45" i="9"/>
  <c r="AD45" i="9"/>
  <c r="AF45" i="9"/>
  <c r="N46" i="9"/>
  <c r="P46" i="9"/>
  <c r="S46" i="9" s="1"/>
  <c r="Q46" i="9"/>
  <c r="Y46" i="9"/>
  <c r="AB46" i="9"/>
  <c r="AD46" i="9"/>
  <c r="AF46" i="9"/>
  <c r="N47" i="9"/>
  <c r="P47" i="9"/>
  <c r="Q47" i="9"/>
  <c r="Y47" i="9"/>
  <c r="AB47" i="9"/>
  <c r="AD47" i="9"/>
  <c r="AF47" i="9"/>
  <c r="N48" i="9"/>
  <c r="P48" i="9"/>
  <c r="Q48" i="9" s="1"/>
  <c r="R48" i="9"/>
  <c r="Y48" i="9"/>
  <c r="AB48" i="9"/>
  <c r="AD48" i="9"/>
  <c r="AF48" i="9"/>
  <c r="N49" i="9"/>
  <c r="P49" i="9"/>
  <c r="U49" i="9" s="1"/>
  <c r="Y49" i="9"/>
  <c r="AB49" i="9"/>
  <c r="AD49" i="9"/>
  <c r="AF49" i="9"/>
  <c r="N50" i="9"/>
  <c r="P50" i="9"/>
  <c r="Y50" i="9"/>
  <c r="AB50" i="9"/>
  <c r="AD50" i="9"/>
  <c r="AF50" i="9"/>
  <c r="N51" i="9"/>
  <c r="P51" i="9"/>
  <c r="U51" i="9" s="1"/>
  <c r="Y51" i="9"/>
  <c r="AB51" i="9"/>
  <c r="AD51" i="9"/>
  <c r="AF51" i="9"/>
  <c r="N52" i="9"/>
  <c r="P52" i="9"/>
  <c r="S52" i="9" s="1"/>
  <c r="Q52" i="9"/>
  <c r="Y52" i="9"/>
  <c r="AB52" i="9"/>
  <c r="AD52" i="9"/>
  <c r="AF52" i="9"/>
  <c r="N53" i="9"/>
  <c r="P53" i="9"/>
  <c r="Q53" i="9" s="1"/>
  <c r="Y53" i="9"/>
  <c r="AB53" i="9"/>
  <c r="AD53" i="9"/>
  <c r="AF53" i="9"/>
  <c r="N54" i="9"/>
  <c r="P54" i="9"/>
  <c r="U54" i="9" s="1"/>
  <c r="Y54" i="9"/>
  <c r="AB54" i="9"/>
  <c r="AD54" i="9"/>
  <c r="AF54" i="9"/>
  <c r="N55" i="9"/>
  <c r="P55" i="9"/>
  <c r="R55" i="9" s="1"/>
  <c r="Y55" i="9"/>
  <c r="AB55" i="9"/>
  <c r="AD55" i="9"/>
  <c r="AF55" i="9"/>
  <c r="N56" i="9"/>
  <c r="P56" i="9"/>
  <c r="U56" i="9" s="1"/>
  <c r="Y56" i="9"/>
  <c r="AB56" i="9"/>
  <c r="AD56" i="9"/>
  <c r="AF56" i="9"/>
  <c r="N57" i="9"/>
  <c r="P57" i="9"/>
  <c r="Q57" i="9" s="1"/>
  <c r="Y57" i="9"/>
  <c r="AB57" i="9"/>
  <c r="AD57" i="9"/>
  <c r="AF57" i="9"/>
  <c r="G58" i="9"/>
  <c r="H58" i="9"/>
  <c r="N58" i="9"/>
  <c r="I58" i="9"/>
  <c r="J58" i="9"/>
  <c r="K58" i="9"/>
  <c r="L58" i="9"/>
  <c r="M58" i="9"/>
  <c r="O58" i="9"/>
  <c r="V58" i="9"/>
  <c r="Y58" i="9"/>
  <c r="W58" i="9"/>
  <c r="X58" i="9"/>
  <c r="Z58" i="9"/>
  <c r="AA58" i="9"/>
  <c r="AC58" i="9"/>
  <c r="AE58" i="9"/>
  <c r="B6" i="6"/>
  <c r="C6" i="6"/>
  <c r="D6" i="6" s="1"/>
  <c r="E6" i="6" s="1"/>
  <c r="F6" i="6" s="1"/>
  <c r="G6" i="6" s="1"/>
  <c r="H6" i="6" s="1"/>
  <c r="I6" i="6" s="1"/>
  <c r="J6" i="6" s="1"/>
  <c r="K6" i="6" s="1"/>
  <c r="N7" i="6"/>
  <c r="P7" i="6"/>
  <c r="Q7" i="6" s="1"/>
  <c r="Y7" i="6"/>
  <c r="AB7" i="6"/>
  <c r="AD7" i="6"/>
  <c r="AF7" i="6"/>
  <c r="N8" i="6"/>
  <c r="P8" i="6"/>
  <c r="Q8" i="6" s="1"/>
  <c r="Y8" i="6"/>
  <c r="AB8" i="6"/>
  <c r="AD8" i="6"/>
  <c r="AF8" i="6"/>
  <c r="N9" i="6"/>
  <c r="P9" i="6"/>
  <c r="Q9" i="6" s="1"/>
  <c r="T9" i="6"/>
  <c r="Y9" i="6"/>
  <c r="AB9" i="6"/>
  <c r="AD9" i="6"/>
  <c r="AF9" i="6"/>
  <c r="N10" i="6"/>
  <c r="P10" i="6"/>
  <c r="Q10" i="6"/>
  <c r="S10" i="6"/>
  <c r="T10" i="6"/>
  <c r="U10" i="6"/>
  <c r="Y10" i="6"/>
  <c r="AB10" i="6"/>
  <c r="AD10" i="6"/>
  <c r="AF10" i="6"/>
  <c r="N11" i="6"/>
  <c r="P11" i="6"/>
  <c r="Q11" i="6"/>
  <c r="S11" i="6"/>
  <c r="T11" i="6"/>
  <c r="U11" i="6"/>
  <c r="Y11" i="6"/>
  <c r="AB11" i="6"/>
  <c r="AD11" i="6"/>
  <c r="AF11" i="6"/>
  <c r="N12" i="6"/>
  <c r="P12" i="6"/>
  <c r="Q12" i="6" s="1"/>
  <c r="T12" i="6"/>
  <c r="Y12" i="6"/>
  <c r="AB12" i="6"/>
  <c r="AD12" i="6"/>
  <c r="AF12" i="6"/>
  <c r="N13" i="6"/>
  <c r="P13" i="6"/>
  <c r="Q13" i="6" s="1"/>
  <c r="T13" i="6"/>
  <c r="Y13" i="6"/>
  <c r="AB13" i="6"/>
  <c r="AD13" i="6"/>
  <c r="AF13" i="6"/>
  <c r="N14" i="6"/>
  <c r="P14" i="6"/>
  <c r="Y14" i="6"/>
  <c r="AB14" i="6"/>
  <c r="AD14" i="6"/>
  <c r="AF14" i="6"/>
  <c r="N15" i="6"/>
  <c r="P15" i="6"/>
  <c r="R15" i="6" s="1"/>
  <c r="Y15" i="6"/>
  <c r="AB15" i="6"/>
  <c r="AD15" i="6"/>
  <c r="AF15" i="6"/>
  <c r="N16" i="6"/>
  <c r="P16" i="6"/>
  <c r="U16" i="6" s="1"/>
  <c r="Y16" i="6"/>
  <c r="AB16" i="6"/>
  <c r="AD16" i="6"/>
  <c r="AF16" i="6"/>
  <c r="N17" i="6"/>
  <c r="P17" i="6"/>
  <c r="Q17" i="6" s="1"/>
  <c r="Y17" i="6"/>
  <c r="AB17" i="6"/>
  <c r="AD17" i="6"/>
  <c r="AF17" i="6"/>
  <c r="N18" i="6"/>
  <c r="P18" i="6"/>
  <c r="Y18" i="6"/>
  <c r="AB18" i="6"/>
  <c r="AD18" i="6"/>
  <c r="AF18" i="6"/>
  <c r="N19" i="6"/>
  <c r="P19" i="6"/>
  <c r="R19" i="6"/>
  <c r="Y19" i="6"/>
  <c r="AB19" i="6"/>
  <c r="AD19" i="6"/>
  <c r="AF19" i="6"/>
  <c r="N20" i="6"/>
  <c r="P20" i="6"/>
  <c r="Q20" i="6"/>
  <c r="S20" i="6"/>
  <c r="T20" i="6"/>
  <c r="U20" i="6"/>
  <c r="Y20" i="6"/>
  <c r="AB20" i="6"/>
  <c r="AD20" i="6"/>
  <c r="AF20" i="6"/>
  <c r="N21" i="6"/>
  <c r="P21" i="6"/>
  <c r="Q21" i="6" s="1"/>
  <c r="Y21" i="6"/>
  <c r="AB21" i="6"/>
  <c r="AD21" i="6"/>
  <c r="AF21" i="6"/>
  <c r="N22" i="6"/>
  <c r="P22" i="6"/>
  <c r="Q22" i="6" s="1"/>
  <c r="Y22" i="6"/>
  <c r="AB22" i="6"/>
  <c r="AD22" i="6"/>
  <c r="AF22" i="6"/>
  <c r="N23" i="6"/>
  <c r="P23" i="6"/>
  <c r="Q23" i="6" s="1"/>
  <c r="T23" i="6"/>
  <c r="Y23" i="6"/>
  <c r="AB23" i="6"/>
  <c r="AD23" i="6"/>
  <c r="AF23" i="6"/>
  <c r="N24" i="6"/>
  <c r="P24" i="6"/>
  <c r="U24" i="6" s="1"/>
  <c r="Q24" i="6"/>
  <c r="Y24" i="6"/>
  <c r="AB24" i="6"/>
  <c r="AD24" i="6"/>
  <c r="AF24" i="6"/>
  <c r="N25" i="6"/>
  <c r="P25" i="6"/>
  <c r="Y25" i="6"/>
  <c r="AB25" i="6"/>
  <c r="AD25" i="6"/>
  <c r="AF25" i="6"/>
  <c r="N26" i="6"/>
  <c r="P26" i="6"/>
  <c r="R26" i="6" s="1"/>
  <c r="Y26" i="6"/>
  <c r="AB26" i="6"/>
  <c r="AD26" i="6"/>
  <c r="AF26" i="6"/>
  <c r="N27" i="6"/>
  <c r="P27" i="6"/>
  <c r="Q27" i="6" s="1"/>
  <c r="Y27" i="6"/>
  <c r="AB27" i="6"/>
  <c r="AD27" i="6"/>
  <c r="AF27" i="6"/>
  <c r="N28" i="6"/>
  <c r="P28" i="6"/>
  <c r="R28" i="6" s="1"/>
  <c r="Y28" i="6"/>
  <c r="AB28" i="6"/>
  <c r="AD28" i="6"/>
  <c r="AF28" i="6"/>
  <c r="N29" i="6"/>
  <c r="P29" i="6"/>
  <c r="R29" i="6" s="1"/>
  <c r="Y29" i="6"/>
  <c r="AB29" i="6"/>
  <c r="AD29" i="6"/>
  <c r="AF29" i="6"/>
  <c r="N30" i="6"/>
  <c r="P30" i="6"/>
  <c r="Q30" i="6" s="1"/>
  <c r="Y30" i="6"/>
  <c r="AB30" i="6"/>
  <c r="AD30" i="6"/>
  <c r="AF30" i="6"/>
  <c r="N31" i="6"/>
  <c r="P31" i="6"/>
  <c r="R31" i="6"/>
  <c r="Y31" i="6"/>
  <c r="AB31" i="6"/>
  <c r="AD31" i="6"/>
  <c r="AF31" i="6"/>
  <c r="N32" i="6"/>
  <c r="P32" i="6"/>
  <c r="Q32" i="6" s="1"/>
  <c r="Y32" i="6"/>
  <c r="AB32" i="6"/>
  <c r="AD32" i="6"/>
  <c r="AF32" i="6"/>
  <c r="N33" i="6"/>
  <c r="P33" i="6"/>
  <c r="Q33" i="6"/>
  <c r="Y33" i="6"/>
  <c r="AB33" i="6"/>
  <c r="AD33" i="6"/>
  <c r="AF33" i="6"/>
  <c r="N34" i="6"/>
  <c r="P34" i="6"/>
  <c r="Y34" i="6"/>
  <c r="AB34" i="6"/>
  <c r="AD34" i="6"/>
  <c r="AF34" i="6"/>
  <c r="N35" i="6"/>
  <c r="P35" i="6"/>
  <c r="Q35" i="6" s="1"/>
  <c r="R35" i="6"/>
  <c r="Y35" i="6"/>
  <c r="AB35" i="6"/>
  <c r="AD35" i="6"/>
  <c r="AF35" i="6"/>
  <c r="N36" i="6"/>
  <c r="P36" i="6"/>
  <c r="Y36" i="6"/>
  <c r="AB36" i="6"/>
  <c r="AD36" i="6"/>
  <c r="AF36" i="6"/>
  <c r="N37" i="6"/>
  <c r="P37" i="6"/>
  <c r="R37" i="6" s="1"/>
  <c r="Y37" i="6"/>
  <c r="AB37" i="6"/>
  <c r="AD37" i="6"/>
  <c r="AF37" i="6"/>
  <c r="N38" i="6"/>
  <c r="P38" i="6"/>
  <c r="Y38" i="6"/>
  <c r="AB38" i="6"/>
  <c r="AD38" i="6"/>
  <c r="AF38" i="6"/>
  <c r="N39" i="6"/>
  <c r="P39" i="6"/>
  <c r="Q39" i="6" s="1"/>
  <c r="Y39" i="6"/>
  <c r="AB39" i="6"/>
  <c r="AD39" i="6"/>
  <c r="AF39" i="6"/>
  <c r="N40" i="6"/>
  <c r="P40" i="6"/>
  <c r="Y40" i="6"/>
  <c r="AB40" i="6"/>
  <c r="AD40" i="6"/>
  <c r="AF40" i="6"/>
  <c r="N41" i="6"/>
  <c r="P41" i="6"/>
  <c r="R41" i="6" s="1"/>
  <c r="Y41" i="6"/>
  <c r="AB41" i="6"/>
  <c r="AD41" i="6"/>
  <c r="AF41" i="6"/>
  <c r="N42" i="6"/>
  <c r="P42" i="6"/>
  <c r="Y42" i="6"/>
  <c r="AB42" i="6"/>
  <c r="AD42" i="6"/>
  <c r="AF42" i="6"/>
  <c r="N43" i="6"/>
  <c r="P43" i="6"/>
  <c r="Q43" i="6" s="1"/>
  <c r="Y43" i="6"/>
  <c r="AB43" i="6"/>
  <c r="AD43" i="6"/>
  <c r="AF43" i="6"/>
  <c r="N44" i="6"/>
  <c r="P44" i="6"/>
  <c r="Y44" i="6"/>
  <c r="AB44" i="6"/>
  <c r="AD44" i="6"/>
  <c r="AF44" i="6"/>
  <c r="N45" i="6"/>
  <c r="P45" i="6"/>
  <c r="R45" i="6" s="1"/>
  <c r="Y45" i="6"/>
  <c r="AB45" i="6"/>
  <c r="AD45" i="6"/>
  <c r="AF45" i="6"/>
  <c r="N46" i="6"/>
  <c r="P46" i="6"/>
  <c r="S46" i="6" s="1"/>
  <c r="Q46" i="6"/>
  <c r="Y46" i="6"/>
  <c r="AB46" i="6"/>
  <c r="AD46" i="6"/>
  <c r="AF46" i="6"/>
  <c r="N47" i="6"/>
  <c r="P47" i="6"/>
  <c r="S47" i="6" s="1"/>
  <c r="Q47" i="6"/>
  <c r="Y47" i="6"/>
  <c r="AB47" i="6"/>
  <c r="AD47" i="6"/>
  <c r="AF47" i="6"/>
  <c r="N48" i="6"/>
  <c r="P48" i="6"/>
  <c r="Q48" i="6" s="1"/>
  <c r="Y48" i="6"/>
  <c r="AB48" i="6"/>
  <c r="AD48" i="6"/>
  <c r="AF48" i="6"/>
  <c r="N49" i="6"/>
  <c r="P49" i="6"/>
  <c r="Y49" i="6"/>
  <c r="AB49" i="6"/>
  <c r="AD49" i="6"/>
  <c r="AF49" i="6"/>
  <c r="N50" i="6"/>
  <c r="P50" i="6"/>
  <c r="Y50" i="6"/>
  <c r="AB50" i="6"/>
  <c r="AD50" i="6"/>
  <c r="AF50" i="6"/>
  <c r="N51" i="6"/>
  <c r="P51" i="6"/>
  <c r="Q51" i="6"/>
  <c r="R51" i="6"/>
  <c r="Y51" i="6"/>
  <c r="AB51" i="6"/>
  <c r="AD51" i="6"/>
  <c r="AF51" i="6"/>
  <c r="N52" i="6"/>
  <c r="P52" i="6"/>
  <c r="S52" i="6"/>
  <c r="Q52" i="6"/>
  <c r="Y52" i="6"/>
  <c r="AB52" i="6"/>
  <c r="AD52" i="6"/>
  <c r="AF52" i="6"/>
  <c r="N53" i="6"/>
  <c r="P53" i="6"/>
  <c r="Q53" i="6"/>
  <c r="Y53" i="6"/>
  <c r="AB53" i="6"/>
  <c r="AD53" i="6"/>
  <c r="AF53" i="6"/>
  <c r="N54" i="6"/>
  <c r="P54" i="6"/>
  <c r="U54" i="6" s="1"/>
  <c r="Y54" i="6"/>
  <c r="AB54" i="6"/>
  <c r="AD54" i="6"/>
  <c r="AF54" i="6"/>
  <c r="N55" i="6"/>
  <c r="P55" i="6"/>
  <c r="Y55" i="6"/>
  <c r="AB55" i="6"/>
  <c r="AD55" i="6"/>
  <c r="AF55" i="6"/>
  <c r="N56" i="6"/>
  <c r="P56" i="6"/>
  <c r="Q56" i="6" s="1"/>
  <c r="Y56" i="6"/>
  <c r="AB56" i="6"/>
  <c r="AD56" i="6"/>
  <c r="AF56" i="6"/>
  <c r="N57" i="6"/>
  <c r="P57" i="6"/>
  <c r="Q57" i="6" s="1"/>
  <c r="Y57" i="6"/>
  <c r="AB57" i="6"/>
  <c r="AD57" i="6"/>
  <c r="AF57" i="6"/>
  <c r="G58" i="6"/>
  <c r="H58" i="6"/>
  <c r="I58" i="6"/>
  <c r="J58" i="6"/>
  <c r="K58" i="6"/>
  <c r="N58" i="6" s="1"/>
  <c r="L58" i="6"/>
  <c r="M58" i="6"/>
  <c r="O58" i="6"/>
  <c r="V58" i="6"/>
  <c r="Y58" i="6" s="1"/>
  <c r="W58" i="6"/>
  <c r="X58" i="6"/>
  <c r="Z58" i="6"/>
  <c r="AA58" i="6"/>
  <c r="AC58" i="6"/>
  <c r="AE58" i="6"/>
  <c r="B6" i="5"/>
  <c r="C6" i="5" s="1"/>
  <c r="D6" i="5" s="1"/>
  <c r="E6" i="5" s="1"/>
  <c r="F6" i="5" s="1"/>
  <c r="G6" i="5" s="1"/>
  <c r="H6" i="5" s="1"/>
  <c r="I6" i="5" s="1"/>
  <c r="J6" i="5" s="1"/>
  <c r="K6" i="5" s="1"/>
  <c r="N7" i="5"/>
  <c r="P7" i="5"/>
  <c r="Q7" i="5" s="1"/>
  <c r="R7" i="5"/>
  <c r="Y7" i="5"/>
  <c r="AB7" i="5"/>
  <c r="AD7" i="5"/>
  <c r="AF7" i="5"/>
  <c r="N8" i="5"/>
  <c r="P8" i="5"/>
  <c r="Q8" i="5" s="1"/>
  <c r="Y8" i="5"/>
  <c r="AB8" i="5"/>
  <c r="AD8" i="5"/>
  <c r="AF8" i="5"/>
  <c r="N9" i="5"/>
  <c r="P9" i="5"/>
  <c r="S9" i="5" s="1"/>
  <c r="T9" i="5"/>
  <c r="Y9" i="5"/>
  <c r="AB9" i="5"/>
  <c r="AD9" i="5"/>
  <c r="AF9" i="5"/>
  <c r="N10" i="5"/>
  <c r="P10" i="5"/>
  <c r="Q10" i="5"/>
  <c r="S10" i="5"/>
  <c r="T10" i="5"/>
  <c r="U10" i="5"/>
  <c r="Y10" i="5"/>
  <c r="AB10" i="5"/>
  <c r="AD10" i="5"/>
  <c r="AF10" i="5"/>
  <c r="N11" i="5"/>
  <c r="P11" i="5"/>
  <c r="Q11" i="5"/>
  <c r="S11" i="5"/>
  <c r="T11" i="5"/>
  <c r="U11" i="5"/>
  <c r="Y11" i="5"/>
  <c r="AB11" i="5"/>
  <c r="AD11" i="5"/>
  <c r="AF11" i="5"/>
  <c r="N12" i="5"/>
  <c r="P12" i="5"/>
  <c r="T12" i="5"/>
  <c r="Y12" i="5"/>
  <c r="AB12" i="5"/>
  <c r="AD12" i="5"/>
  <c r="AF12" i="5"/>
  <c r="N13" i="5"/>
  <c r="P13" i="5"/>
  <c r="Q13" i="5" s="1"/>
  <c r="T13" i="5"/>
  <c r="Y13" i="5"/>
  <c r="AB13" i="5"/>
  <c r="AD13" i="5"/>
  <c r="AF13" i="5"/>
  <c r="N14" i="5"/>
  <c r="P14" i="5"/>
  <c r="Y14" i="5"/>
  <c r="AB14" i="5"/>
  <c r="AD14" i="5"/>
  <c r="AF14" i="5"/>
  <c r="N15" i="5"/>
  <c r="P15" i="5"/>
  <c r="Y15" i="5"/>
  <c r="AB15" i="5"/>
  <c r="AD15" i="5"/>
  <c r="AF15" i="5"/>
  <c r="N16" i="5"/>
  <c r="P16" i="5"/>
  <c r="Q16" i="5" s="1"/>
  <c r="Y16" i="5"/>
  <c r="AB16" i="5"/>
  <c r="AD16" i="5"/>
  <c r="AF16" i="5"/>
  <c r="N17" i="5"/>
  <c r="P17" i="5"/>
  <c r="R17" i="5" s="1"/>
  <c r="Y17" i="5"/>
  <c r="AB17" i="5"/>
  <c r="AD17" i="5"/>
  <c r="AF17" i="5"/>
  <c r="N18" i="5"/>
  <c r="P18" i="5"/>
  <c r="Y18" i="5"/>
  <c r="AB18" i="5"/>
  <c r="AD18" i="5"/>
  <c r="AF18" i="5"/>
  <c r="N19" i="5"/>
  <c r="P19" i="5"/>
  <c r="Y19" i="5"/>
  <c r="AB19" i="5"/>
  <c r="AD19" i="5"/>
  <c r="AF19" i="5"/>
  <c r="N20" i="5"/>
  <c r="P20" i="5"/>
  <c r="Q20" i="5"/>
  <c r="S20" i="5"/>
  <c r="T20" i="5"/>
  <c r="U20" i="5"/>
  <c r="Y20" i="5"/>
  <c r="AB20" i="5"/>
  <c r="AD20" i="5"/>
  <c r="AF20" i="5"/>
  <c r="N21" i="5"/>
  <c r="P21" i="5"/>
  <c r="Y21" i="5"/>
  <c r="AB21" i="5"/>
  <c r="AD21" i="5"/>
  <c r="AF21" i="5"/>
  <c r="N22" i="5"/>
  <c r="P22" i="5"/>
  <c r="Q22" i="5" s="1"/>
  <c r="Y22" i="5"/>
  <c r="AB22" i="5"/>
  <c r="AD22" i="5"/>
  <c r="AF22" i="5"/>
  <c r="N23" i="5"/>
  <c r="P23" i="5"/>
  <c r="Q23" i="5" s="1"/>
  <c r="T23" i="5"/>
  <c r="Y23" i="5"/>
  <c r="AB23" i="5"/>
  <c r="AD23" i="5"/>
  <c r="AF23" i="5"/>
  <c r="N24" i="5"/>
  <c r="P24" i="5"/>
  <c r="Q24" i="5"/>
  <c r="Y24" i="5"/>
  <c r="AB24" i="5"/>
  <c r="AD24" i="5"/>
  <c r="AF24" i="5"/>
  <c r="N25" i="5"/>
  <c r="P25" i="5"/>
  <c r="Q25" i="5"/>
  <c r="S25" i="5"/>
  <c r="Y25" i="5"/>
  <c r="AB25" i="5"/>
  <c r="AD25" i="5"/>
  <c r="AF25" i="5"/>
  <c r="N26" i="5"/>
  <c r="P26" i="5"/>
  <c r="Y26" i="5"/>
  <c r="AB26" i="5"/>
  <c r="AD26" i="5"/>
  <c r="AF26" i="5"/>
  <c r="N27" i="5"/>
  <c r="P27" i="5"/>
  <c r="Q27" i="5"/>
  <c r="R27" i="5"/>
  <c r="Y27" i="5"/>
  <c r="AB27" i="5"/>
  <c r="AD27" i="5"/>
  <c r="AF27" i="5"/>
  <c r="N28" i="5"/>
  <c r="P28" i="5"/>
  <c r="R28" i="5"/>
  <c r="S28" i="5" s="1"/>
  <c r="Y28" i="5"/>
  <c r="AB28" i="5"/>
  <c r="AD28" i="5"/>
  <c r="AF28" i="5"/>
  <c r="N29" i="5"/>
  <c r="P29" i="5"/>
  <c r="Q29" i="5" s="1"/>
  <c r="Y29" i="5"/>
  <c r="AB29" i="5"/>
  <c r="AD29" i="5"/>
  <c r="AF29" i="5"/>
  <c r="N30" i="5"/>
  <c r="P30" i="5"/>
  <c r="R30" i="5" s="1"/>
  <c r="S30" i="5" s="1"/>
  <c r="Y30" i="5"/>
  <c r="AB30" i="5"/>
  <c r="AD30" i="5"/>
  <c r="AF30" i="5"/>
  <c r="N31" i="5"/>
  <c r="P31" i="5"/>
  <c r="Q31" i="5"/>
  <c r="Y31" i="5"/>
  <c r="AB31" i="5"/>
  <c r="AD31" i="5"/>
  <c r="AF31" i="5"/>
  <c r="N32" i="5"/>
  <c r="P32" i="5"/>
  <c r="Y32" i="5"/>
  <c r="AB32" i="5"/>
  <c r="AD32" i="5"/>
  <c r="AF32" i="5"/>
  <c r="N33" i="5"/>
  <c r="P33" i="5"/>
  <c r="S33" i="5" s="1"/>
  <c r="Q33" i="5"/>
  <c r="Y33" i="5"/>
  <c r="AB33" i="5"/>
  <c r="AD33" i="5"/>
  <c r="AF33" i="5"/>
  <c r="N34" i="5"/>
  <c r="P34" i="5"/>
  <c r="R34" i="5" s="1"/>
  <c r="Y34" i="5"/>
  <c r="AB34" i="5"/>
  <c r="AD34" i="5"/>
  <c r="AF34" i="5"/>
  <c r="N35" i="5"/>
  <c r="P35" i="5"/>
  <c r="R35" i="5"/>
  <c r="S35" i="5" s="1"/>
  <c r="Y35" i="5"/>
  <c r="AB35" i="5"/>
  <c r="AD35" i="5"/>
  <c r="AF35" i="5"/>
  <c r="N36" i="5"/>
  <c r="P36" i="5"/>
  <c r="Y36" i="5"/>
  <c r="AB36" i="5"/>
  <c r="AD36" i="5"/>
  <c r="AF36" i="5"/>
  <c r="N37" i="5"/>
  <c r="P37" i="5"/>
  <c r="Q37" i="5" s="1"/>
  <c r="Y37" i="5"/>
  <c r="AB37" i="5"/>
  <c r="AD37" i="5"/>
  <c r="AF37" i="5"/>
  <c r="N38" i="5"/>
  <c r="P38" i="5"/>
  <c r="Q38" i="5" s="1"/>
  <c r="Y38" i="5"/>
  <c r="AB38" i="5"/>
  <c r="AD38" i="5"/>
  <c r="AF38" i="5"/>
  <c r="N39" i="5"/>
  <c r="P39" i="5"/>
  <c r="Y39" i="5"/>
  <c r="AB39" i="5"/>
  <c r="AD39" i="5"/>
  <c r="AF39" i="5"/>
  <c r="N40" i="5"/>
  <c r="P40" i="5"/>
  <c r="R40" i="5" s="1"/>
  <c r="Y40" i="5"/>
  <c r="AB40" i="5"/>
  <c r="AD40" i="5"/>
  <c r="AF40" i="5"/>
  <c r="N41" i="5"/>
  <c r="P41" i="5"/>
  <c r="Y41" i="5"/>
  <c r="AB41" i="5"/>
  <c r="AD41" i="5"/>
  <c r="AF41" i="5"/>
  <c r="N42" i="5"/>
  <c r="P42" i="5"/>
  <c r="Q42" i="5" s="1"/>
  <c r="R42" i="5"/>
  <c r="Y42" i="5"/>
  <c r="AB42" i="5"/>
  <c r="AD42" i="5"/>
  <c r="AF42" i="5"/>
  <c r="N43" i="5"/>
  <c r="P43" i="5"/>
  <c r="Y43" i="5"/>
  <c r="AB43" i="5"/>
  <c r="AD43" i="5"/>
  <c r="AF43" i="5"/>
  <c r="N44" i="5"/>
  <c r="P44" i="5"/>
  <c r="R44" i="5" s="1"/>
  <c r="Y44" i="5"/>
  <c r="AB44" i="5"/>
  <c r="AD44" i="5"/>
  <c r="AF44" i="5"/>
  <c r="N45" i="5"/>
  <c r="P45" i="5"/>
  <c r="Y45" i="5"/>
  <c r="AB45" i="5"/>
  <c r="AD45" i="5"/>
  <c r="AF45" i="5"/>
  <c r="N46" i="5"/>
  <c r="P46" i="5"/>
  <c r="S46" i="5" s="1"/>
  <c r="Q46" i="5"/>
  <c r="Y46" i="5"/>
  <c r="AB46" i="5"/>
  <c r="AD46" i="5"/>
  <c r="AF46" i="5"/>
  <c r="N47" i="5"/>
  <c r="P47" i="5"/>
  <c r="Q47" i="5"/>
  <c r="Y47" i="5"/>
  <c r="AB47" i="5"/>
  <c r="AD47" i="5"/>
  <c r="AF47" i="5"/>
  <c r="N48" i="5"/>
  <c r="P48" i="5"/>
  <c r="Y48" i="5"/>
  <c r="AB48" i="5"/>
  <c r="AD48" i="5"/>
  <c r="AF48" i="5"/>
  <c r="N49" i="5"/>
  <c r="P49" i="5"/>
  <c r="Y49" i="5"/>
  <c r="AB49" i="5"/>
  <c r="AD49" i="5"/>
  <c r="AF49" i="5"/>
  <c r="N50" i="5"/>
  <c r="P50" i="5"/>
  <c r="Y50" i="5"/>
  <c r="AB50" i="5"/>
  <c r="AD50" i="5"/>
  <c r="AF50" i="5"/>
  <c r="N51" i="5"/>
  <c r="P51" i="5"/>
  <c r="R51" i="5" s="1"/>
  <c r="S51" i="5" s="1"/>
  <c r="Y51" i="5"/>
  <c r="AB51" i="5"/>
  <c r="AD51" i="5"/>
  <c r="AF51" i="5"/>
  <c r="N52" i="5"/>
  <c r="P52" i="5"/>
  <c r="Q52" i="5"/>
  <c r="Y52" i="5"/>
  <c r="AB52" i="5"/>
  <c r="AD52" i="5"/>
  <c r="AF52" i="5"/>
  <c r="N53" i="5"/>
  <c r="P53" i="5"/>
  <c r="Y53" i="5"/>
  <c r="AB53" i="5"/>
  <c r="AD53" i="5"/>
  <c r="AF53" i="5"/>
  <c r="N54" i="5"/>
  <c r="P54" i="5"/>
  <c r="Y54" i="5"/>
  <c r="AB54" i="5"/>
  <c r="AD54" i="5"/>
  <c r="AF54" i="5"/>
  <c r="N55" i="5"/>
  <c r="P55" i="5"/>
  <c r="Y55" i="5"/>
  <c r="AB55" i="5"/>
  <c r="AD55" i="5"/>
  <c r="AF55" i="5"/>
  <c r="N56" i="5"/>
  <c r="P56" i="5"/>
  <c r="Y56" i="5"/>
  <c r="AB56" i="5"/>
  <c r="AD56" i="5"/>
  <c r="AF56" i="5"/>
  <c r="N57" i="5"/>
  <c r="P57" i="5"/>
  <c r="Y57" i="5"/>
  <c r="AB57" i="5"/>
  <c r="AD57" i="5"/>
  <c r="AF57" i="5"/>
  <c r="G58" i="5"/>
  <c r="H58" i="5"/>
  <c r="I58" i="5"/>
  <c r="J58" i="5"/>
  <c r="K58" i="5"/>
  <c r="L58" i="5"/>
  <c r="M58" i="5"/>
  <c r="O58" i="5"/>
  <c r="V58" i="5"/>
  <c r="W58" i="5"/>
  <c r="X58" i="5"/>
  <c r="Z58" i="5"/>
  <c r="AA58" i="5"/>
  <c r="AC58" i="5"/>
  <c r="AE58" i="5"/>
  <c r="B6" i="4"/>
  <c r="C6" i="4" s="1"/>
  <c r="D6" i="4" s="1"/>
  <c r="E6" i="4" s="1"/>
  <c r="F6" i="4" s="1"/>
  <c r="G6" i="4" s="1"/>
  <c r="H6" i="4" s="1"/>
  <c r="I6" i="4" s="1"/>
  <c r="J6" i="4" s="1"/>
  <c r="K6" i="4" s="1"/>
  <c r="N7" i="4"/>
  <c r="P7" i="4"/>
  <c r="Y7" i="4"/>
  <c r="AB7" i="4"/>
  <c r="AD7" i="4"/>
  <c r="AF7" i="4"/>
  <c r="N8" i="4"/>
  <c r="P8" i="4"/>
  <c r="Y8" i="4"/>
  <c r="AB8" i="4"/>
  <c r="AD8" i="4"/>
  <c r="AF8" i="4"/>
  <c r="N9" i="4"/>
  <c r="P9" i="4"/>
  <c r="Q9" i="4" s="1"/>
  <c r="S9" i="4"/>
  <c r="T9" i="4"/>
  <c r="U9" i="4"/>
  <c r="Y9" i="4"/>
  <c r="AB9" i="4"/>
  <c r="AD9" i="4"/>
  <c r="AF9" i="4"/>
  <c r="N10" i="4"/>
  <c r="P10" i="4"/>
  <c r="Q10" i="4"/>
  <c r="S10" i="4"/>
  <c r="T10" i="4"/>
  <c r="U10" i="4"/>
  <c r="Y10" i="4"/>
  <c r="AB10" i="4"/>
  <c r="AD10" i="4"/>
  <c r="AF10" i="4"/>
  <c r="N11" i="4"/>
  <c r="P11" i="4"/>
  <c r="Q11" i="4"/>
  <c r="S11" i="4"/>
  <c r="T11" i="4"/>
  <c r="U11" i="4"/>
  <c r="Y11" i="4"/>
  <c r="AB11" i="4"/>
  <c r="AD11" i="4"/>
  <c r="AF11" i="4"/>
  <c r="N12" i="4"/>
  <c r="P12" i="4"/>
  <c r="Q12" i="4" s="1"/>
  <c r="T12" i="4"/>
  <c r="Y12" i="4"/>
  <c r="AB12" i="4"/>
  <c r="AD12" i="4"/>
  <c r="AF12" i="4"/>
  <c r="N13" i="4"/>
  <c r="P13" i="4"/>
  <c r="Q13" i="4" s="1"/>
  <c r="S13" i="4"/>
  <c r="T13" i="4"/>
  <c r="U13" i="4"/>
  <c r="Y13" i="4"/>
  <c r="AB13" i="4"/>
  <c r="AD13" i="4"/>
  <c r="AF13" i="4"/>
  <c r="N14" i="4"/>
  <c r="P14" i="4"/>
  <c r="Y14" i="4"/>
  <c r="AB14" i="4"/>
  <c r="AD14" i="4"/>
  <c r="AF14" i="4"/>
  <c r="N15" i="4"/>
  <c r="P15" i="4"/>
  <c r="Q15" i="4" s="1"/>
  <c r="Y15" i="4"/>
  <c r="AB15" i="4"/>
  <c r="AD15" i="4"/>
  <c r="AF15" i="4"/>
  <c r="N16" i="4"/>
  <c r="P16" i="4"/>
  <c r="Q16" i="4" s="1"/>
  <c r="Y16" i="4"/>
  <c r="AB16" i="4"/>
  <c r="AD16" i="4"/>
  <c r="AF16" i="4"/>
  <c r="N17" i="4"/>
  <c r="P17" i="4"/>
  <c r="Q17" i="4" s="1"/>
  <c r="Y17" i="4"/>
  <c r="AB17" i="4"/>
  <c r="AD17" i="4"/>
  <c r="AF17" i="4"/>
  <c r="N18" i="4"/>
  <c r="P18" i="4"/>
  <c r="R18" i="4" s="1"/>
  <c r="S18" i="4" s="1"/>
  <c r="Y18" i="4"/>
  <c r="AB18" i="4"/>
  <c r="AD18" i="4"/>
  <c r="AF18" i="4"/>
  <c r="N19" i="4"/>
  <c r="P19" i="4"/>
  <c r="Q19" i="4" s="1"/>
  <c r="R19" i="4"/>
  <c r="Y19" i="4"/>
  <c r="AB19" i="4"/>
  <c r="AD19" i="4"/>
  <c r="AF19" i="4"/>
  <c r="N20" i="4"/>
  <c r="P20" i="4"/>
  <c r="Q20" i="4"/>
  <c r="S20" i="4"/>
  <c r="T20" i="4"/>
  <c r="U20" i="4"/>
  <c r="Y20" i="4"/>
  <c r="AB20" i="4"/>
  <c r="AD20" i="4"/>
  <c r="AF20" i="4"/>
  <c r="N21" i="4"/>
  <c r="P21" i="4"/>
  <c r="Y21" i="4"/>
  <c r="AB21" i="4"/>
  <c r="AD21" i="4"/>
  <c r="AF21" i="4"/>
  <c r="N22" i="4"/>
  <c r="P22" i="4"/>
  <c r="Q22" i="4" s="1"/>
  <c r="Y22" i="4"/>
  <c r="AB22" i="4"/>
  <c r="AD22" i="4"/>
  <c r="AF22" i="4"/>
  <c r="N23" i="4"/>
  <c r="P23" i="4"/>
  <c r="Q23" i="4" s="1"/>
  <c r="T23" i="4"/>
  <c r="Y23" i="4"/>
  <c r="AB23" i="4"/>
  <c r="AD23" i="4"/>
  <c r="AF23" i="4"/>
  <c r="N24" i="4"/>
  <c r="P24" i="4"/>
  <c r="U24" i="4" s="1"/>
  <c r="Q24" i="4"/>
  <c r="Y24" i="4"/>
  <c r="AB24" i="4"/>
  <c r="AD24" i="4"/>
  <c r="AF24" i="4"/>
  <c r="N25" i="4"/>
  <c r="P25" i="4"/>
  <c r="S25" i="4" s="1"/>
  <c r="Y25" i="4"/>
  <c r="AB25" i="4"/>
  <c r="AD25" i="4"/>
  <c r="AF25" i="4"/>
  <c r="N26" i="4"/>
  <c r="P26" i="4"/>
  <c r="U26" i="4" s="1"/>
  <c r="Y26" i="4"/>
  <c r="AB26" i="4"/>
  <c r="AD26" i="4"/>
  <c r="AF26" i="4"/>
  <c r="N27" i="4"/>
  <c r="P27" i="4"/>
  <c r="Y27" i="4"/>
  <c r="AB27" i="4"/>
  <c r="AD27" i="4"/>
  <c r="AF27" i="4"/>
  <c r="N28" i="4"/>
  <c r="P28" i="4"/>
  <c r="U28" i="4" s="1"/>
  <c r="Y28" i="4"/>
  <c r="AB28" i="4"/>
  <c r="AD28" i="4"/>
  <c r="AF28" i="4"/>
  <c r="N29" i="4"/>
  <c r="P29" i="4"/>
  <c r="Y29" i="4"/>
  <c r="AB29" i="4"/>
  <c r="AD29" i="4"/>
  <c r="AF29" i="4"/>
  <c r="N30" i="4"/>
  <c r="P30" i="4"/>
  <c r="U30" i="4" s="1"/>
  <c r="Y30" i="4"/>
  <c r="AB30" i="4"/>
  <c r="AD30" i="4"/>
  <c r="AF30" i="4"/>
  <c r="N31" i="4"/>
  <c r="P31" i="4"/>
  <c r="Y31" i="4"/>
  <c r="AB31" i="4"/>
  <c r="AD31" i="4"/>
  <c r="AF31" i="4"/>
  <c r="N32" i="4"/>
  <c r="P32" i="4"/>
  <c r="U32" i="4"/>
  <c r="Y32" i="4"/>
  <c r="AB32" i="4"/>
  <c r="AD32" i="4"/>
  <c r="AF32" i="4"/>
  <c r="N33" i="4"/>
  <c r="P33" i="4"/>
  <c r="S33" i="4" s="1"/>
  <c r="Q33" i="4"/>
  <c r="Y33" i="4"/>
  <c r="AB33" i="4"/>
  <c r="AD33" i="4"/>
  <c r="AF33" i="4"/>
  <c r="N34" i="4"/>
  <c r="P34" i="4"/>
  <c r="Y34" i="4"/>
  <c r="AB34" i="4"/>
  <c r="AD34" i="4"/>
  <c r="AF34" i="4"/>
  <c r="N35" i="4"/>
  <c r="P35" i="4"/>
  <c r="R35" i="4" s="1"/>
  <c r="S35" i="4" s="1"/>
  <c r="Y35" i="4"/>
  <c r="AB35" i="4"/>
  <c r="AD35" i="4"/>
  <c r="AF35" i="4"/>
  <c r="N36" i="4"/>
  <c r="P36" i="4"/>
  <c r="R36" i="4" s="1"/>
  <c r="Y36" i="4"/>
  <c r="AB36" i="4"/>
  <c r="AD36" i="4"/>
  <c r="AF36" i="4"/>
  <c r="N37" i="4"/>
  <c r="P37" i="4"/>
  <c r="U37" i="4"/>
  <c r="Y37" i="4"/>
  <c r="AB37" i="4"/>
  <c r="AD37" i="4"/>
  <c r="AF37" i="4"/>
  <c r="N38" i="4"/>
  <c r="P38" i="4"/>
  <c r="Y38" i="4"/>
  <c r="AB38" i="4"/>
  <c r="AD38" i="4"/>
  <c r="AF38" i="4"/>
  <c r="N39" i="4"/>
  <c r="P39" i="4"/>
  <c r="R39" i="4" s="1"/>
  <c r="S39" i="4" s="1"/>
  <c r="Y39" i="4"/>
  <c r="AB39" i="4"/>
  <c r="AD39" i="4"/>
  <c r="AF39" i="4"/>
  <c r="N40" i="4"/>
  <c r="P40" i="4"/>
  <c r="U40" i="4" s="1"/>
  <c r="Y40" i="4"/>
  <c r="AB40" i="4"/>
  <c r="AD40" i="4"/>
  <c r="AF40" i="4"/>
  <c r="N41" i="4"/>
  <c r="P41" i="4"/>
  <c r="Q41" i="4" s="1"/>
  <c r="Y41" i="4"/>
  <c r="AB41" i="4"/>
  <c r="AD41" i="4"/>
  <c r="AF41" i="4"/>
  <c r="N42" i="4"/>
  <c r="P42" i="4"/>
  <c r="R42" i="4" s="1"/>
  <c r="Y42" i="4"/>
  <c r="AB42" i="4"/>
  <c r="AD42" i="4"/>
  <c r="AF42" i="4"/>
  <c r="N43" i="4"/>
  <c r="P43" i="4"/>
  <c r="Y43" i="4"/>
  <c r="AB43" i="4"/>
  <c r="AD43" i="4"/>
  <c r="AF43" i="4"/>
  <c r="N44" i="4"/>
  <c r="P44" i="4"/>
  <c r="U44" i="4" s="1"/>
  <c r="Y44" i="4"/>
  <c r="AB44" i="4"/>
  <c r="AD44" i="4"/>
  <c r="AF44" i="4"/>
  <c r="N45" i="4"/>
  <c r="P45" i="4"/>
  <c r="Q45" i="4" s="1"/>
  <c r="Y45" i="4"/>
  <c r="AB45" i="4"/>
  <c r="AD45" i="4"/>
  <c r="AF45" i="4"/>
  <c r="N46" i="4"/>
  <c r="P46" i="4"/>
  <c r="S46" i="4" s="1"/>
  <c r="Q46" i="4"/>
  <c r="Y46" i="4"/>
  <c r="AB46" i="4"/>
  <c r="AD46" i="4"/>
  <c r="AF46" i="4"/>
  <c r="N47" i="4"/>
  <c r="P47" i="4"/>
  <c r="Q47" i="4"/>
  <c r="Y47" i="4"/>
  <c r="AB47" i="4"/>
  <c r="AD47" i="4"/>
  <c r="AF47" i="4"/>
  <c r="N48" i="4"/>
  <c r="P48" i="4"/>
  <c r="R48" i="4" s="1"/>
  <c r="Y48" i="4"/>
  <c r="AB48" i="4"/>
  <c r="AD48" i="4"/>
  <c r="AF48" i="4"/>
  <c r="N49" i="4"/>
  <c r="P49" i="4"/>
  <c r="Y49" i="4"/>
  <c r="AB49" i="4"/>
  <c r="AD49" i="4"/>
  <c r="AF49" i="4"/>
  <c r="N50" i="4"/>
  <c r="P50" i="4"/>
  <c r="Y50" i="4"/>
  <c r="AB50" i="4"/>
  <c r="AD50" i="4"/>
  <c r="AF50" i="4"/>
  <c r="N51" i="4"/>
  <c r="P51" i="4"/>
  <c r="Y51" i="4"/>
  <c r="AB51" i="4"/>
  <c r="AD51" i="4"/>
  <c r="AF51" i="4"/>
  <c r="N52" i="4"/>
  <c r="P52" i="4"/>
  <c r="S52" i="4"/>
  <c r="Q52" i="4"/>
  <c r="Y52" i="4"/>
  <c r="AB52" i="4"/>
  <c r="AD52" i="4"/>
  <c r="AF52" i="4"/>
  <c r="N53" i="4"/>
  <c r="P53" i="4"/>
  <c r="R53" i="4"/>
  <c r="S53" i="4" s="1"/>
  <c r="Y53" i="4"/>
  <c r="AB53" i="4"/>
  <c r="AD53" i="4"/>
  <c r="AF53" i="4"/>
  <c r="N54" i="4"/>
  <c r="P54" i="4"/>
  <c r="Y54" i="4"/>
  <c r="AB54" i="4"/>
  <c r="AD54" i="4"/>
  <c r="AF54" i="4"/>
  <c r="N55" i="4"/>
  <c r="P55" i="4"/>
  <c r="Q55" i="4" s="1"/>
  <c r="Y55" i="4"/>
  <c r="AB55" i="4"/>
  <c r="AD55" i="4"/>
  <c r="AF55" i="4"/>
  <c r="N56" i="4"/>
  <c r="P56" i="4"/>
  <c r="Q56" i="4" s="1"/>
  <c r="Y56" i="4"/>
  <c r="AB56" i="4"/>
  <c r="AD56" i="4"/>
  <c r="AF56" i="4"/>
  <c r="N57" i="4"/>
  <c r="P57" i="4"/>
  <c r="Q57" i="4" s="1"/>
  <c r="Y57" i="4"/>
  <c r="AB57" i="4"/>
  <c r="AD57" i="4"/>
  <c r="AF57" i="4"/>
  <c r="G58" i="4"/>
  <c r="H58" i="4"/>
  <c r="I58" i="4"/>
  <c r="J58" i="4"/>
  <c r="K58" i="4"/>
  <c r="L58" i="4"/>
  <c r="M58" i="4"/>
  <c r="O58" i="4"/>
  <c r="V58" i="4"/>
  <c r="W58" i="4"/>
  <c r="X58" i="4"/>
  <c r="Z58" i="4"/>
  <c r="AA58" i="4"/>
  <c r="AC58" i="4"/>
  <c r="AE58" i="4"/>
  <c r="B6" i="3"/>
  <c r="C6" i="3" s="1"/>
  <c r="D6" i="3" s="1"/>
  <c r="E6" i="3" s="1"/>
  <c r="F6" i="3" s="1"/>
  <c r="G6" i="3" s="1"/>
  <c r="H6" i="3" s="1"/>
  <c r="I6" i="3" s="1"/>
  <c r="J6" i="3" s="1"/>
  <c r="K6" i="3" s="1"/>
  <c r="N7" i="3"/>
  <c r="P7" i="3"/>
  <c r="Q7" i="3" s="1"/>
  <c r="Y7" i="3"/>
  <c r="AB7" i="3"/>
  <c r="AD7" i="3"/>
  <c r="AF7" i="3"/>
  <c r="N8" i="3"/>
  <c r="P8" i="3"/>
  <c r="Q8" i="3" s="1"/>
  <c r="S8" i="3"/>
  <c r="Y8" i="3"/>
  <c r="AB8" i="3"/>
  <c r="AD8" i="3"/>
  <c r="AF8" i="3"/>
  <c r="N9" i="3"/>
  <c r="P9" i="3"/>
  <c r="Q9" i="3" s="1"/>
  <c r="T9" i="3"/>
  <c r="Y9" i="3"/>
  <c r="AB9" i="3"/>
  <c r="AD9" i="3"/>
  <c r="AF9" i="3"/>
  <c r="N10" i="3"/>
  <c r="P10" i="3"/>
  <c r="Q10" i="3"/>
  <c r="S10" i="3"/>
  <c r="T10" i="3"/>
  <c r="U10" i="3"/>
  <c r="Y10" i="3"/>
  <c r="AB10" i="3"/>
  <c r="AD10" i="3"/>
  <c r="AF10" i="3"/>
  <c r="N11" i="3"/>
  <c r="P11" i="3"/>
  <c r="Q11" i="3"/>
  <c r="S11" i="3"/>
  <c r="T11" i="3"/>
  <c r="U11" i="3"/>
  <c r="Y11" i="3"/>
  <c r="AB11" i="3"/>
  <c r="AD11" i="3"/>
  <c r="AF11" i="3"/>
  <c r="N12" i="3"/>
  <c r="P12" i="3"/>
  <c r="Q12" i="3" s="1"/>
  <c r="S12" i="3"/>
  <c r="T12" i="3"/>
  <c r="U12" i="3"/>
  <c r="Y12" i="3"/>
  <c r="AB12" i="3"/>
  <c r="AD12" i="3"/>
  <c r="AF12" i="3"/>
  <c r="N13" i="3"/>
  <c r="P13" i="3"/>
  <c r="Q13" i="3" s="1"/>
  <c r="T13" i="3"/>
  <c r="Y13" i="3"/>
  <c r="AB13" i="3"/>
  <c r="AD13" i="3"/>
  <c r="AF13" i="3"/>
  <c r="N14" i="3"/>
  <c r="P14" i="3"/>
  <c r="R14" i="3"/>
  <c r="Y14" i="3"/>
  <c r="AB14" i="3"/>
  <c r="AD14" i="3"/>
  <c r="AF14" i="3"/>
  <c r="N15" i="3"/>
  <c r="P15" i="3"/>
  <c r="Y15" i="3"/>
  <c r="AB15" i="3"/>
  <c r="AD15" i="3"/>
  <c r="AF15" i="3"/>
  <c r="N16" i="3"/>
  <c r="P16" i="3"/>
  <c r="R16" i="3" s="1"/>
  <c r="Y16" i="3"/>
  <c r="AB16" i="3"/>
  <c r="AD16" i="3"/>
  <c r="AF16" i="3"/>
  <c r="N17" i="3"/>
  <c r="P17" i="3"/>
  <c r="Y17" i="3"/>
  <c r="AB17" i="3"/>
  <c r="AD17" i="3"/>
  <c r="AF17" i="3"/>
  <c r="N18" i="3"/>
  <c r="P18" i="3"/>
  <c r="Q18" i="3" s="1"/>
  <c r="Y18" i="3"/>
  <c r="AB18" i="3"/>
  <c r="AD18" i="3"/>
  <c r="AF18" i="3"/>
  <c r="N19" i="3"/>
  <c r="P19" i="3"/>
  <c r="Y19" i="3"/>
  <c r="AB19" i="3"/>
  <c r="AD19" i="3"/>
  <c r="AF19" i="3"/>
  <c r="N20" i="3"/>
  <c r="P20" i="3"/>
  <c r="Q20" i="3"/>
  <c r="S20" i="3"/>
  <c r="T20" i="3"/>
  <c r="U20" i="3"/>
  <c r="Y20" i="3"/>
  <c r="AB20" i="3"/>
  <c r="AD20" i="3"/>
  <c r="AF20" i="3"/>
  <c r="N21" i="3"/>
  <c r="P21" i="3"/>
  <c r="R21" i="3" s="1"/>
  <c r="Y21" i="3"/>
  <c r="AB21" i="3"/>
  <c r="AD21" i="3"/>
  <c r="AF21" i="3"/>
  <c r="N22" i="3"/>
  <c r="P22" i="3"/>
  <c r="Y22" i="3"/>
  <c r="AB22" i="3"/>
  <c r="AD22" i="3"/>
  <c r="AF22" i="3"/>
  <c r="N23" i="3"/>
  <c r="P23" i="3"/>
  <c r="Q23" i="3"/>
  <c r="S23" i="3"/>
  <c r="T23" i="3"/>
  <c r="U23" i="3" s="1"/>
  <c r="Y23" i="3"/>
  <c r="AB23" i="3"/>
  <c r="AD23" i="3"/>
  <c r="AF23" i="3"/>
  <c r="N24" i="3"/>
  <c r="P24" i="3"/>
  <c r="U24" i="3" s="1"/>
  <c r="Q24" i="3"/>
  <c r="Y24" i="3"/>
  <c r="AB24" i="3"/>
  <c r="AD24" i="3"/>
  <c r="AF24" i="3"/>
  <c r="N25" i="3"/>
  <c r="P25" i="3"/>
  <c r="Q25" i="3" s="1"/>
  <c r="S25" i="3"/>
  <c r="Y25" i="3"/>
  <c r="AB25" i="3"/>
  <c r="AD25" i="3"/>
  <c r="AF25" i="3"/>
  <c r="N26" i="3"/>
  <c r="P26" i="3"/>
  <c r="Y26" i="3"/>
  <c r="AB26" i="3"/>
  <c r="AD26" i="3"/>
  <c r="AF26" i="3"/>
  <c r="N27" i="3"/>
  <c r="P27" i="3"/>
  <c r="R27" i="3" s="1"/>
  <c r="Y27" i="3"/>
  <c r="AB27" i="3"/>
  <c r="AD27" i="3"/>
  <c r="AF27" i="3"/>
  <c r="N28" i="3"/>
  <c r="P28" i="3"/>
  <c r="Q28" i="3" s="1"/>
  <c r="Y28" i="3"/>
  <c r="AB28" i="3"/>
  <c r="AD28" i="3"/>
  <c r="AF28" i="3"/>
  <c r="N29" i="3"/>
  <c r="P29" i="3"/>
  <c r="R29" i="3" s="1"/>
  <c r="Y29" i="3"/>
  <c r="AB29" i="3"/>
  <c r="AD29" i="3"/>
  <c r="AF29" i="3"/>
  <c r="N30" i="3"/>
  <c r="P30" i="3"/>
  <c r="Y30" i="3"/>
  <c r="AB30" i="3"/>
  <c r="AD30" i="3"/>
  <c r="AF30" i="3"/>
  <c r="N31" i="3"/>
  <c r="P31" i="3"/>
  <c r="R31" i="3" s="1"/>
  <c r="Y31" i="3"/>
  <c r="AB31" i="3"/>
  <c r="AD31" i="3"/>
  <c r="AF31" i="3"/>
  <c r="N32" i="3"/>
  <c r="P32" i="3"/>
  <c r="Q32" i="3" s="1"/>
  <c r="Y32" i="3"/>
  <c r="AB32" i="3"/>
  <c r="AD32" i="3"/>
  <c r="AF32" i="3"/>
  <c r="N33" i="3"/>
  <c r="P33" i="3"/>
  <c r="S33" i="3" s="1"/>
  <c r="Q33" i="3"/>
  <c r="Y33" i="3"/>
  <c r="AB33" i="3"/>
  <c r="AD33" i="3"/>
  <c r="AF33" i="3"/>
  <c r="N34" i="3"/>
  <c r="P34" i="3"/>
  <c r="R34" i="3" s="1"/>
  <c r="Y34" i="3"/>
  <c r="AB34" i="3"/>
  <c r="AD34" i="3"/>
  <c r="AF34" i="3"/>
  <c r="N35" i="3"/>
  <c r="P35" i="3"/>
  <c r="Q35" i="3" s="1"/>
  <c r="Y35" i="3"/>
  <c r="AB35" i="3"/>
  <c r="AD35" i="3"/>
  <c r="AF35" i="3"/>
  <c r="N36" i="3"/>
  <c r="P36" i="3"/>
  <c r="R36" i="3" s="1"/>
  <c r="Y36" i="3"/>
  <c r="AB36" i="3"/>
  <c r="AD36" i="3"/>
  <c r="AF36" i="3"/>
  <c r="N37" i="3"/>
  <c r="P37" i="3"/>
  <c r="Y37" i="3"/>
  <c r="AB37" i="3"/>
  <c r="AD37" i="3"/>
  <c r="AF37" i="3"/>
  <c r="N38" i="3"/>
  <c r="P38" i="3"/>
  <c r="R38" i="3" s="1"/>
  <c r="S38" i="3" s="1"/>
  <c r="Y38" i="3"/>
  <c r="AB38" i="3"/>
  <c r="AD38" i="3"/>
  <c r="AF38" i="3"/>
  <c r="N39" i="3"/>
  <c r="P39" i="3"/>
  <c r="Q39" i="3" s="1"/>
  <c r="Y39" i="3"/>
  <c r="AB39" i="3"/>
  <c r="AD39" i="3"/>
  <c r="AF39" i="3"/>
  <c r="N40" i="3"/>
  <c r="P40" i="3"/>
  <c r="R40" i="3" s="1"/>
  <c r="Y40" i="3"/>
  <c r="AB40" i="3"/>
  <c r="AD40" i="3"/>
  <c r="AF40" i="3"/>
  <c r="N41" i="3"/>
  <c r="P41" i="3"/>
  <c r="Y41" i="3"/>
  <c r="AB41" i="3"/>
  <c r="AD41" i="3"/>
  <c r="AF41" i="3"/>
  <c r="N42" i="3"/>
  <c r="P42" i="3"/>
  <c r="R42" i="3"/>
  <c r="Y42" i="3"/>
  <c r="AB42" i="3"/>
  <c r="AD42" i="3"/>
  <c r="AF42" i="3"/>
  <c r="N43" i="3"/>
  <c r="P43" i="3"/>
  <c r="Q43" i="3" s="1"/>
  <c r="Y43" i="3"/>
  <c r="AB43" i="3"/>
  <c r="AD43" i="3"/>
  <c r="AF43" i="3"/>
  <c r="N44" i="3"/>
  <c r="P44" i="3"/>
  <c r="R44" i="3" s="1"/>
  <c r="Y44" i="3"/>
  <c r="AB44" i="3"/>
  <c r="AD44" i="3"/>
  <c r="AF44" i="3"/>
  <c r="N45" i="3"/>
  <c r="P45" i="3"/>
  <c r="Y45" i="3"/>
  <c r="AB45" i="3"/>
  <c r="AD45" i="3"/>
  <c r="AF45" i="3"/>
  <c r="N46" i="3"/>
  <c r="P46" i="3"/>
  <c r="Q46" i="3"/>
  <c r="U46" i="3"/>
  <c r="Y46" i="3"/>
  <c r="AB46" i="3"/>
  <c r="AD46" i="3"/>
  <c r="AF46" i="3"/>
  <c r="N47" i="3"/>
  <c r="P47" i="3"/>
  <c r="Q47" i="3"/>
  <c r="U47" i="3"/>
  <c r="Y47" i="3"/>
  <c r="AB47" i="3"/>
  <c r="AD47" i="3"/>
  <c r="AF47" i="3"/>
  <c r="N48" i="3"/>
  <c r="P48" i="3"/>
  <c r="R48" i="3" s="1"/>
  <c r="Y48" i="3"/>
  <c r="AB48" i="3"/>
  <c r="AD48" i="3"/>
  <c r="AF48" i="3"/>
  <c r="N49" i="3"/>
  <c r="P49" i="3"/>
  <c r="R49" i="3" s="1"/>
  <c r="Y49" i="3"/>
  <c r="AB49" i="3"/>
  <c r="AD49" i="3"/>
  <c r="AF49" i="3"/>
  <c r="N50" i="3"/>
  <c r="P50" i="3"/>
  <c r="Y50" i="3"/>
  <c r="AB50" i="3"/>
  <c r="AD50" i="3"/>
  <c r="AF50" i="3"/>
  <c r="N51" i="3"/>
  <c r="P51" i="3"/>
  <c r="R51" i="3" s="1"/>
  <c r="Y51" i="3"/>
  <c r="AB51" i="3"/>
  <c r="AD51" i="3"/>
  <c r="AF51" i="3"/>
  <c r="N52" i="3"/>
  <c r="P52" i="3"/>
  <c r="S52" i="3" s="1"/>
  <c r="Q52" i="3"/>
  <c r="Y52" i="3"/>
  <c r="AB52" i="3"/>
  <c r="AD52" i="3"/>
  <c r="AF52" i="3"/>
  <c r="N53" i="3"/>
  <c r="P53" i="3"/>
  <c r="Q53" i="3" s="1"/>
  <c r="Y53" i="3"/>
  <c r="AB53" i="3"/>
  <c r="AD53" i="3"/>
  <c r="AF53" i="3"/>
  <c r="N54" i="3"/>
  <c r="P54" i="3"/>
  <c r="U54" i="3" s="1"/>
  <c r="Y54" i="3"/>
  <c r="AB54" i="3"/>
  <c r="AD54" i="3"/>
  <c r="AF54" i="3"/>
  <c r="N55" i="3"/>
  <c r="P55" i="3"/>
  <c r="Q55" i="3" s="1"/>
  <c r="R55" i="3"/>
  <c r="Y55" i="3"/>
  <c r="AB55" i="3"/>
  <c r="AD55" i="3"/>
  <c r="AF55" i="3"/>
  <c r="N56" i="3"/>
  <c r="P56" i="3"/>
  <c r="Y56" i="3"/>
  <c r="AB56" i="3"/>
  <c r="AD56" i="3"/>
  <c r="AF56" i="3"/>
  <c r="N57" i="3"/>
  <c r="P57" i="3"/>
  <c r="Q57" i="3" s="1"/>
  <c r="Y57" i="3"/>
  <c r="AB57" i="3"/>
  <c r="AD57" i="3"/>
  <c r="AF57" i="3"/>
  <c r="G58" i="3"/>
  <c r="H58" i="3"/>
  <c r="I58" i="3"/>
  <c r="J58" i="3"/>
  <c r="K58" i="3"/>
  <c r="L58" i="3"/>
  <c r="M58" i="3"/>
  <c r="O58" i="3"/>
  <c r="V58" i="3"/>
  <c r="Y58" i="3" s="1"/>
  <c r="W58" i="3"/>
  <c r="X58" i="3"/>
  <c r="Z58" i="3"/>
  <c r="AA58" i="3"/>
  <c r="AC58" i="3"/>
  <c r="AE58" i="3"/>
  <c r="B6" i="2"/>
  <c r="C6" i="2" s="1"/>
  <c r="D6" i="2" s="1"/>
  <c r="E6" i="2" s="1"/>
  <c r="F6" i="2" s="1"/>
  <c r="G6" i="2" s="1"/>
  <c r="H6" i="2" s="1"/>
  <c r="I6" i="2" s="1"/>
  <c r="J6" i="2" s="1"/>
  <c r="K6" i="2" s="1"/>
  <c r="N7" i="2"/>
  <c r="Q7" i="2"/>
  <c r="S7" i="2"/>
  <c r="T7" i="2"/>
  <c r="U7" i="2" s="1"/>
  <c r="Y7" i="2"/>
  <c r="AB7" i="2"/>
  <c r="AD7" i="2"/>
  <c r="AF7" i="2"/>
  <c r="N8" i="2"/>
  <c r="Q8" i="2"/>
  <c r="S8" i="2"/>
  <c r="T8" i="2"/>
  <c r="U8" i="2" s="1"/>
  <c r="Y8" i="2"/>
  <c r="AB8" i="2"/>
  <c r="AD8" i="2"/>
  <c r="AF8" i="2"/>
  <c r="N9" i="2"/>
  <c r="Q9" i="2"/>
  <c r="S9" i="2"/>
  <c r="T9" i="2"/>
  <c r="U9" i="2" s="1"/>
  <c r="Y9" i="2"/>
  <c r="AB9" i="2"/>
  <c r="AD9" i="2"/>
  <c r="AF9" i="2"/>
  <c r="N10" i="2"/>
  <c r="Q10" i="2"/>
  <c r="S10" i="2"/>
  <c r="T10" i="2"/>
  <c r="U10" i="2"/>
  <c r="Y10" i="2"/>
  <c r="AB10" i="2"/>
  <c r="AD10" i="2"/>
  <c r="AF10" i="2"/>
  <c r="N11" i="2"/>
  <c r="Q11" i="2"/>
  <c r="S11" i="2"/>
  <c r="T11" i="2"/>
  <c r="U11" i="2"/>
  <c r="Y11" i="2"/>
  <c r="AB11" i="2"/>
  <c r="AD11" i="2"/>
  <c r="AF11" i="2"/>
  <c r="N12" i="2"/>
  <c r="Q12" i="2"/>
  <c r="S12" i="2"/>
  <c r="T12" i="2"/>
  <c r="U12" i="2"/>
  <c r="Y12" i="2"/>
  <c r="AB12" i="2"/>
  <c r="AD12" i="2"/>
  <c r="AF12" i="2"/>
  <c r="N13" i="2"/>
  <c r="Q13" i="2"/>
  <c r="S13" i="2"/>
  <c r="T13" i="2"/>
  <c r="U13" i="2" s="1"/>
  <c r="Y13" i="2"/>
  <c r="AB13" i="2"/>
  <c r="AD13" i="2"/>
  <c r="AF13" i="2"/>
  <c r="N14" i="2"/>
  <c r="Q14" i="2"/>
  <c r="S14" i="2"/>
  <c r="T14" i="2"/>
  <c r="U14" i="2" s="1"/>
  <c r="Y14" i="2"/>
  <c r="AB14" i="2"/>
  <c r="AD14" i="2"/>
  <c r="AF14" i="2"/>
  <c r="N15" i="2"/>
  <c r="Q15" i="2"/>
  <c r="S15" i="2"/>
  <c r="T15" i="2"/>
  <c r="U15" i="2" s="1"/>
  <c r="Y15" i="2"/>
  <c r="AB15" i="2"/>
  <c r="AD15" i="2"/>
  <c r="AF15" i="2"/>
  <c r="N16" i="2"/>
  <c r="Q16" i="2"/>
  <c r="S16" i="2"/>
  <c r="T16" i="2"/>
  <c r="U16" i="2" s="1"/>
  <c r="Y16" i="2"/>
  <c r="AB16" i="2"/>
  <c r="AD16" i="2"/>
  <c r="AF16" i="2"/>
  <c r="N17" i="2"/>
  <c r="Q17" i="2"/>
  <c r="S17" i="2"/>
  <c r="T17" i="2"/>
  <c r="U17" i="2" s="1"/>
  <c r="Y17" i="2"/>
  <c r="AB17" i="2"/>
  <c r="AD17" i="2"/>
  <c r="AF17" i="2"/>
  <c r="N18" i="2"/>
  <c r="Q18" i="2"/>
  <c r="S18" i="2"/>
  <c r="T18" i="2"/>
  <c r="U18" i="2" s="1"/>
  <c r="Y18" i="2"/>
  <c r="AB18" i="2"/>
  <c r="AD18" i="2"/>
  <c r="AF18" i="2"/>
  <c r="N19" i="2"/>
  <c r="Q19" i="2"/>
  <c r="S19" i="2"/>
  <c r="T19" i="2"/>
  <c r="U19" i="2" s="1"/>
  <c r="Y19" i="2"/>
  <c r="AB19" i="2"/>
  <c r="AD19" i="2"/>
  <c r="AF19" i="2"/>
  <c r="N20" i="2"/>
  <c r="Q20" i="2"/>
  <c r="S20" i="2"/>
  <c r="T20" i="2"/>
  <c r="U20" i="2"/>
  <c r="Y20" i="2"/>
  <c r="AB20" i="2"/>
  <c r="AD20" i="2"/>
  <c r="AF20" i="2"/>
  <c r="N21" i="2"/>
  <c r="Q21" i="2"/>
  <c r="S21" i="2"/>
  <c r="T21" i="2"/>
  <c r="U21" i="2" s="1"/>
  <c r="Y21" i="2"/>
  <c r="AB21" i="2"/>
  <c r="AD21" i="2"/>
  <c r="AF21" i="2"/>
  <c r="N22" i="2"/>
  <c r="Q22" i="2"/>
  <c r="S22" i="2"/>
  <c r="T22" i="2"/>
  <c r="U22" i="2" s="1"/>
  <c r="Y22" i="2"/>
  <c r="AB22" i="2"/>
  <c r="AD22" i="2"/>
  <c r="AF22" i="2"/>
  <c r="N23" i="2"/>
  <c r="Q23" i="2"/>
  <c r="S23" i="2"/>
  <c r="T23" i="2"/>
  <c r="U23" i="2" s="1"/>
  <c r="Y23" i="2"/>
  <c r="AB23" i="2"/>
  <c r="AD23" i="2"/>
  <c r="AF23" i="2"/>
  <c r="N24" i="2"/>
  <c r="Q24" i="2"/>
  <c r="S24" i="2"/>
  <c r="T24" i="2"/>
  <c r="U24" i="2"/>
  <c r="Y24" i="2"/>
  <c r="AB24" i="2"/>
  <c r="AD24" i="2"/>
  <c r="AF24" i="2"/>
  <c r="N25" i="2"/>
  <c r="Q25" i="2"/>
  <c r="S25" i="2"/>
  <c r="T25" i="2"/>
  <c r="U25" i="2"/>
  <c r="Y25" i="2"/>
  <c r="AB25" i="2"/>
  <c r="AD25" i="2"/>
  <c r="AF25" i="2"/>
  <c r="N26" i="2"/>
  <c r="Q26" i="2"/>
  <c r="S26" i="2"/>
  <c r="T26" i="2"/>
  <c r="U26" i="2" s="1"/>
  <c r="Y26" i="2"/>
  <c r="AB26" i="2"/>
  <c r="AD26" i="2"/>
  <c r="AF26" i="2"/>
  <c r="N27" i="2"/>
  <c r="Q27" i="2"/>
  <c r="S27" i="2"/>
  <c r="T27" i="2"/>
  <c r="U27" i="2" s="1"/>
  <c r="Y27" i="2"/>
  <c r="AB27" i="2"/>
  <c r="AD27" i="2"/>
  <c r="AF27" i="2"/>
  <c r="N28" i="2"/>
  <c r="Q28" i="2"/>
  <c r="S28" i="2"/>
  <c r="T28" i="2"/>
  <c r="U28" i="2" s="1"/>
  <c r="Y28" i="2"/>
  <c r="AB28" i="2"/>
  <c r="AD28" i="2"/>
  <c r="AF28" i="2"/>
  <c r="N29" i="2"/>
  <c r="Q29" i="2"/>
  <c r="S29" i="2"/>
  <c r="T29" i="2"/>
  <c r="U29" i="2" s="1"/>
  <c r="Y29" i="2"/>
  <c r="AB29" i="2"/>
  <c r="AD29" i="2"/>
  <c r="AF29" i="2"/>
  <c r="N30" i="2"/>
  <c r="Q30" i="2"/>
  <c r="S30" i="2"/>
  <c r="T30" i="2"/>
  <c r="U30" i="2"/>
  <c r="Y30" i="2"/>
  <c r="AB30" i="2"/>
  <c r="AD30" i="2"/>
  <c r="AF30" i="2"/>
  <c r="N31" i="2"/>
  <c r="Q31" i="2"/>
  <c r="S31" i="2"/>
  <c r="T31" i="2"/>
  <c r="U31" i="2" s="1"/>
  <c r="Y31" i="2"/>
  <c r="AB31" i="2"/>
  <c r="AD31" i="2"/>
  <c r="AF31" i="2"/>
  <c r="N32" i="2"/>
  <c r="Q32" i="2"/>
  <c r="S32" i="2"/>
  <c r="T32" i="2"/>
  <c r="U32" i="2" s="1"/>
  <c r="Y32" i="2"/>
  <c r="AB32" i="2"/>
  <c r="AD32" i="2"/>
  <c r="AF32" i="2"/>
  <c r="N33" i="2"/>
  <c r="Q33" i="2"/>
  <c r="S33" i="2"/>
  <c r="T33" i="2"/>
  <c r="U33" i="2"/>
  <c r="Y33" i="2"/>
  <c r="AB33" i="2"/>
  <c r="AD33" i="2"/>
  <c r="AF33" i="2"/>
  <c r="N34" i="2"/>
  <c r="Q34" i="2"/>
  <c r="S34" i="2"/>
  <c r="T34" i="2"/>
  <c r="U34" i="2" s="1"/>
  <c r="Y34" i="2"/>
  <c r="AB34" i="2"/>
  <c r="AD34" i="2"/>
  <c r="AF34" i="2"/>
  <c r="N35" i="2"/>
  <c r="Q35" i="2"/>
  <c r="S35" i="2"/>
  <c r="T35" i="2"/>
  <c r="U35" i="2" s="1"/>
  <c r="Y35" i="2"/>
  <c r="AB35" i="2"/>
  <c r="AD35" i="2"/>
  <c r="AF35" i="2"/>
  <c r="N36" i="2"/>
  <c r="Q36" i="2"/>
  <c r="S36" i="2"/>
  <c r="T36" i="2"/>
  <c r="U36" i="2"/>
  <c r="Y36" i="2"/>
  <c r="AB36" i="2"/>
  <c r="AD36" i="2"/>
  <c r="AF36" i="2"/>
  <c r="N37" i="2"/>
  <c r="Q37" i="2"/>
  <c r="S37" i="2"/>
  <c r="T37" i="2"/>
  <c r="U37" i="2" s="1"/>
  <c r="Y37" i="2"/>
  <c r="AB37" i="2"/>
  <c r="AD37" i="2"/>
  <c r="AF37" i="2"/>
  <c r="N38" i="2"/>
  <c r="Q38" i="2"/>
  <c r="S38" i="2"/>
  <c r="T38" i="2"/>
  <c r="U38" i="2" s="1"/>
  <c r="Y38" i="2"/>
  <c r="AB38" i="2"/>
  <c r="AD38" i="2"/>
  <c r="AF38" i="2"/>
  <c r="N39" i="2"/>
  <c r="Q39" i="2"/>
  <c r="S39" i="2"/>
  <c r="T39" i="2"/>
  <c r="U39" i="2" s="1"/>
  <c r="Y39" i="2"/>
  <c r="AB39" i="2"/>
  <c r="AD39" i="2"/>
  <c r="AF39" i="2"/>
  <c r="N40" i="2"/>
  <c r="Q40" i="2"/>
  <c r="S40" i="2"/>
  <c r="T40" i="2"/>
  <c r="U40" i="2" s="1"/>
  <c r="Y40" i="2"/>
  <c r="AB40" i="2"/>
  <c r="AD40" i="2"/>
  <c r="AF40" i="2"/>
  <c r="N41" i="2"/>
  <c r="Q41" i="2"/>
  <c r="S41" i="2"/>
  <c r="T41" i="2"/>
  <c r="U41" i="2" s="1"/>
  <c r="Y41" i="2"/>
  <c r="AB41" i="2"/>
  <c r="AD41" i="2"/>
  <c r="AF41" i="2"/>
  <c r="N42" i="2"/>
  <c r="Q42" i="2"/>
  <c r="S42" i="2"/>
  <c r="T42" i="2"/>
  <c r="U42" i="2" s="1"/>
  <c r="Y42" i="2"/>
  <c r="AB42" i="2"/>
  <c r="AD42" i="2"/>
  <c r="AF42" i="2"/>
  <c r="N43" i="2"/>
  <c r="Q43" i="2"/>
  <c r="S43" i="2"/>
  <c r="T43" i="2"/>
  <c r="U43" i="2" s="1"/>
  <c r="Y43" i="2"/>
  <c r="AB43" i="2"/>
  <c r="AD43" i="2"/>
  <c r="AF43" i="2"/>
  <c r="N44" i="2"/>
  <c r="Q44" i="2"/>
  <c r="S44" i="2"/>
  <c r="T44" i="2"/>
  <c r="U44" i="2"/>
  <c r="Y44" i="2"/>
  <c r="AB44" i="2"/>
  <c r="AD44" i="2"/>
  <c r="AF44" i="2"/>
  <c r="N45" i="2"/>
  <c r="Q45" i="2"/>
  <c r="S45" i="2"/>
  <c r="T45" i="2"/>
  <c r="U45" i="2" s="1"/>
  <c r="Y45" i="2"/>
  <c r="AB45" i="2"/>
  <c r="AD45" i="2"/>
  <c r="AF45" i="2"/>
  <c r="N46" i="2"/>
  <c r="Q46" i="2"/>
  <c r="S46" i="2"/>
  <c r="T46" i="2"/>
  <c r="U46" i="2"/>
  <c r="Y46" i="2"/>
  <c r="AB46" i="2"/>
  <c r="AD46" i="2"/>
  <c r="AF46" i="2"/>
  <c r="N47" i="2"/>
  <c r="Q47" i="2"/>
  <c r="S47" i="2"/>
  <c r="T47" i="2"/>
  <c r="U47" i="2"/>
  <c r="Y47" i="2"/>
  <c r="AB47" i="2"/>
  <c r="AD47" i="2"/>
  <c r="AF47" i="2"/>
  <c r="N48" i="2"/>
  <c r="Q48" i="2"/>
  <c r="S48" i="2"/>
  <c r="T48" i="2"/>
  <c r="U48" i="2" s="1"/>
  <c r="Y48" i="2"/>
  <c r="AB48" i="2"/>
  <c r="AD48" i="2"/>
  <c r="AF48" i="2"/>
  <c r="N49" i="2"/>
  <c r="Q49" i="2"/>
  <c r="S49" i="2"/>
  <c r="T49" i="2"/>
  <c r="U49" i="2" s="1"/>
  <c r="Y49" i="2"/>
  <c r="AB49" i="2"/>
  <c r="AD49" i="2"/>
  <c r="AF49" i="2"/>
  <c r="N50" i="2"/>
  <c r="Q50" i="2"/>
  <c r="S50" i="2"/>
  <c r="T50" i="2"/>
  <c r="U50" i="2" s="1"/>
  <c r="Y50" i="2"/>
  <c r="AB50" i="2"/>
  <c r="AD50" i="2"/>
  <c r="AF50" i="2"/>
  <c r="N51" i="2"/>
  <c r="Q51" i="2"/>
  <c r="S51" i="2"/>
  <c r="T51" i="2"/>
  <c r="U51" i="2" s="1"/>
  <c r="Y51" i="2"/>
  <c r="AB51" i="2"/>
  <c r="AD51" i="2"/>
  <c r="AF51" i="2"/>
  <c r="N52" i="2"/>
  <c r="Q52" i="2"/>
  <c r="S52" i="2"/>
  <c r="T52" i="2"/>
  <c r="U52" i="2"/>
  <c r="Y52" i="2"/>
  <c r="AB52" i="2"/>
  <c r="AD52" i="2"/>
  <c r="AF52" i="2"/>
  <c r="N53" i="2"/>
  <c r="Q53" i="2"/>
  <c r="S53" i="2"/>
  <c r="T53" i="2"/>
  <c r="U53" i="2" s="1"/>
  <c r="Y53" i="2"/>
  <c r="AB53" i="2"/>
  <c r="AD53" i="2"/>
  <c r="AF53" i="2"/>
  <c r="N54" i="2"/>
  <c r="Q54" i="2"/>
  <c r="S54" i="2"/>
  <c r="T54" i="2"/>
  <c r="U54" i="2" s="1"/>
  <c r="Y54" i="2"/>
  <c r="AB54" i="2"/>
  <c r="AD54" i="2"/>
  <c r="AF54" i="2"/>
  <c r="N55" i="2"/>
  <c r="Q55" i="2"/>
  <c r="S55" i="2"/>
  <c r="T55" i="2"/>
  <c r="U55" i="2" s="1"/>
  <c r="Y55" i="2"/>
  <c r="AB55" i="2"/>
  <c r="AD55" i="2"/>
  <c r="AF55" i="2"/>
  <c r="N56" i="2"/>
  <c r="Q56" i="2"/>
  <c r="S56" i="2"/>
  <c r="T56" i="2"/>
  <c r="U56" i="2" s="1"/>
  <c r="Y56" i="2"/>
  <c r="AB56" i="2"/>
  <c r="AD56" i="2"/>
  <c r="AF56" i="2"/>
  <c r="N57" i="2"/>
  <c r="Q57" i="2"/>
  <c r="S57" i="2"/>
  <c r="T57" i="2"/>
  <c r="U57" i="2" s="1"/>
  <c r="Y57" i="2"/>
  <c r="AB57" i="2"/>
  <c r="AD57" i="2"/>
  <c r="AF57" i="2"/>
  <c r="H58" i="2"/>
  <c r="I58" i="2"/>
  <c r="J58" i="2"/>
  <c r="K58" i="2"/>
  <c r="N58" i="2"/>
  <c r="L58" i="2"/>
  <c r="M58" i="2"/>
  <c r="O58" i="2"/>
  <c r="P58" i="2"/>
  <c r="R58" i="2"/>
  <c r="V58" i="2"/>
  <c r="W58" i="2"/>
  <c r="X58" i="2"/>
  <c r="Z58" i="2"/>
  <c r="AB58" i="2" s="1"/>
  <c r="AA58" i="2"/>
  <c r="AD58" i="2" s="1"/>
  <c r="AC58" i="2"/>
  <c r="AE58" i="2"/>
  <c r="B6" i="1"/>
  <c r="C6" i="1" s="1"/>
  <c r="D6" i="1" s="1"/>
  <c r="E6" i="1" s="1"/>
  <c r="F6" i="1" s="1"/>
  <c r="G6" i="1" s="1"/>
  <c r="H6" i="1" s="1"/>
  <c r="I6" i="1" s="1"/>
  <c r="J6" i="1" s="1"/>
  <c r="K6" i="1" s="1"/>
  <c r="N7" i="1"/>
  <c r="Q7" i="1"/>
  <c r="S7" i="1"/>
  <c r="U7" i="1"/>
  <c r="Y7" i="1"/>
  <c r="AB7" i="1"/>
  <c r="AD7" i="1"/>
  <c r="AE7" i="1"/>
  <c r="N8" i="1"/>
  <c r="Q8" i="1"/>
  <c r="S8" i="1"/>
  <c r="U8" i="1"/>
  <c r="Y8" i="1"/>
  <c r="AB8" i="1"/>
  <c r="AD8" i="1"/>
  <c r="AE8" i="1"/>
  <c r="AF8" i="1" s="1"/>
  <c r="N9" i="1"/>
  <c r="Q9" i="1"/>
  <c r="S9" i="1"/>
  <c r="U9" i="1"/>
  <c r="Y9" i="1"/>
  <c r="AB9" i="1"/>
  <c r="AD9" i="1"/>
  <c r="AE9" i="1"/>
  <c r="AF9" i="1"/>
  <c r="N10" i="1"/>
  <c r="Q10" i="1"/>
  <c r="S10" i="1"/>
  <c r="U10" i="1"/>
  <c r="Y10" i="1"/>
  <c r="AB10" i="1"/>
  <c r="AD10" i="1"/>
  <c r="AE10" i="1"/>
  <c r="AF10" i="1"/>
  <c r="N11" i="1"/>
  <c r="Q11" i="1"/>
  <c r="S11" i="1"/>
  <c r="U11" i="1"/>
  <c r="Y11" i="1"/>
  <c r="AB11" i="1"/>
  <c r="AD11" i="1"/>
  <c r="AE11" i="1"/>
  <c r="AF11" i="1"/>
  <c r="N12" i="1"/>
  <c r="Q12" i="1"/>
  <c r="S12" i="1"/>
  <c r="U12" i="1"/>
  <c r="Y12" i="1"/>
  <c r="AB12" i="1"/>
  <c r="AD12" i="1"/>
  <c r="AE12" i="1"/>
  <c r="N13" i="1"/>
  <c r="Q13" i="1"/>
  <c r="S13" i="1"/>
  <c r="U13" i="1"/>
  <c r="Y13" i="1"/>
  <c r="AB13" i="1"/>
  <c r="AD13" i="1"/>
  <c r="AE13" i="1"/>
  <c r="AF13" i="1" s="1"/>
  <c r="N14" i="1"/>
  <c r="Q14" i="1"/>
  <c r="S14" i="1"/>
  <c r="U14" i="1"/>
  <c r="Y14" i="1"/>
  <c r="AB14" i="1"/>
  <c r="AD14" i="1"/>
  <c r="AE14" i="1"/>
  <c r="AF14" i="1" s="1"/>
  <c r="N15" i="1"/>
  <c r="Q15" i="1"/>
  <c r="S15" i="1"/>
  <c r="U15" i="1"/>
  <c r="Y15" i="1"/>
  <c r="AB15" i="1"/>
  <c r="AD15" i="1"/>
  <c r="AE15" i="1"/>
  <c r="AF15" i="1" s="1"/>
  <c r="N16" i="1"/>
  <c r="Q16" i="1"/>
  <c r="S16" i="1"/>
  <c r="U16" i="1"/>
  <c r="Y16" i="1"/>
  <c r="AB16" i="1"/>
  <c r="AD16" i="1"/>
  <c r="AE16" i="1"/>
  <c r="AF16" i="1" s="1"/>
  <c r="N17" i="1"/>
  <c r="Q17" i="1"/>
  <c r="S17" i="1"/>
  <c r="U17" i="1"/>
  <c r="Y17" i="1"/>
  <c r="AB17" i="1"/>
  <c r="AD17" i="1"/>
  <c r="AE17" i="1"/>
  <c r="AF17" i="1" s="1"/>
  <c r="N18" i="1"/>
  <c r="Q18" i="1"/>
  <c r="S18" i="1"/>
  <c r="U18" i="1"/>
  <c r="Y18" i="1"/>
  <c r="AB18" i="1"/>
  <c r="AD18" i="1"/>
  <c r="AE18" i="1"/>
  <c r="AF18" i="1" s="1"/>
  <c r="N19" i="1"/>
  <c r="Q19" i="1"/>
  <c r="S19" i="1"/>
  <c r="U19" i="1"/>
  <c r="Y19" i="1"/>
  <c r="AB19" i="1"/>
  <c r="AD19" i="1"/>
  <c r="AE19" i="1"/>
  <c r="AF19" i="1"/>
  <c r="N20" i="1"/>
  <c r="Q20" i="1"/>
  <c r="S20" i="1"/>
  <c r="U20" i="1"/>
  <c r="Y20" i="1"/>
  <c r="AB20" i="1"/>
  <c r="AD20" i="1"/>
  <c r="AE20" i="1"/>
  <c r="AF20" i="1"/>
  <c r="N21" i="1"/>
  <c r="Q21" i="1"/>
  <c r="S21" i="1"/>
  <c r="U21" i="1"/>
  <c r="Y21" i="1"/>
  <c r="AB21" i="1"/>
  <c r="AD21" i="1"/>
  <c r="AE21" i="1"/>
  <c r="AF21" i="1"/>
  <c r="N22" i="1"/>
  <c r="Q22" i="1"/>
  <c r="S22" i="1"/>
  <c r="U22" i="1"/>
  <c r="Y22" i="1"/>
  <c r="AB22" i="1"/>
  <c r="AD22" i="1"/>
  <c r="AE22" i="1"/>
  <c r="AF22" i="1" s="1"/>
  <c r="N23" i="1"/>
  <c r="Q23" i="1"/>
  <c r="S23" i="1"/>
  <c r="U23" i="1"/>
  <c r="Y23" i="1"/>
  <c r="AB23" i="1"/>
  <c r="AD23" i="1"/>
  <c r="AE23" i="1"/>
  <c r="AF23" i="1" s="1"/>
  <c r="N24" i="1"/>
  <c r="Q24" i="1"/>
  <c r="S24" i="1"/>
  <c r="U24" i="1"/>
  <c r="Y24" i="1"/>
  <c r="AB24" i="1"/>
  <c r="AD24" i="1"/>
  <c r="AE24" i="1"/>
  <c r="AF24" i="1"/>
  <c r="N25" i="1"/>
  <c r="Q25" i="1"/>
  <c r="S25" i="1"/>
  <c r="U25" i="1"/>
  <c r="Y25" i="1"/>
  <c r="AB25" i="1"/>
  <c r="AD25" i="1"/>
  <c r="AE25" i="1"/>
  <c r="AF25" i="1"/>
  <c r="N26" i="1"/>
  <c r="Q26" i="1"/>
  <c r="S26" i="1"/>
  <c r="U26" i="1"/>
  <c r="Y26" i="1"/>
  <c r="AB26" i="1"/>
  <c r="AD26" i="1"/>
  <c r="AE26" i="1"/>
  <c r="AF26" i="1" s="1"/>
  <c r="N27" i="1"/>
  <c r="Q27" i="1"/>
  <c r="S27" i="1"/>
  <c r="U27" i="1"/>
  <c r="Y27" i="1"/>
  <c r="AB27" i="1"/>
  <c r="AD27" i="1"/>
  <c r="AE27" i="1"/>
  <c r="AF27" i="1" s="1"/>
  <c r="N28" i="1"/>
  <c r="Q28" i="1"/>
  <c r="S28" i="1"/>
  <c r="U28" i="1"/>
  <c r="Y28" i="1"/>
  <c r="AB28" i="1"/>
  <c r="AD28" i="1"/>
  <c r="AE28" i="1"/>
  <c r="AF28" i="1" s="1"/>
  <c r="N29" i="1"/>
  <c r="Q29" i="1"/>
  <c r="S29" i="1"/>
  <c r="U29" i="1"/>
  <c r="Y29" i="1"/>
  <c r="AB29" i="1"/>
  <c r="AD29" i="1"/>
  <c r="AE29" i="1"/>
  <c r="AF29" i="1" s="1"/>
  <c r="N30" i="1"/>
  <c r="Q30" i="1"/>
  <c r="S30" i="1"/>
  <c r="U30" i="1"/>
  <c r="Y30" i="1"/>
  <c r="AB30" i="1"/>
  <c r="AD30" i="1"/>
  <c r="AE30" i="1"/>
  <c r="AF30" i="1" s="1"/>
  <c r="N31" i="1"/>
  <c r="Q31" i="1"/>
  <c r="S31" i="1"/>
  <c r="U31" i="1"/>
  <c r="Y31" i="1"/>
  <c r="AB31" i="1"/>
  <c r="AD31" i="1"/>
  <c r="AE31" i="1"/>
  <c r="AF31" i="1"/>
  <c r="N32" i="1"/>
  <c r="Q32" i="1"/>
  <c r="S32" i="1"/>
  <c r="U32" i="1"/>
  <c r="Y32" i="1"/>
  <c r="AB32" i="1"/>
  <c r="AD32" i="1"/>
  <c r="AE32" i="1"/>
  <c r="AF32" i="1" s="1"/>
  <c r="N33" i="1"/>
  <c r="Q33" i="1"/>
  <c r="S33" i="1"/>
  <c r="U33" i="1"/>
  <c r="Y33" i="1"/>
  <c r="AB33" i="1"/>
  <c r="AD33" i="1"/>
  <c r="AE33" i="1"/>
  <c r="AF33" i="1"/>
  <c r="N34" i="1"/>
  <c r="Q34" i="1"/>
  <c r="S34" i="1"/>
  <c r="U34" i="1"/>
  <c r="Y34" i="1"/>
  <c r="AB34" i="1"/>
  <c r="AD34" i="1"/>
  <c r="AE34" i="1"/>
  <c r="AF34" i="1" s="1"/>
  <c r="N35" i="1"/>
  <c r="Q35" i="1"/>
  <c r="S35" i="1"/>
  <c r="U35" i="1"/>
  <c r="Y35" i="1"/>
  <c r="AB35" i="1"/>
  <c r="AD35" i="1"/>
  <c r="AE35" i="1"/>
  <c r="AF35" i="1"/>
  <c r="N36" i="1"/>
  <c r="Q36" i="1"/>
  <c r="S36" i="1"/>
  <c r="U36" i="1"/>
  <c r="Y36" i="1"/>
  <c r="AB36" i="1"/>
  <c r="AD36" i="1"/>
  <c r="AE36" i="1"/>
  <c r="AF36" i="1" s="1"/>
  <c r="N37" i="1"/>
  <c r="Q37" i="1"/>
  <c r="S37" i="1"/>
  <c r="U37" i="1"/>
  <c r="Y37" i="1"/>
  <c r="AB37" i="1"/>
  <c r="AD37" i="1"/>
  <c r="AE37" i="1"/>
  <c r="AF37" i="1" s="1"/>
  <c r="N38" i="1"/>
  <c r="Q38" i="1"/>
  <c r="S38" i="1"/>
  <c r="U38" i="1"/>
  <c r="Y38" i="1"/>
  <c r="AB38" i="1"/>
  <c r="AD38" i="1"/>
  <c r="AE38" i="1"/>
  <c r="AF38" i="1" s="1"/>
  <c r="N39" i="1"/>
  <c r="Q39" i="1"/>
  <c r="S39" i="1"/>
  <c r="U39" i="1"/>
  <c r="Y39" i="1"/>
  <c r="AB39" i="1"/>
  <c r="AD39" i="1"/>
  <c r="AE39" i="1"/>
  <c r="AF39" i="1" s="1"/>
  <c r="N40" i="1"/>
  <c r="Q40" i="1"/>
  <c r="S40" i="1"/>
  <c r="U40" i="1"/>
  <c r="Y40" i="1"/>
  <c r="AB40" i="1"/>
  <c r="AD40" i="1"/>
  <c r="AE40" i="1"/>
  <c r="AF40" i="1" s="1"/>
  <c r="N41" i="1"/>
  <c r="Q41" i="1"/>
  <c r="S41" i="1"/>
  <c r="U41" i="1"/>
  <c r="Y41" i="1"/>
  <c r="AB41" i="1"/>
  <c r="AD41" i="1"/>
  <c r="AE41" i="1"/>
  <c r="AF41" i="1" s="1"/>
  <c r="N42" i="1"/>
  <c r="Q42" i="1"/>
  <c r="S42" i="1"/>
  <c r="U42" i="1"/>
  <c r="Y42" i="1"/>
  <c r="AB42" i="1"/>
  <c r="AD42" i="1"/>
  <c r="AE42" i="1"/>
  <c r="AF42" i="1" s="1"/>
  <c r="N43" i="1"/>
  <c r="Q43" i="1"/>
  <c r="S43" i="1"/>
  <c r="U43" i="1"/>
  <c r="Y43" i="1"/>
  <c r="AB43" i="1"/>
  <c r="AD43" i="1"/>
  <c r="AE43" i="1"/>
  <c r="AF43" i="1"/>
  <c r="N44" i="1"/>
  <c r="Q44" i="1"/>
  <c r="S44" i="1"/>
  <c r="U44" i="1"/>
  <c r="Y44" i="1"/>
  <c r="AB44" i="1"/>
  <c r="AD44" i="1"/>
  <c r="AE44" i="1"/>
  <c r="AF44" i="1" s="1"/>
  <c r="N45" i="1"/>
  <c r="Q45" i="1"/>
  <c r="S45" i="1"/>
  <c r="U45" i="1"/>
  <c r="Y45" i="1"/>
  <c r="AB45" i="1"/>
  <c r="AD45" i="1"/>
  <c r="AE45" i="1"/>
  <c r="AF45" i="1" s="1"/>
  <c r="N46" i="1"/>
  <c r="Q46" i="1"/>
  <c r="S46" i="1"/>
  <c r="U46" i="1"/>
  <c r="Y46" i="1"/>
  <c r="AB46" i="1"/>
  <c r="AD46" i="1"/>
  <c r="AE46" i="1"/>
  <c r="AF46" i="1"/>
  <c r="N47" i="1"/>
  <c r="Q47" i="1"/>
  <c r="S47" i="1"/>
  <c r="U47" i="1"/>
  <c r="Y47" i="1"/>
  <c r="AB47" i="1"/>
  <c r="AD47" i="1"/>
  <c r="AE47" i="1"/>
  <c r="AF47" i="1"/>
  <c r="N48" i="1"/>
  <c r="Q48" i="1"/>
  <c r="S48" i="1"/>
  <c r="U48" i="1"/>
  <c r="Y48" i="1"/>
  <c r="AB48" i="1"/>
  <c r="AD48" i="1"/>
  <c r="AE48" i="1"/>
  <c r="AF48" i="1" s="1"/>
  <c r="N49" i="1"/>
  <c r="Q49" i="1"/>
  <c r="S49" i="1"/>
  <c r="U49" i="1"/>
  <c r="Y49" i="1"/>
  <c r="AB49" i="1"/>
  <c r="AD49" i="1"/>
  <c r="AE49" i="1"/>
  <c r="AF49" i="1" s="1"/>
  <c r="N50" i="1"/>
  <c r="Q50" i="1"/>
  <c r="S50" i="1"/>
  <c r="U50" i="1"/>
  <c r="Y50" i="1"/>
  <c r="AB50" i="1"/>
  <c r="AD50" i="1"/>
  <c r="AE50" i="1"/>
  <c r="AF50" i="1" s="1"/>
  <c r="N51" i="1"/>
  <c r="Q51" i="1"/>
  <c r="S51" i="1"/>
  <c r="U51" i="1"/>
  <c r="Y51" i="1"/>
  <c r="AB51" i="1"/>
  <c r="AD51" i="1"/>
  <c r="AE51" i="1"/>
  <c r="AF51" i="1" s="1"/>
  <c r="N52" i="1"/>
  <c r="Q52" i="1"/>
  <c r="S52" i="1"/>
  <c r="U52" i="1"/>
  <c r="Y52" i="1"/>
  <c r="AB52" i="1"/>
  <c r="AD52" i="1"/>
  <c r="AE52" i="1"/>
  <c r="AF52" i="1"/>
  <c r="N53" i="1"/>
  <c r="Q53" i="1"/>
  <c r="S53" i="1"/>
  <c r="U53" i="1"/>
  <c r="Y53" i="1"/>
  <c r="AB53" i="1"/>
  <c r="AD53" i="1"/>
  <c r="AE53" i="1"/>
  <c r="AF53" i="1" s="1"/>
  <c r="N54" i="1"/>
  <c r="Q54" i="1"/>
  <c r="S54" i="1"/>
  <c r="U54" i="1"/>
  <c r="Y54" i="1"/>
  <c r="AB54" i="1"/>
  <c r="AD54" i="1"/>
  <c r="AE54" i="1"/>
  <c r="AF54" i="1" s="1"/>
  <c r="N55" i="1"/>
  <c r="Q55" i="1"/>
  <c r="S55" i="1"/>
  <c r="U55" i="1"/>
  <c r="Y55" i="1"/>
  <c r="AB55" i="1"/>
  <c r="AD55" i="1"/>
  <c r="AE55" i="1"/>
  <c r="AF55" i="1" s="1"/>
  <c r="N56" i="1"/>
  <c r="Q56" i="1"/>
  <c r="S56" i="1"/>
  <c r="U56" i="1"/>
  <c r="Y56" i="1"/>
  <c r="AB56" i="1"/>
  <c r="AD56" i="1"/>
  <c r="AE56" i="1"/>
  <c r="AF56" i="1" s="1"/>
  <c r="N57" i="1"/>
  <c r="Q57" i="1"/>
  <c r="S57" i="1"/>
  <c r="U57" i="1"/>
  <c r="Y57" i="1"/>
  <c r="AB57" i="1"/>
  <c r="AD57" i="1"/>
  <c r="AE57" i="1"/>
  <c r="AF57" i="1" s="1"/>
  <c r="H58" i="1"/>
  <c r="I58" i="1"/>
  <c r="J58" i="1"/>
  <c r="K58" i="1"/>
  <c r="L58" i="1"/>
  <c r="M58" i="1"/>
  <c r="O58" i="1"/>
  <c r="Q58" i="1" s="1"/>
  <c r="P58" i="1"/>
  <c r="R58" i="1"/>
  <c r="T58" i="1"/>
  <c r="V58" i="1"/>
  <c r="W58" i="1"/>
  <c r="X58" i="1"/>
  <c r="Z58" i="1"/>
  <c r="AA58" i="1"/>
  <c r="AB58" i="1" s="1"/>
  <c r="AC58" i="1"/>
  <c r="Q8" i="16"/>
  <c r="Q9" i="16"/>
  <c r="Q13" i="16"/>
  <c r="R14" i="16"/>
  <c r="S14" i="16" s="1"/>
  <c r="Q15" i="16"/>
  <c r="R16" i="16"/>
  <c r="S16" i="16" s="1"/>
  <c r="Q17" i="16"/>
  <c r="S20" i="16"/>
  <c r="Y21" i="16"/>
  <c r="R22" i="16"/>
  <c r="S22" i="16" s="1"/>
  <c r="S23" i="16"/>
  <c r="U24" i="16"/>
  <c r="Q25" i="16"/>
  <c r="U25" i="16"/>
  <c r="Q26" i="16"/>
  <c r="R27" i="16"/>
  <c r="Q30" i="16"/>
  <c r="Q32" i="16"/>
  <c r="Q34" i="16"/>
  <c r="Q36" i="16"/>
  <c r="R37" i="16"/>
  <c r="S37" i="16" s="1"/>
  <c r="R39" i="16"/>
  <c r="S39" i="16" s="1"/>
  <c r="Q40" i="16"/>
  <c r="R41" i="16"/>
  <c r="S41" i="16" s="1"/>
  <c r="Q42" i="16"/>
  <c r="R43" i="16"/>
  <c r="S46" i="16"/>
  <c r="R47" i="16"/>
  <c r="Q48" i="16"/>
  <c r="R51" i="16"/>
  <c r="S51" i="16"/>
  <c r="S52" i="16"/>
  <c r="R53" i="16"/>
  <c r="S53" i="16" s="1"/>
  <c r="AD53" i="16"/>
  <c r="R54" i="16"/>
  <c r="Q55" i="16"/>
  <c r="R56" i="16"/>
  <c r="Q57" i="16"/>
  <c r="S9" i="16"/>
  <c r="S13" i="16"/>
  <c r="R15" i="16"/>
  <c r="S15" i="16" s="1"/>
  <c r="R17" i="16"/>
  <c r="S17" i="16" s="1"/>
  <c r="R26" i="16"/>
  <c r="S26" i="16" s="1"/>
  <c r="R28" i="16"/>
  <c r="R34" i="16"/>
  <c r="S34" i="16" s="1"/>
  <c r="R36" i="16"/>
  <c r="R38" i="16"/>
  <c r="R40" i="16"/>
  <c r="S40" i="16" s="1"/>
  <c r="R42" i="16"/>
  <c r="S42" i="16" s="1"/>
  <c r="R46" i="16"/>
  <c r="R48" i="16"/>
  <c r="R52" i="16"/>
  <c r="R55" i="16"/>
  <c r="S55" i="16" s="1"/>
  <c r="S21" i="3"/>
  <c r="AF58" i="4"/>
  <c r="AD58" i="4"/>
  <c r="S27" i="5"/>
  <c r="AF58" i="6"/>
  <c r="S51" i="6"/>
  <c r="AF58" i="9"/>
  <c r="S7" i="9"/>
  <c r="Q51" i="8"/>
  <c r="Q49" i="8"/>
  <c r="U47" i="8"/>
  <c r="Q44" i="8"/>
  <c r="Q36" i="8"/>
  <c r="U23" i="8"/>
  <c r="S23" i="8"/>
  <c r="Q55" i="8"/>
  <c r="Q54" i="8"/>
  <c r="Q53" i="8"/>
  <c r="R51" i="8"/>
  <c r="S51" i="8" s="1"/>
  <c r="Q31" i="8"/>
  <c r="Q29" i="8"/>
  <c r="Q22" i="8"/>
  <c r="Q18" i="8"/>
  <c r="Q15" i="8"/>
  <c r="U9" i="8"/>
  <c r="S9" i="8"/>
  <c r="Q51" i="11"/>
  <c r="Q49" i="11"/>
  <c r="Q48" i="11"/>
  <c r="Q45" i="11"/>
  <c r="Q43" i="11"/>
  <c r="Q42" i="11"/>
  <c r="Q41" i="11"/>
  <c r="Q39" i="11"/>
  <c r="Q38" i="11"/>
  <c r="Q37" i="11"/>
  <c r="Q35" i="11"/>
  <c r="Q34" i="11"/>
  <c r="Q8" i="11"/>
  <c r="U8" i="11"/>
  <c r="Q7" i="11"/>
  <c r="Q50" i="12"/>
  <c r="Q49" i="12"/>
  <c r="Q48" i="12"/>
  <c r="Q44" i="12"/>
  <c r="Q43" i="12"/>
  <c r="Q42" i="12"/>
  <c r="Q40" i="12"/>
  <c r="Q39" i="12"/>
  <c r="Q38" i="12"/>
  <c r="Q36" i="12"/>
  <c r="Q35" i="12"/>
  <c r="Q34" i="12"/>
  <c r="Q55" i="13"/>
  <c r="Q54" i="13"/>
  <c r="Q53" i="13"/>
  <c r="Q32" i="13"/>
  <c r="Q30" i="13"/>
  <c r="W58" i="13"/>
  <c r="Q27" i="13"/>
  <c r="U8" i="13"/>
  <c r="Q7" i="13"/>
  <c r="S33" i="14"/>
  <c r="U33" i="14"/>
  <c r="R31" i="14"/>
  <c r="Q27" i="14"/>
  <c r="R27" i="14"/>
  <c r="S27" i="14" s="1"/>
  <c r="Q8" i="14"/>
  <c r="U8" i="14"/>
  <c r="S8" i="14"/>
  <c r="Q54" i="15"/>
  <c r="R53" i="15"/>
  <c r="R37" i="15"/>
  <c r="Q29" i="15"/>
  <c r="R29" i="15"/>
  <c r="S29" i="15" s="1"/>
  <c r="Q23" i="15"/>
  <c r="S23" i="15"/>
  <c r="Q16" i="15"/>
  <c r="R16" i="15"/>
  <c r="S16" i="15" s="1"/>
  <c r="Q39" i="16"/>
  <c r="U39" i="16"/>
  <c r="Y49" i="16"/>
  <c r="U8" i="10"/>
  <c r="Q57" i="11"/>
  <c r="Q55" i="11"/>
  <c r="Q54" i="11"/>
  <c r="Q53" i="11"/>
  <c r="U52" i="11"/>
  <c r="R50" i="11"/>
  <c r="R48" i="11"/>
  <c r="S48" i="11" s="1"/>
  <c r="U46" i="11"/>
  <c r="R45" i="11"/>
  <c r="R43" i="11"/>
  <c r="R42" i="11"/>
  <c r="S42" i="11" s="1"/>
  <c r="R41" i="11"/>
  <c r="R40" i="11"/>
  <c r="R39" i="11"/>
  <c r="R38" i="11"/>
  <c r="S38" i="11" s="1"/>
  <c r="R37" i="11"/>
  <c r="R35" i="11"/>
  <c r="R34" i="11"/>
  <c r="S34" i="11" s="1"/>
  <c r="Q32" i="11"/>
  <c r="Q31" i="11"/>
  <c r="Q27" i="11"/>
  <c r="Q26" i="11"/>
  <c r="Q22" i="11"/>
  <c r="S8" i="11"/>
  <c r="P58" i="12"/>
  <c r="R51" i="12"/>
  <c r="R50" i="12"/>
  <c r="S50" i="12" s="1"/>
  <c r="R49" i="12"/>
  <c r="S49" i="12" s="1"/>
  <c r="R48" i="12"/>
  <c r="U46" i="12"/>
  <c r="R43" i="12"/>
  <c r="S43" i="12" s="1"/>
  <c r="R39" i="12"/>
  <c r="S39" i="12" s="1"/>
  <c r="R35" i="12"/>
  <c r="S35" i="12" s="1"/>
  <c r="Q28" i="12"/>
  <c r="Q8" i="12"/>
  <c r="R55" i="13"/>
  <c r="S55" i="13" s="1"/>
  <c r="R54" i="13"/>
  <c r="R53" i="13"/>
  <c r="S53" i="13" s="1"/>
  <c r="Q51" i="13"/>
  <c r="Q50" i="13"/>
  <c r="Q49" i="13"/>
  <c r="Q48" i="13"/>
  <c r="U47" i="13"/>
  <c r="Q45" i="13"/>
  <c r="S45" i="13"/>
  <c r="Q44" i="13"/>
  <c r="S44" i="13"/>
  <c r="Q43" i="13"/>
  <c r="S43" i="13"/>
  <c r="Q42" i="13"/>
  <c r="S42" i="13"/>
  <c r="Q41" i="13"/>
  <c r="S41" i="13"/>
  <c r="Q40" i="13"/>
  <c r="S40" i="13"/>
  <c r="Q39" i="13"/>
  <c r="S39" i="13"/>
  <c r="Q38" i="13"/>
  <c r="S38" i="13"/>
  <c r="Q37" i="13"/>
  <c r="S37" i="13"/>
  <c r="Q36" i="13"/>
  <c r="S36" i="13"/>
  <c r="Q35" i="13"/>
  <c r="S35" i="13"/>
  <c r="Q34" i="13"/>
  <c r="S34" i="13"/>
  <c r="U33" i="13"/>
  <c r="R32" i="13"/>
  <c r="R30" i="13"/>
  <c r="S30" i="13" s="1"/>
  <c r="R27" i="13"/>
  <c r="S27" i="13" s="1"/>
  <c r="R26" i="13"/>
  <c r="R7" i="13"/>
  <c r="S7" i="13" s="1"/>
  <c r="R32" i="14"/>
  <c r="U31" i="14"/>
  <c r="Q28" i="14"/>
  <c r="R28" i="14"/>
  <c r="S28" i="14" s="1"/>
  <c r="U27" i="14"/>
  <c r="Q26" i="14"/>
  <c r="Q23" i="14"/>
  <c r="S23" i="14"/>
  <c r="U13" i="14"/>
  <c r="AB13" i="14"/>
  <c r="AB12" i="14"/>
  <c r="AB9" i="14"/>
  <c r="Q7" i="14"/>
  <c r="U53" i="15"/>
  <c r="R49" i="15"/>
  <c r="U45" i="15"/>
  <c r="Q41" i="15"/>
  <c r="R41" i="15"/>
  <c r="S41" i="15" s="1"/>
  <c r="U37" i="15"/>
  <c r="S33" i="15"/>
  <c r="U33" i="15"/>
  <c r="U29" i="15"/>
  <c r="Q22" i="15"/>
  <c r="U16" i="15"/>
  <c r="Q57" i="14"/>
  <c r="Q56" i="14"/>
  <c r="Q55" i="14"/>
  <c r="Q54" i="14"/>
  <c r="AB35" i="14"/>
  <c r="AF35" i="14"/>
  <c r="AA58" i="14"/>
  <c r="Q35" i="14"/>
  <c r="S35" i="14"/>
  <c r="Q34" i="14"/>
  <c r="S34" i="14"/>
  <c r="Q51" i="15"/>
  <c r="Q39" i="15"/>
  <c r="Q35" i="15"/>
  <c r="Q31" i="15"/>
  <c r="Q18" i="15"/>
  <c r="U13" i="15"/>
  <c r="Q8" i="15"/>
  <c r="AB12" i="16"/>
  <c r="U18" i="16"/>
  <c r="Q22" i="16"/>
  <c r="U22" i="16"/>
  <c r="Q23" i="16"/>
  <c r="U23" i="16"/>
  <c r="U29" i="16"/>
  <c r="Q14" i="16"/>
  <c r="U14" i="16"/>
  <c r="Q35" i="16"/>
  <c r="U43" i="16"/>
  <c r="Q51" i="16"/>
  <c r="U51" i="16"/>
  <c r="Q53" i="16"/>
  <c r="U53" i="16"/>
  <c r="AA58" i="16"/>
  <c r="Q56" i="16"/>
  <c r="S10" i="17"/>
  <c r="R14" i="17"/>
  <c r="U14" i="17"/>
  <c r="R18" i="17"/>
  <c r="S18" i="17" s="1"/>
  <c r="U18" i="17"/>
  <c r="Y21" i="17"/>
  <c r="R22" i="17"/>
  <c r="S22" i="17" s="1"/>
  <c r="U22" i="17"/>
  <c r="S23" i="17"/>
  <c r="U23" i="17"/>
  <c r="R29" i="17"/>
  <c r="S29" i="17" s="1"/>
  <c r="U29" i="17"/>
  <c r="U31" i="17"/>
  <c r="U33" i="17"/>
  <c r="R35" i="17"/>
  <c r="S35" i="17" s="1"/>
  <c r="U35" i="17"/>
  <c r="R37" i="17"/>
  <c r="R39" i="17"/>
  <c r="S39" i="17" s="1"/>
  <c r="U39" i="17"/>
  <c r="R41" i="17"/>
  <c r="S41" i="17" s="1"/>
  <c r="U41" i="17"/>
  <c r="R43" i="17"/>
  <c r="R45" i="17"/>
  <c r="U45" i="17"/>
  <c r="R47" i="17"/>
  <c r="U47" i="17"/>
  <c r="R51" i="17"/>
  <c r="U51" i="17"/>
  <c r="R53" i="17"/>
  <c r="S53" i="17" s="1"/>
  <c r="U53" i="17"/>
  <c r="AI7" i="17"/>
  <c r="AA7" i="17" s="1"/>
  <c r="S9" i="17"/>
  <c r="AH9" i="17"/>
  <c r="AI9" i="17" s="1"/>
  <c r="AA9" i="17" s="1"/>
  <c r="S11" i="17"/>
  <c r="S13" i="17"/>
  <c r="Q14" i="17"/>
  <c r="R17" i="17"/>
  <c r="Q18" i="17"/>
  <c r="R19" i="17"/>
  <c r="S19" i="17" s="1"/>
  <c r="R21" i="17"/>
  <c r="Q22" i="17"/>
  <c r="R26" i="17"/>
  <c r="S26" i="17" s="1"/>
  <c r="R28" i="17"/>
  <c r="S28" i="17" s="1"/>
  <c r="Q29" i="17"/>
  <c r="R32" i="17"/>
  <c r="S32" i="17"/>
  <c r="R34" i="17"/>
  <c r="S34" i="17"/>
  <c r="Q35" i="17"/>
  <c r="R38" i="17"/>
  <c r="S38" i="17" s="1"/>
  <c r="Q39" i="17"/>
  <c r="R40" i="17"/>
  <c r="Q41" i="17"/>
  <c r="R44" i="17"/>
  <c r="S44" i="17" s="1"/>
  <c r="Q45" i="17"/>
  <c r="R48" i="17"/>
  <c r="Q49" i="17"/>
  <c r="R50" i="17"/>
  <c r="S50" i="17" s="1"/>
  <c r="R52" i="17"/>
  <c r="Q53" i="17"/>
  <c r="Q53" i="4"/>
  <c r="U52" i="4"/>
  <c r="Q32" i="4"/>
  <c r="Q30" i="4"/>
  <c r="Q28" i="4"/>
  <c r="Q26" i="4"/>
  <c r="Q21" i="5"/>
  <c r="U21" i="5"/>
  <c r="U16" i="5"/>
  <c r="U57" i="6"/>
  <c r="U53" i="6"/>
  <c r="R52" i="6"/>
  <c r="U50" i="6"/>
  <c r="U48" i="6"/>
  <c r="R47" i="6"/>
  <c r="R46" i="6"/>
  <c r="Q44" i="6"/>
  <c r="Q40" i="6"/>
  <c r="Q36" i="6"/>
  <c r="U49" i="3"/>
  <c r="U35" i="3"/>
  <c r="U28" i="3"/>
  <c r="U18" i="3"/>
  <c r="U55" i="4"/>
  <c r="R55" i="4"/>
  <c r="S55" i="4" s="1"/>
  <c r="Q48" i="4"/>
  <c r="Q42" i="4"/>
  <c r="Q39" i="4"/>
  <c r="Q37" i="4"/>
  <c r="Q36" i="4"/>
  <c r="Q35" i="4"/>
  <c r="U33" i="4"/>
  <c r="R32" i="4"/>
  <c r="S32" i="4" s="1"/>
  <c r="R30" i="4"/>
  <c r="S30" i="4" s="1"/>
  <c r="R28" i="4"/>
  <c r="S28" i="4" s="1"/>
  <c r="R26" i="4"/>
  <c r="S26" i="4" s="1"/>
  <c r="U7" i="4"/>
  <c r="N58" i="5"/>
  <c r="U56" i="5"/>
  <c r="U54" i="5"/>
  <c r="Q51" i="5"/>
  <c r="U51" i="5"/>
  <c r="U49" i="5"/>
  <c r="U45" i="5"/>
  <c r="U41" i="5"/>
  <c r="U37" i="5"/>
  <c r="Q35" i="5"/>
  <c r="U35" i="5"/>
  <c r="U32" i="5"/>
  <c r="Q30" i="5"/>
  <c r="U30" i="5"/>
  <c r="Q28" i="5"/>
  <c r="U28" i="5"/>
  <c r="U26" i="5"/>
  <c r="U24" i="5"/>
  <c r="S24" i="5"/>
  <c r="U23" i="5"/>
  <c r="S23" i="5"/>
  <c r="R21" i="5"/>
  <c r="S21" i="5" s="1"/>
  <c r="R16" i="5"/>
  <c r="S16" i="5" s="1"/>
  <c r="Q9" i="5"/>
  <c r="R57" i="6"/>
  <c r="S57" i="6" s="1"/>
  <c r="R53" i="6"/>
  <c r="S53" i="6" s="1"/>
  <c r="R50" i="6"/>
  <c r="R48" i="6"/>
  <c r="S48" i="6" s="1"/>
  <c r="R44" i="6"/>
  <c r="R42" i="6"/>
  <c r="R40" i="6"/>
  <c r="R38" i="6"/>
  <c r="U34" i="6"/>
  <c r="U31" i="6"/>
  <c r="U27" i="6"/>
  <c r="U17" i="6"/>
  <c r="U8" i="6"/>
  <c r="S34" i="9"/>
  <c r="U7" i="9"/>
  <c r="R33" i="8"/>
  <c r="S24" i="8"/>
  <c r="R46" i="11"/>
  <c r="R33" i="11"/>
  <c r="AF58" i="12"/>
  <c r="AD58" i="12"/>
  <c r="U25" i="11"/>
  <c r="R52" i="12"/>
  <c r="R47" i="12"/>
  <c r="U25" i="12"/>
  <c r="S18" i="12"/>
  <c r="T58" i="12"/>
  <c r="R52" i="13"/>
  <c r="R33" i="13"/>
  <c r="U25" i="13"/>
  <c r="S22" i="13"/>
  <c r="S21" i="13"/>
  <c r="AF53" i="14"/>
  <c r="S50" i="14"/>
  <c r="S36" i="14"/>
  <c r="S21" i="14"/>
  <c r="R47" i="15"/>
  <c r="U27" i="16"/>
  <c r="AH23" i="16"/>
  <c r="AI23" i="16" s="1"/>
  <c r="AH11" i="16"/>
  <c r="AI11" i="16" s="1"/>
  <c r="S38" i="15"/>
  <c r="S36" i="15"/>
  <c r="S34" i="15"/>
  <c r="U25" i="15"/>
  <c r="AB12" i="15"/>
  <c r="U10" i="15"/>
  <c r="AB9" i="16"/>
  <c r="AB10" i="16"/>
  <c r="AB20" i="16"/>
  <c r="Q54" i="16"/>
  <c r="U54" i="16"/>
  <c r="AC64" i="17"/>
  <c r="AB10" i="17"/>
  <c r="U24" i="17"/>
  <c r="S46" i="17"/>
  <c r="U19" i="17"/>
  <c r="U26" i="17"/>
  <c r="U28" i="17"/>
  <c r="U32" i="17"/>
  <c r="U34" i="17"/>
  <c r="U38" i="17"/>
  <c r="U40" i="17"/>
  <c r="U42" i="17"/>
  <c r="U44" i="17"/>
  <c r="AD10" i="18"/>
  <c r="AB30" i="18"/>
  <c r="AB32" i="18"/>
  <c r="AB22" i="18"/>
  <c r="AB29" i="18"/>
  <c r="AB31" i="18"/>
  <c r="AD8" i="18"/>
  <c r="S9" i="18"/>
  <c r="S10" i="18"/>
  <c r="S11" i="18"/>
  <c r="S12" i="18"/>
  <c r="S13" i="18"/>
  <c r="U13" i="18"/>
  <c r="R14" i="18"/>
  <c r="S14" i="18" s="1"/>
  <c r="U14" i="18"/>
  <c r="R16" i="18"/>
  <c r="S16" i="18"/>
  <c r="U16" i="18"/>
  <c r="R17" i="18"/>
  <c r="S17" i="18" s="1"/>
  <c r="U17" i="18"/>
  <c r="R18" i="18"/>
  <c r="S18" i="18" s="1"/>
  <c r="U18" i="18"/>
  <c r="R19" i="18"/>
  <c r="S19" i="18" s="1"/>
  <c r="U19" i="18"/>
  <c r="R21" i="18"/>
  <c r="S21" i="18" s="1"/>
  <c r="U21" i="18"/>
  <c r="R22" i="18"/>
  <c r="S22" i="18" s="1"/>
  <c r="U22" i="18"/>
  <c r="S25" i="18"/>
  <c r="AD33" i="18"/>
  <c r="P58" i="18"/>
  <c r="R7" i="18"/>
  <c r="S7" i="18" s="1"/>
  <c r="U7" i="18"/>
  <c r="AI7" i="18"/>
  <c r="AH9" i="18"/>
  <c r="AI9" i="18" s="1"/>
  <c r="AA9" i="18" s="1"/>
  <c r="AB10" i="18"/>
  <c r="AB13" i="18"/>
  <c r="Q14" i="18"/>
  <c r="AB14" i="18"/>
  <c r="Q16" i="18"/>
  <c r="AB16" i="18"/>
  <c r="Q17" i="18"/>
  <c r="AB17" i="18"/>
  <c r="Q18" i="18"/>
  <c r="AB18" i="18"/>
  <c r="Q19" i="18"/>
  <c r="AB19" i="18"/>
  <c r="Q21" i="18"/>
  <c r="Y21" i="18"/>
  <c r="AB21" i="18"/>
  <c r="Q22" i="18"/>
  <c r="S23" i="18"/>
  <c r="Q25" i="18"/>
  <c r="R26" i="18"/>
  <c r="S26" i="18" s="1"/>
  <c r="R27" i="18"/>
  <c r="S27" i="18" s="1"/>
  <c r="R28" i="18"/>
  <c r="S28" i="18" s="1"/>
  <c r="R29" i="18"/>
  <c r="R30" i="18"/>
  <c r="R31" i="18"/>
  <c r="R32" i="18"/>
  <c r="R33" i="18"/>
  <c r="R34" i="18"/>
  <c r="S34" i="18" s="1"/>
  <c r="R35" i="18"/>
  <c r="S35" i="18" s="1"/>
  <c r="R36" i="18"/>
  <c r="S36" i="18" s="1"/>
  <c r="R38" i="18"/>
  <c r="R39" i="18"/>
  <c r="S39" i="18" s="1"/>
  <c r="R40" i="18"/>
  <c r="S40" i="18" s="1"/>
  <c r="R42" i="18"/>
  <c r="S42" i="18" s="1"/>
  <c r="R43" i="18"/>
  <c r="S43" i="18" s="1"/>
  <c r="R44" i="18"/>
  <c r="R45" i="18"/>
  <c r="S45" i="18" s="1"/>
  <c r="AB54" i="18"/>
  <c r="Y58" i="18"/>
  <c r="R46" i="18"/>
  <c r="R47" i="18"/>
  <c r="R49" i="18"/>
  <c r="S49" i="18" s="1"/>
  <c r="R50" i="18"/>
  <c r="S50" i="18" s="1"/>
  <c r="R51" i="18"/>
  <c r="S51" i="18" s="1"/>
  <c r="R52" i="18"/>
  <c r="R53" i="18"/>
  <c r="S53" i="18" s="1"/>
  <c r="R54" i="18"/>
  <c r="S54" i="18" s="1"/>
  <c r="R55" i="18"/>
  <c r="S55" i="18" s="1"/>
  <c r="R56" i="18"/>
  <c r="S56" i="18" s="1"/>
  <c r="R57" i="18"/>
  <c r="S57" i="18" s="1"/>
  <c r="AA7" i="18"/>
  <c r="AC7" i="18" s="1"/>
  <c r="AE7" i="18" s="1"/>
  <c r="AF7" i="18" s="1"/>
  <c r="AF10" i="19"/>
  <c r="AC12" i="19"/>
  <c r="AC21" i="19"/>
  <c r="AC22" i="19"/>
  <c r="AE22" i="19" s="1"/>
  <c r="AF22" i="19" s="1"/>
  <c r="AB22" i="19"/>
  <c r="AF8" i="19"/>
  <c r="AB14" i="19"/>
  <c r="AB15" i="19"/>
  <c r="AB16" i="19"/>
  <c r="AC16" i="19"/>
  <c r="AD16" i="19" s="1"/>
  <c r="AC17" i="19"/>
  <c r="AD17" i="19" s="1"/>
  <c r="AB18" i="19"/>
  <c r="AC19" i="19"/>
  <c r="AE19" i="19" s="1"/>
  <c r="AF19" i="19" s="1"/>
  <c r="AB19" i="19"/>
  <c r="AD20" i="19"/>
  <c r="AB28" i="19"/>
  <c r="R7" i="19"/>
  <c r="U7" i="19"/>
  <c r="S10" i="19"/>
  <c r="S12" i="19"/>
  <c r="U12" i="19"/>
  <c r="AB13" i="19"/>
  <c r="R16" i="19"/>
  <c r="S16" i="19" s="1"/>
  <c r="U16" i="19"/>
  <c r="R18" i="19"/>
  <c r="S18" i="19" s="1"/>
  <c r="U18" i="19"/>
  <c r="S20" i="19"/>
  <c r="Y21" i="19"/>
  <c r="R22" i="19"/>
  <c r="S22" i="19"/>
  <c r="U22" i="19"/>
  <c r="U23" i="19"/>
  <c r="S23" i="19"/>
  <c r="AC25" i="19"/>
  <c r="Q26" i="19"/>
  <c r="U26" i="19"/>
  <c r="AC29" i="19"/>
  <c r="U30" i="19"/>
  <c r="AC30" i="19"/>
  <c r="AC31" i="19"/>
  <c r="AD32" i="19"/>
  <c r="AC32" i="19"/>
  <c r="AE32" i="19" s="1"/>
  <c r="AD33" i="19"/>
  <c r="AC35" i="19"/>
  <c r="AE35" i="19" s="1"/>
  <c r="AF35" i="19" s="1"/>
  <c r="AB35" i="19"/>
  <c r="AD36" i="19"/>
  <c r="AC39" i="19"/>
  <c r="AD39" i="19" s="1"/>
  <c r="AB40" i="19"/>
  <c r="AD40" i="19"/>
  <c r="AC43" i="19"/>
  <c r="Q7" i="19"/>
  <c r="S7" i="19"/>
  <c r="AI7" i="19"/>
  <c r="AA7" i="19" s="1"/>
  <c r="S9" i="19"/>
  <c r="S13" i="19"/>
  <c r="R15" i="19"/>
  <c r="S15" i="19" s="1"/>
  <c r="Q16" i="19"/>
  <c r="Q18" i="19"/>
  <c r="R19" i="19"/>
  <c r="S19" i="19" s="1"/>
  <c r="R21" i="19"/>
  <c r="S21" i="19" s="1"/>
  <c r="Q22" i="19"/>
  <c r="Q23" i="19"/>
  <c r="S24" i="19"/>
  <c r="AC24" i="19"/>
  <c r="AE24" i="19" s="1"/>
  <c r="Q25" i="19"/>
  <c r="R26" i="19"/>
  <c r="S26" i="19" s="1"/>
  <c r="AC26" i="19"/>
  <c r="AE26" i="19" s="1"/>
  <c r="AF26" i="19" s="1"/>
  <c r="AC27" i="19"/>
  <c r="S28" i="19"/>
  <c r="Q28" i="19"/>
  <c r="U28" i="19"/>
  <c r="R30" i="19"/>
  <c r="AB45" i="19"/>
  <c r="AC45" i="19"/>
  <c r="AD45" i="19" s="1"/>
  <c r="AC51" i="19"/>
  <c r="AB55" i="19"/>
  <c r="AC55" i="19"/>
  <c r="AD55" i="19" s="1"/>
  <c r="R32" i="19"/>
  <c r="S32" i="19" s="1"/>
  <c r="U32" i="19"/>
  <c r="R34" i="19"/>
  <c r="S34" i="19" s="1"/>
  <c r="U34" i="19"/>
  <c r="R36" i="19"/>
  <c r="S36" i="19" s="1"/>
  <c r="U36" i="19"/>
  <c r="R38" i="19"/>
  <c r="S38" i="19" s="1"/>
  <c r="U38" i="19"/>
  <c r="U42" i="19"/>
  <c r="R44" i="19"/>
  <c r="S44" i="19" s="1"/>
  <c r="U44" i="19"/>
  <c r="AC44" i="19"/>
  <c r="AC46" i="19"/>
  <c r="AE46" i="19" s="1"/>
  <c r="AB49" i="19"/>
  <c r="U53" i="19"/>
  <c r="AC56" i="19"/>
  <c r="AE56" i="19" s="1"/>
  <c r="AF56" i="19" s="1"/>
  <c r="Q57" i="19"/>
  <c r="U57" i="19"/>
  <c r="R27" i="19"/>
  <c r="S27" i="19"/>
  <c r="R29" i="19"/>
  <c r="S29" i="19"/>
  <c r="R31" i="19"/>
  <c r="S31" i="19"/>
  <c r="Q32" i="19"/>
  <c r="Q34" i="19"/>
  <c r="R35" i="19"/>
  <c r="S35" i="19"/>
  <c r="Q36" i="19"/>
  <c r="R37" i="19"/>
  <c r="S37" i="19" s="1"/>
  <c r="Q38" i="19"/>
  <c r="R39" i="19"/>
  <c r="S39" i="19" s="1"/>
  <c r="R41" i="19"/>
  <c r="S41" i="19" s="1"/>
  <c r="Q42" i="19"/>
  <c r="Q44" i="19"/>
  <c r="Q45" i="19"/>
  <c r="U45" i="19"/>
  <c r="AD46" i="19"/>
  <c r="AC47" i="19"/>
  <c r="S49" i="19"/>
  <c r="Q49" i="19"/>
  <c r="U49" i="19"/>
  <c r="Q51" i="19"/>
  <c r="U51" i="19"/>
  <c r="AD52" i="19"/>
  <c r="Q55" i="19"/>
  <c r="U55" i="19"/>
  <c r="R57" i="19"/>
  <c r="S57" i="19" s="1"/>
  <c r="R48" i="19"/>
  <c r="S48" i="19" s="1"/>
  <c r="R50" i="19"/>
  <c r="S50" i="19" s="1"/>
  <c r="R52" i="19"/>
  <c r="R54" i="19"/>
  <c r="S54" i="19" s="1"/>
  <c r="R56" i="19"/>
  <c r="AE51" i="19"/>
  <c r="AB7" i="20"/>
  <c r="AD7" i="20"/>
  <c r="AD8" i="20"/>
  <c r="AC15" i="20"/>
  <c r="AB15" i="20"/>
  <c r="AC17" i="20"/>
  <c r="AB18" i="20"/>
  <c r="AD18" i="20"/>
  <c r="AC19" i="20"/>
  <c r="AB19" i="20"/>
  <c r="AB21" i="20"/>
  <c r="AC25" i="20"/>
  <c r="AC26" i="20"/>
  <c r="AB27" i="20"/>
  <c r="AC27" i="20"/>
  <c r="AD27" i="20"/>
  <c r="AB28" i="20"/>
  <c r="AC9" i="20"/>
  <c r="AC22" i="20"/>
  <c r="AB22" i="20"/>
  <c r="AD24" i="20"/>
  <c r="U7" i="20"/>
  <c r="Q8" i="20"/>
  <c r="U8" i="20"/>
  <c r="Q9" i="20"/>
  <c r="T58" i="20"/>
  <c r="AC61" i="20" s="1"/>
  <c r="S10" i="20"/>
  <c r="S12" i="20"/>
  <c r="AH12" i="20"/>
  <c r="AI12" i="20" s="1"/>
  <c r="AA12" i="20" s="1"/>
  <c r="Q13" i="20"/>
  <c r="R14" i="20"/>
  <c r="S14" i="20"/>
  <c r="Q15" i="20"/>
  <c r="Q17" i="20"/>
  <c r="R18" i="20"/>
  <c r="S18" i="20"/>
  <c r="Q19" i="20"/>
  <c r="S20" i="20"/>
  <c r="AH20" i="20"/>
  <c r="AI20" i="20"/>
  <c r="AA20" i="20" s="1"/>
  <c r="Q21" i="20"/>
  <c r="Y21" i="20"/>
  <c r="R22" i="20"/>
  <c r="S22" i="20"/>
  <c r="S23" i="20"/>
  <c r="AH23" i="20"/>
  <c r="AI23" i="20" s="1"/>
  <c r="AA23" i="20" s="1"/>
  <c r="Q25" i="20"/>
  <c r="U25" i="20"/>
  <c r="Q26" i="20"/>
  <c r="R27" i="20"/>
  <c r="S27" i="20" s="1"/>
  <c r="R29" i="20"/>
  <c r="S29" i="20" s="1"/>
  <c r="AC32" i="20"/>
  <c r="AE32" i="20" s="1"/>
  <c r="AC33" i="20"/>
  <c r="AB35" i="20"/>
  <c r="AC35" i="20"/>
  <c r="AD35" i="20" s="1"/>
  <c r="S9" i="20"/>
  <c r="S11" i="20"/>
  <c r="S13" i="20"/>
  <c r="R15" i="20"/>
  <c r="S15" i="20"/>
  <c r="R17" i="20"/>
  <c r="S17" i="20"/>
  <c r="R19" i="20"/>
  <c r="S19" i="20"/>
  <c r="R21" i="20"/>
  <c r="S21" i="20"/>
  <c r="R26" i="20"/>
  <c r="S26" i="20"/>
  <c r="U30" i="20"/>
  <c r="R30" i="20"/>
  <c r="S30" i="20" s="1"/>
  <c r="AC30" i="20"/>
  <c r="S31" i="20"/>
  <c r="Q31" i="20"/>
  <c r="U31" i="20"/>
  <c r="AB31" i="20"/>
  <c r="AC38" i="20"/>
  <c r="AE38" i="20" s="1"/>
  <c r="AF38" i="20" s="1"/>
  <c r="AB38" i="20"/>
  <c r="AB39" i="20"/>
  <c r="AD39" i="20"/>
  <c r="AB40" i="20"/>
  <c r="AB43" i="20"/>
  <c r="AC43" i="20"/>
  <c r="AD43" i="20" s="1"/>
  <c r="R35" i="20"/>
  <c r="S35" i="20" s="1"/>
  <c r="U35" i="20"/>
  <c r="R37" i="20"/>
  <c r="S37" i="20" s="1"/>
  <c r="U37" i="20"/>
  <c r="R39" i="20"/>
  <c r="S39" i="20" s="1"/>
  <c r="U39" i="20"/>
  <c r="R41" i="20"/>
  <c r="R43" i="20"/>
  <c r="S43" i="20" s="1"/>
  <c r="U43" i="20"/>
  <c r="AB50" i="20"/>
  <c r="AC50" i="20"/>
  <c r="AD50" i="20" s="1"/>
  <c r="AD52" i="20"/>
  <c r="AC55" i="20"/>
  <c r="AE55" i="20" s="1"/>
  <c r="AF55" i="20" s="1"/>
  <c r="AB56" i="20"/>
  <c r="AC56" i="20"/>
  <c r="AD56" i="20" s="1"/>
  <c r="R32" i="20"/>
  <c r="S32" i="20" s="1"/>
  <c r="R34" i="20"/>
  <c r="S34" i="20" s="1"/>
  <c r="Q35" i="20"/>
  <c r="Q37" i="20"/>
  <c r="R38" i="20"/>
  <c r="S38" i="20" s="1"/>
  <c r="Q39" i="20"/>
  <c r="R40" i="20"/>
  <c r="S40" i="20" s="1"/>
  <c r="R42" i="20"/>
  <c r="S42" i="20" s="1"/>
  <c r="Q43" i="20"/>
  <c r="AC44" i="20"/>
  <c r="AD44" i="20" s="1"/>
  <c r="AF46" i="20"/>
  <c r="AC47" i="20"/>
  <c r="AF47" i="20"/>
  <c r="AB48" i="20"/>
  <c r="AC48" i="20"/>
  <c r="AD48" i="20" s="1"/>
  <c r="R46" i="20"/>
  <c r="S47" i="20"/>
  <c r="R48" i="20"/>
  <c r="S48" i="20" s="1"/>
  <c r="R50" i="20"/>
  <c r="S50" i="20" s="1"/>
  <c r="Q53" i="20"/>
  <c r="R54" i="20"/>
  <c r="S54" i="20" s="1"/>
  <c r="AI54" i="20"/>
  <c r="AA54" i="20" s="1"/>
  <c r="R55" i="20"/>
  <c r="S55" i="20" s="1"/>
  <c r="R56" i="20"/>
  <c r="S56" i="20" s="1"/>
  <c r="U56" i="20"/>
  <c r="N58" i="20"/>
  <c r="R47" i="20"/>
  <c r="R49" i="20"/>
  <c r="R53" i="20"/>
  <c r="S53" i="20" s="1"/>
  <c r="Q56" i="20"/>
  <c r="AE55" i="19"/>
  <c r="AF55" i="19" s="1"/>
  <c r="AE45" i="19"/>
  <c r="AF45" i="19" s="1"/>
  <c r="AE16" i="19"/>
  <c r="AF16" i="19" s="1"/>
  <c r="AB58" i="16"/>
  <c r="Q56" i="9"/>
  <c r="Q54" i="9"/>
  <c r="Q51" i="9"/>
  <c r="Q45" i="9"/>
  <c r="U45" i="9"/>
  <c r="Q43" i="9"/>
  <c r="U43" i="9"/>
  <c r="Q41" i="9"/>
  <c r="U55" i="3"/>
  <c r="U40" i="3"/>
  <c r="U36" i="3"/>
  <c r="U27" i="3"/>
  <c r="U8" i="3"/>
  <c r="R46" i="4"/>
  <c r="R52" i="5"/>
  <c r="U48" i="5"/>
  <c r="R46" i="5"/>
  <c r="U42" i="5"/>
  <c r="U38" i="5"/>
  <c r="U34" i="5"/>
  <c r="U31" i="5"/>
  <c r="U29" i="5"/>
  <c r="U27" i="5"/>
  <c r="U25" i="5"/>
  <c r="U22" i="5"/>
  <c r="U17" i="5"/>
  <c r="U9" i="5"/>
  <c r="U49" i="6"/>
  <c r="U39" i="6"/>
  <c r="U33" i="6"/>
  <c r="U30" i="6"/>
  <c r="U26" i="6"/>
  <c r="U21" i="6"/>
  <c r="U7" i="6"/>
  <c r="R54" i="9"/>
  <c r="S54" i="9" s="1"/>
  <c r="R51" i="9"/>
  <c r="S51" i="9" s="1"/>
  <c r="R45" i="9"/>
  <c r="S45" i="9" s="1"/>
  <c r="R43" i="9"/>
  <c r="S43" i="9" s="1"/>
  <c r="U39" i="9"/>
  <c r="U35" i="9"/>
  <c r="U32" i="9"/>
  <c r="U30" i="9"/>
  <c r="U28" i="9"/>
  <c r="U26" i="9"/>
  <c r="R47" i="8"/>
  <c r="S51" i="10"/>
  <c r="S38" i="10"/>
  <c r="S34" i="10"/>
  <c r="S31" i="10"/>
  <c r="S26" i="10"/>
  <c r="U22" i="10"/>
  <c r="U33" i="11"/>
  <c r="R46" i="12"/>
  <c r="R33" i="12"/>
  <c r="U21" i="12"/>
  <c r="U18" i="12"/>
  <c r="U16" i="12"/>
  <c r="U14" i="12"/>
  <c r="U52" i="13"/>
  <c r="U21" i="13"/>
  <c r="U18" i="13"/>
  <c r="U16" i="13"/>
  <c r="U14" i="13"/>
  <c r="U53" i="14"/>
  <c r="R52" i="14"/>
  <c r="U50" i="14"/>
  <c r="U48" i="14"/>
  <c r="R46" i="14"/>
  <c r="U44" i="14"/>
  <c r="U42" i="14"/>
  <c r="U40" i="14"/>
  <c r="U38" i="14"/>
  <c r="U36" i="14"/>
  <c r="U25" i="14"/>
  <c r="U17" i="14"/>
  <c r="S57" i="15"/>
  <c r="S50" i="15"/>
  <c r="S48" i="15"/>
  <c r="S44" i="15"/>
  <c r="U36" i="15"/>
  <c r="U32" i="15"/>
  <c r="S25" i="15"/>
  <c r="AE15" i="17"/>
  <c r="AF15" i="17" s="1"/>
  <c r="AB19" i="17"/>
  <c r="AD23" i="17"/>
  <c r="AD24" i="17"/>
  <c r="U24" i="15"/>
  <c r="S24" i="15"/>
  <c r="AE11" i="17"/>
  <c r="AB21" i="17"/>
  <c r="AE21" i="17"/>
  <c r="AF21" i="17" s="1"/>
  <c r="AD21" i="17"/>
  <c r="U19" i="15"/>
  <c r="U7" i="15"/>
  <c r="U37" i="16"/>
  <c r="U41" i="16"/>
  <c r="U45" i="16"/>
  <c r="U49" i="16"/>
  <c r="U9" i="17"/>
  <c r="AD14" i="17"/>
  <c r="AB17" i="17"/>
  <c r="AD18" i="17"/>
  <c r="U21" i="17"/>
  <c r="AB28" i="17"/>
  <c r="AE29" i="17"/>
  <c r="AD29" i="17"/>
  <c r="AF29" i="17"/>
  <c r="AB29" i="17"/>
  <c r="AB36" i="17"/>
  <c r="AE38" i="17"/>
  <c r="AB38" i="17"/>
  <c r="AB39" i="17"/>
  <c r="AE44" i="17"/>
  <c r="AF44" i="17" s="1"/>
  <c r="AE45" i="17"/>
  <c r="AD45" i="17"/>
  <c r="AF45" i="17"/>
  <c r="AB45" i="17"/>
  <c r="AF47" i="17"/>
  <c r="AE47" i="17"/>
  <c r="AD51" i="17"/>
  <c r="AB51" i="17"/>
  <c r="AF52" i="17"/>
  <c r="AD52" i="17"/>
  <c r="AE52" i="17"/>
  <c r="AE56" i="17"/>
  <c r="AF56" i="17" s="1"/>
  <c r="AC8" i="18"/>
  <c r="AC24" i="18"/>
  <c r="AC35" i="18"/>
  <c r="AC36" i="18"/>
  <c r="AE36" i="18"/>
  <c r="AF36" i="18" s="1"/>
  <c r="AB36" i="18"/>
  <c r="AB38" i="18"/>
  <c r="AC38" i="18"/>
  <c r="AB42" i="18"/>
  <c r="AE27" i="17"/>
  <c r="AD27" i="17"/>
  <c r="AE32" i="17"/>
  <c r="AB32" i="17"/>
  <c r="AF32" i="17"/>
  <c r="AD32" i="17"/>
  <c r="AD33" i="17"/>
  <c r="AD34" i="17"/>
  <c r="AB35" i="17"/>
  <c r="AE35" i="17"/>
  <c r="AF35" i="17" s="1"/>
  <c r="AD35" i="17"/>
  <c r="AB40" i="17"/>
  <c r="AE40" i="17"/>
  <c r="AF40" i="17" s="1"/>
  <c r="AD40" i="17"/>
  <c r="AE41" i="17"/>
  <c r="AF41" i="17" s="1"/>
  <c r="AB43" i="17"/>
  <c r="AE46" i="17"/>
  <c r="AD46" i="17"/>
  <c r="AB50" i="17"/>
  <c r="AE50" i="17"/>
  <c r="AF50" i="17" s="1"/>
  <c r="AD50" i="17"/>
  <c r="AE54" i="17"/>
  <c r="AD54" i="17"/>
  <c r="AF54" i="17"/>
  <c r="AB54" i="17"/>
  <c r="AE55" i="17"/>
  <c r="AD55" i="17"/>
  <c r="AC17" i="18"/>
  <c r="AD17" i="18" s="1"/>
  <c r="AC19" i="18"/>
  <c r="AD19" i="18" s="1"/>
  <c r="AE19" i="18"/>
  <c r="AF19" i="18" s="1"/>
  <c r="AC34" i="18"/>
  <c r="AB34" i="18"/>
  <c r="U8" i="18"/>
  <c r="Q40" i="18"/>
  <c r="U40" i="18"/>
  <c r="Q44" i="18"/>
  <c r="U44" i="18"/>
  <c r="Q45" i="18"/>
  <c r="U45" i="18"/>
  <c r="U48" i="18"/>
  <c r="Q49" i="18"/>
  <c r="U49" i="18"/>
  <c r="Q50" i="18"/>
  <c r="U50" i="18"/>
  <c r="Q51" i="18"/>
  <c r="U51" i="18"/>
  <c r="AB51" i="18"/>
  <c r="AC46" i="18"/>
  <c r="AE46" i="18" s="1"/>
  <c r="AC18" i="18"/>
  <c r="AD18" i="18" s="1"/>
  <c r="S8" i="18"/>
  <c r="U23" i="18"/>
  <c r="U35" i="18"/>
  <c r="U37" i="18"/>
  <c r="AB41" i="18"/>
  <c r="Q42" i="18"/>
  <c r="U42" i="18"/>
  <c r="S46" i="18"/>
  <c r="AB49" i="18"/>
  <c r="AC48" i="18"/>
  <c r="AE48" i="18" s="1"/>
  <c r="AF48" i="18" s="1"/>
  <c r="AC44" i="18"/>
  <c r="AE44" i="18" s="1"/>
  <c r="AF44" i="18" s="1"/>
  <c r="U8" i="19"/>
  <c r="Q8" i="19"/>
  <c r="S8" i="19"/>
  <c r="AD24" i="19"/>
  <c r="AF24" i="19"/>
  <c r="U15" i="19"/>
  <c r="U17" i="19"/>
  <c r="U19" i="19"/>
  <c r="U21" i="19"/>
  <c r="U31" i="19"/>
  <c r="U33" i="19"/>
  <c r="U35" i="19"/>
  <c r="U37" i="19"/>
  <c r="AI37" i="19"/>
  <c r="AA37" i="19" s="1"/>
  <c r="U39" i="19"/>
  <c r="S46" i="19"/>
  <c r="S52" i="19"/>
  <c r="U48" i="19"/>
  <c r="U50" i="19"/>
  <c r="AI54" i="19"/>
  <c r="AA54" i="19" s="1"/>
  <c r="AE34" i="18"/>
  <c r="AF34" i="18" s="1"/>
  <c r="AD34" i="18"/>
  <c r="AE38" i="18"/>
  <c r="AF38" i="18" s="1"/>
  <c r="AD38" i="18"/>
  <c r="AC57" i="20"/>
  <c r="AD57" i="20" s="1"/>
  <c r="AB57" i="20"/>
  <c r="AE57" i="20"/>
  <c r="AF57" i="20" s="1"/>
  <c r="AB42" i="20"/>
  <c r="AC53" i="20"/>
  <c r="AD53" i="20" s="1"/>
  <c r="AB53" i="20"/>
  <c r="AE28" i="20"/>
  <c r="AD28" i="20"/>
  <c r="AE21" i="20"/>
  <c r="AF21" i="20"/>
  <c r="AD21" i="20"/>
  <c r="AE25" i="20"/>
  <c r="AF25" i="20" s="1"/>
  <c r="AE39" i="20"/>
  <c r="AF39" i="20" s="1"/>
  <c r="AE43" i="20"/>
  <c r="AF43" i="20" s="1"/>
  <c r="AE56" i="20"/>
  <c r="AF56" i="20" s="1"/>
  <c r="AE18" i="20"/>
  <c r="AF18" i="20" s="1"/>
  <c r="AD17" i="20"/>
  <c r="AE35" i="20"/>
  <c r="AF35" i="20" s="1"/>
  <c r="AE7" i="20"/>
  <c r="AF7" i="20" s="1"/>
  <c r="AD27" i="19"/>
  <c r="U53" i="3"/>
  <c r="R52" i="3"/>
  <c r="R33" i="3"/>
  <c r="U56" i="4"/>
  <c r="U37" i="6"/>
  <c r="U57" i="9"/>
  <c r="R52" i="9"/>
  <c r="U48" i="9"/>
  <c r="R47" i="9"/>
  <c r="R46" i="9"/>
  <c r="U42" i="9"/>
  <c r="U38" i="9"/>
  <c r="U34" i="9"/>
  <c r="U29" i="9"/>
  <c r="S17" i="9"/>
  <c r="U46" i="8"/>
  <c r="U56" i="10"/>
  <c r="U54" i="10"/>
  <c r="U51" i="10"/>
  <c r="U49" i="10"/>
  <c r="U45" i="10"/>
  <c r="U43" i="10"/>
  <c r="U41" i="10"/>
  <c r="U39" i="10"/>
  <c r="U37" i="10"/>
  <c r="U35" i="10"/>
  <c r="U32" i="10"/>
  <c r="U30" i="10"/>
  <c r="U28" i="10"/>
  <c r="U26" i="10"/>
  <c r="U21" i="10"/>
  <c r="R52" i="11"/>
  <c r="R47" i="11"/>
  <c r="U46" i="5"/>
  <c r="U47" i="12"/>
  <c r="S24" i="12"/>
  <c r="U22" i="12"/>
  <c r="U17" i="12"/>
  <c r="N58" i="13"/>
  <c r="R47" i="13"/>
  <c r="R46" i="13"/>
  <c r="S25" i="13"/>
  <c r="U19" i="13"/>
  <c r="U15" i="13"/>
  <c r="U51" i="14"/>
  <c r="U47" i="14"/>
  <c r="U41" i="14"/>
  <c r="U18" i="14"/>
  <c r="S11" i="14"/>
  <c r="S10" i="14"/>
  <c r="U57" i="15"/>
  <c r="U50" i="15"/>
  <c r="U44" i="15"/>
  <c r="U34" i="15"/>
  <c r="U28" i="15"/>
  <c r="U21" i="15"/>
  <c r="S11" i="15"/>
  <c r="AE17" i="17"/>
  <c r="AF17" i="17" s="1"/>
  <c r="U48" i="17"/>
  <c r="U50" i="17"/>
  <c r="U57" i="17"/>
  <c r="U26" i="18"/>
  <c r="U28" i="18"/>
  <c r="U30" i="18"/>
  <c r="U32" i="18"/>
  <c r="AB39" i="18"/>
  <c r="AC39" i="18"/>
  <c r="AE39" i="18" s="1"/>
  <c r="AF39" i="18" s="1"/>
  <c r="AC50" i="18"/>
  <c r="AD50" i="18" s="1"/>
  <c r="AB50" i="18"/>
  <c r="AB43" i="18"/>
  <c r="AC43" i="18"/>
  <c r="AD43" i="18" s="1"/>
  <c r="U34" i="18"/>
  <c r="U39" i="18"/>
  <c r="U43" i="18"/>
  <c r="U54" i="18"/>
  <c r="U56" i="18"/>
  <c r="AD32" i="20"/>
  <c r="AF32" i="20"/>
  <c r="AB32" i="20"/>
  <c r="AH13" i="20"/>
  <c r="AI13" i="20" s="1"/>
  <c r="AA13" i="20" s="1"/>
  <c r="S46" i="20"/>
  <c r="U12" i="20"/>
  <c r="U16" i="20"/>
  <c r="U22" i="20"/>
  <c r="U27" i="20"/>
  <c r="U38" i="20"/>
  <c r="U40" i="20"/>
  <c r="U42" i="20"/>
  <c r="U44" i="20"/>
  <c r="U50" i="20"/>
  <c r="U54" i="20"/>
  <c r="U55" i="20"/>
  <c r="U57" i="20"/>
  <c r="AE50" i="18"/>
  <c r="AF50" i="18" s="1"/>
  <c r="N4" i="21"/>
  <c r="AF8" i="21"/>
  <c r="AD8" i="21"/>
  <c r="AC8" i="21"/>
  <c r="AE8" i="21" s="1"/>
  <c r="AC9" i="21"/>
  <c r="AE9" i="21" s="1"/>
  <c r="AF9" i="21" s="1"/>
  <c r="AB14" i="21"/>
  <c r="AC14" i="21"/>
  <c r="AD14" i="21" s="1"/>
  <c r="AE14" i="21"/>
  <c r="AF14" i="21" s="1"/>
  <c r="S14" i="21"/>
  <c r="Q14" i="21"/>
  <c r="AB21" i="21"/>
  <c r="AC21" i="21"/>
  <c r="AD21" i="21" s="1"/>
  <c r="AB22" i="21"/>
  <c r="AC22" i="21"/>
  <c r="AD22" i="21" s="1"/>
  <c r="AC24" i="21"/>
  <c r="AE24" i="21" s="1"/>
  <c r="AF24" i="21"/>
  <c r="AD24" i="21"/>
  <c r="AC25" i="21"/>
  <c r="AE25" i="21" s="1"/>
  <c r="AF25" i="21" s="1"/>
  <c r="AB25" i="21"/>
  <c r="AB26" i="21"/>
  <c r="AC26" i="21"/>
  <c r="AD26" i="21" s="1"/>
  <c r="AC27" i="21"/>
  <c r="AB28" i="21"/>
  <c r="AB29" i="21"/>
  <c r="AB30" i="21"/>
  <c r="AC30" i="21"/>
  <c r="AD30" i="21" s="1"/>
  <c r="AC31" i="21"/>
  <c r="AE31" i="21" s="1"/>
  <c r="AF31" i="21" s="1"/>
  <c r="AB31" i="21"/>
  <c r="AF32" i="21"/>
  <c r="AD32" i="21"/>
  <c r="AB32" i="21"/>
  <c r="AC32" i="21"/>
  <c r="AE32" i="21"/>
  <c r="AC33" i="21"/>
  <c r="AE33" i="21"/>
  <c r="AF33" i="21"/>
  <c r="AD33" i="21"/>
  <c r="AC35" i="21"/>
  <c r="AE35" i="21"/>
  <c r="AF35" i="21" s="1"/>
  <c r="AB35" i="21"/>
  <c r="AC36" i="21"/>
  <c r="AE36" i="21" s="1"/>
  <c r="AF36" i="21" s="1"/>
  <c r="AC49" i="21"/>
  <c r="AE49" i="21" s="1"/>
  <c r="AF49" i="21" s="1"/>
  <c r="AB49" i="21"/>
  <c r="AB50" i="21"/>
  <c r="AC51" i="21"/>
  <c r="AE51" i="21" s="1"/>
  <c r="AF51" i="21" s="1"/>
  <c r="AB51" i="21"/>
  <c r="AF52" i="21"/>
  <c r="AD52" i="21"/>
  <c r="AC52" i="21"/>
  <c r="AE52" i="21" s="1"/>
  <c r="AE53" i="21"/>
  <c r="AF53" i="21" s="1"/>
  <c r="AD53" i="21"/>
  <c r="AB53" i="21"/>
  <c r="AC57" i="21"/>
  <c r="R7" i="21"/>
  <c r="S7" i="21" s="1"/>
  <c r="U7" i="21"/>
  <c r="AB9" i="21"/>
  <c r="S10" i="21"/>
  <c r="AH10" i="21"/>
  <c r="AI10" i="21" s="1"/>
  <c r="S12" i="21"/>
  <c r="U14" i="21"/>
  <c r="AC15" i="21"/>
  <c r="AE15" i="21" s="1"/>
  <c r="AF15" i="21" s="1"/>
  <c r="S16" i="21"/>
  <c r="Q16" i="21"/>
  <c r="AE16" i="21"/>
  <c r="AF16" i="21" s="1"/>
  <c r="AD16" i="21"/>
  <c r="AB16" i="21"/>
  <c r="AB17" i="21"/>
  <c r="AC17" i="21"/>
  <c r="AD17" i="21" s="1"/>
  <c r="AC18" i="21"/>
  <c r="AE18" i="21" s="1"/>
  <c r="AF18" i="21" s="1"/>
  <c r="AB18" i="21"/>
  <c r="AB19" i="21"/>
  <c r="AC19" i="21"/>
  <c r="AD19" i="21" s="1"/>
  <c r="AB37" i="21"/>
  <c r="AB38" i="21"/>
  <c r="AC38" i="21"/>
  <c r="AD38" i="21" s="1"/>
  <c r="AC39" i="21"/>
  <c r="AE39" i="21" s="1"/>
  <c r="AF39" i="21" s="1"/>
  <c r="AB39" i="21"/>
  <c r="AB40" i="21"/>
  <c r="AE40" i="21"/>
  <c r="AF40" i="21" s="1"/>
  <c r="AD40" i="21"/>
  <c r="AC41" i="21"/>
  <c r="AB42" i="21"/>
  <c r="AB43" i="21"/>
  <c r="AB44" i="21"/>
  <c r="AD44" i="21"/>
  <c r="AC45" i="21"/>
  <c r="AE45" i="21" s="1"/>
  <c r="AF45" i="21" s="1"/>
  <c r="AB45" i="21"/>
  <c r="AF46" i="21"/>
  <c r="AD46" i="21"/>
  <c r="AC46" i="21"/>
  <c r="AE46" i="21" s="1"/>
  <c r="AC47" i="21"/>
  <c r="AE47" i="21" s="1"/>
  <c r="AF47" i="21"/>
  <c r="AD47" i="21"/>
  <c r="AC48" i="21"/>
  <c r="AE54" i="21"/>
  <c r="AB54" i="21"/>
  <c r="AF54" i="21"/>
  <c r="AD54" i="21"/>
  <c r="AB55" i="21"/>
  <c r="AE56" i="21"/>
  <c r="AF56" i="21" s="1"/>
  <c r="AD56" i="21"/>
  <c r="AB56" i="21"/>
  <c r="Q7" i="21"/>
  <c r="AI7" i="21"/>
  <c r="AA7" i="21" s="1"/>
  <c r="S11" i="21"/>
  <c r="AH12" i="21"/>
  <c r="AI12" i="21" s="1"/>
  <c r="AA12" i="21" s="1"/>
  <c r="AB13" i="21"/>
  <c r="U16" i="21"/>
  <c r="S13" i="21"/>
  <c r="R15" i="21"/>
  <c r="S15" i="21" s="1"/>
  <c r="R17" i="21"/>
  <c r="S17" i="21" s="1"/>
  <c r="Q18" i="21"/>
  <c r="R19" i="21"/>
  <c r="S19" i="21" s="1"/>
  <c r="R21" i="21"/>
  <c r="S21" i="21" s="1"/>
  <c r="Q22" i="21"/>
  <c r="Q23" i="21"/>
  <c r="R26" i="21"/>
  <c r="S26" i="21" s="1"/>
  <c r="Q27" i="21"/>
  <c r="Q29" i="21"/>
  <c r="R30" i="21"/>
  <c r="S30" i="21" s="1"/>
  <c r="Q31" i="21"/>
  <c r="R32" i="21"/>
  <c r="S32" i="21" s="1"/>
  <c r="S33" i="21"/>
  <c r="R34" i="21"/>
  <c r="S34" i="21"/>
  <c r="Q35" i="21"/>
  <c r="R36" i="21"/>
  <c r="S36" i="21" s="1"/>
  <c r="Q37" i="21"/>
  <c r="R38" i="21"/>
  <c r="S38" i="21" s="1"/>
  <c r="Q39" i="21"/>
  <c r="R40" i="21"/>
  <c r="S40" i="21" s="1"/>
  <c r="Q41" i="21"/>
  <c r="R42" i="21"/>
  <c r="S42" i="21" s="1"/>
  <c r="Q43" i="21"/>
  <c r="R44" i="21"/>
  <c r="S44" i="21" s="1"/>
  <c r="Q45" i="21"/>
  <c r="R46" i="21"/>
  <c r="S47" i="21"/>
  <c r="R48" i="21"/>
  <c r="S48" i="21" s="1"/>
  <c r="Q49" i="21"/>
  <c r="R50" i="21"/>
  <c r="S50" i="21" s="1"/>
  <c r="Q51" i="21"/>
  <c r="R52" i="21"/>
  <c r="Q53" i="21"/>
  <c r="R54" i="21"/>
  <c r="S54" i="21" s="1"/>
  <c r="R55" i="21"/>
  <c r="S55" i="21" s="1"/>
  <c r="Q56" i="21"/>
  <c r="R18" i="21"/>
  <c r="S18" i="21" s="1"/>
  <c r="S20" i="21"/>
  <c r="Y21" i="21"/>
  <c r="R22" i="21"/>
  <c r="S22" i="21" s="1"/>
  <c r="S23" i="21"/>
  <c r="R27" i="21"/>
  <c r="S27" i="21" s="1"/>
  <c r="R29" i="21"/>
  <c r="S29" i="21" s="1"/>
  <c r="R31" i="21"/>
  <c r="S31" i="21" s="1"/>
  <c r="R33" i="21"/>
  <c r="R35" i="21"/>
  <c r="S35" i="21" s="1"/>
  <c r="R37" i="21"/>
  <c r="S37" i="21" s="1"/>
  <c r="R39" i="21"/>
  <c r="S39" i="21" s="1"/>
  <c r="R41" i="21"/>
  <c r="S41" i="21" s="1"/>
  <c r="R43" i="21"/>
  <c r="S43" i="21" s="1"/>
  <c r="R45" i="21"/>
  <c r="S45" i="21" s="1"/>
  <c r="R47" i="21"/>
  <c r="R49" i="21"/>
  <c r="S49" i="21" s="1"/>
  <c r="R51" i="21"/>
  <c r="S51" i="21" s="1"/>
  <c r="R53" i="21"/>
  <c r="S53" i="21" s="1"/>
  <c r="R56" i="21"/>
  <c r="S56" i="21" s="1"/>
  <c r="AE44" i="21"/>
  <c r="AF44" i="21" s="1"/>
  <c r="AE34" i="21"/>
  <c r="AB34" i="21"/>
  <c r="AA7" i="22"/>
  <c r="AC12" i="22"/>
  <c r="AE12" i="22" s="1"/>
  <c r="AF12" i="22" s="1"/>
  <c r="AB22" i="22"/>
  <c r="AC22" i="22"/>
  <c r="AD22" i="22" s="1"/>
  <c r="AC23" i="22"/>
  <c r="AC28" i="22"/>
  <c r="AC8" i="22"/>
  <c r="AF8" i="22"/>
  <c r="AC10" i="22"/>
  <c r="AE10" i="22" s="1"/>
  <c r="AF10" i="22"/>
  <c r="AD10" i="22"/>
  <c r="AB15" i="22"/>
  <c r="AC15" i="22"/>
  <c r="AD15" i="22" s="1"/>
  <c r="AB19" i="22"/>
  <c r="AC19" i="22"/>
  <c r="AD19" i="22" s="1"/>
  <c r="AC20" i="22"/>
  <c r="AD20" i="22"/>
  <c r="AC16" i="22"/>
  <c r="AE16" i="22" s="1"/>
  <c r="AF16" i="22" s="1"/>
  <c r="Q17" i="22"/>
  <c r="AB17" i="22"/>
  <c r="AB21" i="22"/>
  <c r="AC25" i="22"/>
  <c r="AB26" i="22"/>
  <c r="AC29" i="22"/>
  <c r="AE29" i="22" s="1"/>
  <c r="AF29" i="22" s="1"/>
  <c r="Q30" i="22"/>
  <c r="AB30" i="22"/>
  <c r="AD37" i="22"/>
  <c r="AE37" i="22"/>
  <c r="AC38" i="22"/>
  <c r="AE38" i="22" s="1"/>
  <c r="AF38" i="22" s="1"/>
  <c r="AB38" i="22"/>
  <c r="AB39" i="22"/>
  <c r="AB49" i="22"/>
  <c r="AC49" i="22"/>
  <c r="AD49" i="22" s="1"/>
  <c r="AC50" i="22"/>
  <c r="AE50" i="22" s="1"/>
  <c r="AF50" i="22" s="1"/>
  <c r="AB50" i="22"/>
  <c r="AB51" i="22"/>
  <c r="AC51" i="22"/>
  <c r="AD51" i="22" s="1"/>
  <c r="AC52" i="22"/>
  <c r="AE52" i="22" s="1"/>
  <c r="AF52" i="22"/>
  <c r="AD52" i="22"/>
  <c r="AC57" i="22"/>
  <c r="Q7" i="22"/>
  <c r="S9" i="22"/>
  <c r="AB10" i="22"/>
  <c r="S11" i="22"/>
  <c r="AB12" i="22"/>
  <c r="U17" i="22"/>
  <c r="AB20" i="22"/>
  <c r="U26" i="22"/>
  <c r="U30" i="22"/>
  <c r="AC14" i="22"/>
  <c r="AE14" i="22" s="1"/>
  <c r="AF14" i="22" s="1"/>
  <c r="S15" i="22"/>
  <c r="Q15" i="22"/>
  <c r="AC18" i="22"/>
  <c r="S19" i="22"/>
  <c r="Q19" i="22"/>
  <c r="S21" i="22"/>
  <c r="Q21" i="22"/>
  <c r="AC24" i="22"/>
  <c r="AE24" i="22" s="1"/>
  <c r="U25" i="22"/>
  <c r="Q25" i="22"/>
  <c r="AC27" i="22"/>
  <c r="S28" i="22"/>
  <c r="Q28" i="22"/>
  <c r="AC31" i="22"/>
  <c r="AE31" i="22" s="1"/>
  <c r="AF31" i="22" s="1"/>
  <c r="AF32" i="22"/>
  <c r="AD32" i="22"/>
  <c r="AB32" i="22"/>
  <c r="AC32" i="22"/>
  <c r="AE32" i="22"/>
  <c r="AC33" i="22"/>
  <c r="AE33" i="22"/>
  <c r="AF33" i="22"/>
  <c r="AD33" i="22"/>
  <c r="AB35" i="22"/>
  <c r="AC35" i="22"/>
  <c r="AD35" i="22" s="1"/>
  <c r="AC36" i="22"/>
  <c r="AE36" i="22" s="1"/>
  <c r="AF36" i="22" s="1"/>
  <c r="AB36" i="22"/>
  <c r="AD40" i="22"/>
  <c r="AF40" i="22"/>
  <c r="AB40" i="22"/>
  <c r="AC41" i="22"/>
  <c r="AB41" i="22"/>
  <c r="AC42" i="22"/>
  <c r="AE42" i="22" s="1"/>
  <c r="AF42" i="22" s="1"/>
  <c r="AC43" i="22"/>
  <c r="AB43" i="22"/>
  <c r="AB45" i="22"/>
  <c r="AC45" i="22"/>
  <c r="AD45" i="22" s="1"/>
  <c r="AC46" i="22"/>
  <c r="AF46" i="22"/>
  <c r="AF47" i="22"/>
  <c r="AC47" i="22"/>
  <c r="AC48" i="22"/>
  <c r="AE48" i="22" s="1"/>
  <c r="AF48" i="22" s="1"/>
  <c r="AB48" i="22"/>
  <c r="R7" i="22"/>
  <c r="U7" i="22"/>
  <c r="S10" i="22"/>
  <c r="S12" i="22"/>
  <c r="AB13" i="22"/>
  <c r="U15" i="22"/>
  <c r="R17" i="22"/>
  <c r="S17" i="22"/>
  <c r="AC17" i="22"/>
  <c r="AD17" i="22"/>
  <c r="U19" i="22"/>
  <c r="U21" i="22"/>
  <c r="AC21" i="22"/>
  <c r="AD21" i="22"/>
  <c r="S24" i="22"/>
  <c r="U28" i="22"/>
  <c r="R30" i="22"/>
  <c r="S30" i="22"/>
  <c r="AC30" i="22"/>
  <c r="AE30" i="22"/>
  <c r="AF30" i="22" s="1"/>
  <c r="R32" i="22"/>
  <c r="S32" i="22" s="1"/>
  <c r="U32" i="22"/>
  <c r="R34" i="22"/>
  <c r="S34" i="22"/>
  <c r="U34" i="22"/>
  <c r="R35" i="22"/>
  <c r="S35" i="22" s="1"/>
  <c r="U35" i="22"/>
  <c r="R37" i="22"/>
  <c r="S37" i="22" s="1"/>
  <c r="U37" i="22"/>
  <c r="R39" i="22"/>
  <c r="S39" i="22" s="1"/>
  <c r="U39" i="22"/>
  <c r="R42" i="22"/>
  <c r="S42" i="22" s="1"/>
  <c r="U42" i="22"/>
  <c r="R44" i="22"/>
  <c r="S44" i="22" s="1"/>
  <c r="U44" i="22"/>
  <c r="AD44" i="22"/>
  <c r="AF44" i="22"/>
  <c r="R45" i="22"/>
  <c r="S45" i="22" s="1"/>
  <c r="U45" i="22"/>
  <c r="R47" i="22"/>
  <c r="U47" i="22"/>
  <c r="R49" i="22"/>
  <c r="S49" i="22" s="1"/>
  <c r="U49" i="22"/>
  <c r="R51" i="22"/>
  <c r="S51" i="22" s="1"/>
  <c r="U51" i="22"/>
  <c r="R53" i="22"/>
  <c r="S53" i="22"/>
  <c r="U53" i="22"/>
  <c r="AD53" i="22"/>
  <c r="R54" i="22"/>
  <c r="S54" i="22"/>
  <c r="U54" i="22"/>
  <c r="AD54" i="22"/>
  <c r="AF54" i="22"/>
  <c r="R55" i="22"/>
  <c r="S55" i="22" s="1"/>
  <c r="U55" i="22"/>
  <c r="AD55" i="22"/>
  <c r="AF55" i="22"/>
  <c r="R56" i="22"/>
  <c r="S56" i="22" s="1"/>
  <c r="U56" i="22"/>
  <c r="AD56" i="22"/>
  <c r="AF56" i="22"/>
  <c r="R57" i="22"/>
  <c r="S57" i="22" s="1"/>
  <c r="U57" i="22"/>
  <c r="R14" i="22"/>
  <c r="S14" i="22" s="1"/>
  <c r="R16" i="22"/>
  <c r="S16" i="22" s="1"/>
  <c r="R18" i="22"/>
  <c r="S18" i="22" s="1"/>
  <c r="S20" i="22"/>
  <c r="Y21" i="22"/>
  <c r="R22" i="22"/>
  <c r="S22" i="22" s="1"/>
  <c r="S23" i="22"/>
  <c r="R27" i="22"/>
  <c r="S27" i="22" s="1"/>
  <c r="R29" i="22"/>
  <c r="S29" i="22" s="1"/>
  <c r="R31" i="22"/>
  <c r="S31" i="22" s="1"/>
  <c r="Q32" i="22"/>
  <c r="R33" i="22"/>
  <c r="Q34" i="22"/>
  <c r="Q35" i="22"/>
  <c r="R36" i="22"/>
  <c r="S36" i="22" s="1"/>
  <c r="Q37" i="22"/>
  <c r="R38" i="22"/>
  <c r="S38" i="22" s="1"/>
  <c r="Q39" i="22"/>
  <c r="R40" i="22"/>
  <c r="S40" i="22" s="1"/>
  <c r="R41" i="22"/>
  <c r="S41" i="22" s="1"/>
  <c r="R43" i="22"/>
  <c r="S43" i="22" s="1"/>
  <c r="Q44" i="22"/>
  <c r="AB44" i="22"/>
  <c r="Q45" i="22"/>
  <c r="R48" i="22"/>
  <c r="S48" i="22" s="1"/>
  <c r="Q49" i="22"/>
  <c r="R50" i="22"/>
  <c r="S50" i="22" s="1"/>
  <c r="Q51" i="22"/>
  <c r="R52" i="22"/>
  <c r="Q53" i="22"/>
  <c r="AB53" i="22"/>
  <c r="Q54" i="22"/>
  <c r="AB54" i="22"/>
  <c r="Q55" i="22"/>
  <c r="AB55" i="22"/>
  <c r="Q56" i="22"/>
  <c r="AB56" i="22"/>
  <c r="Q57" i="22"/>
  <c r="AE57" i="22"/>
  <c r="AD30" i="22"/>
  <c r="AC7" i="22"/>
  <c r="AD7" i="22" s="1"/>
  <c r="AE22" i="22"/>
  <c r="AF22" i="22" s="1"/>
  <c r="AE15" i="20"/>
  <c r="AF15" i="20" s="1"/>
  <c r="AD15" i="20"/>
  <c r="AD21" i="19"/>
  <c r="U19" i="10"/>
  <c r="Q17" i="10"/>
  <c r="U17" i="10"/>
  <c r="Q15" i="10"/>
  <c r="U15" i="10"/>
  <c r="U24" i="11"/>
  <c r="S24" i="11"/>
  <c r="AB21" i="11"/>
  <c r="Z58" i="11"/>
  <c r="AB58" i="11" s="1"/>
  <c r="U42" i="3"/>
  <c r="U29" i="3"/>
  <c r="U7" i="3"/>
  <c r="U57" i="4"/>
  <c r="U46" i="4"/>
  <c r="AF58" i="5"/>
  <c r="AD58" i="5"/>
  <c r="U15" i="5"/>
  <c r="U51" i="6"/>
  <c r="U41" i="6"/>
  <c r="S24" i="6"/>
  <c r="U14" i="6"/>
  <c r="U55" i="9"/>
  <c r="U46" i="9"/>
  <c r="U40" i="9"/>
  <c r="U33" i="9"/>
  <c r="U22" i="9"/>
  <c r="U19" i="9"/>
  <c r="U17" i="9"/>
  <c r="U15" i="9"/>
  <c r="U25" i="8"/>
  <c r="U8" i="8"/>
  <c r="U55" i="10"/>
  <c r="U44" i="10"/>
  <c r="U36" i="10"/>
  <c r="U31" i="10"/>
  <c r="U27" i="10"/>
  <c r="R17" i="10"/>
  <c r="S17" i="10"/>
  <c r="R15" i="10"/>
  <c r="S15" i="10"/>
  <c r="S12" i="10"/>
  <c r="S8" i="10"/>
  <c r="AF58" i="11"/>
  <c r="U56" i="11"/>
  <c r="U54" i="11"/>
  <c r="AB14" i="17"/>
  <c r="AE14" i="17"/>
  <c r="S14" i="11"/>
  <c r="U33" i="12"/>
  <c r="U19" i="12"/>
  <c r="U46" i="13"/>
  <c r="U17" i="13"/>
  <c r="U46" i="14"/>
  <c r="U39" i="14"/>
  <c r="U22" i="14"/>
  <c r="U21" i="14"/>
  <c r="S20" i="14"/>
  <c r="U48" i="15"/>
  <c r="R46" i="15"/>
  <c r="U30" i="15"/>
  <c r="S20" i="15"/>
  <c r="U8" i="17"/>
  <c r="U27" i="18"/>
  <c r="U31" i="18"/>
  <c r="U36" i="18"/>
  <c r="U53" i="18"/>
  <c r="U57" i="18"/>
  <c r="U27" i="19"/>
  <c r="U29" i="19"/>
  <c r="U54" i="19"/>
  <c r="U56" i="19"/>
  <c r="U18" i="20"/>
  <c r="U29" i="20"/>
  <c r="Q32" i="20"/>
  <c r="U32" i="20"/>
  <c r="AH11" i="21"/>
  <c r="AI11" i="21"/>
  <c r="AA11" i="21" s="1"/>
  <c r="AH20" i="21"/>
  <c r="AI20" i="21" s="1"/>
  <c r="AA20" i="21" s="1"/>
  <c r="AH23" i="21"/>
  <c r="AI23" i="21" s="1"/>
  <c r="AA23" i="21" s="1"/>
  <c r="S52" i="21"/>
  <c r="AH11" i="22"/>
  <c r="AI11" i="22" s="1"/>
  <c r="Q18" i="22"/>
  <c r="U18" i="22"/>
  <c r="U48" i="20"/>
  <c r="S8" i="21"/>
  <c r="U17" i="21"/>
  <c r="U26" i="21"/>
  <c r="U30" i="21"/>
  <c r="U34" i="21"/>
  <c r="AC37" i="21"/>
  <c r="AE37" i="21" s="1"/>
  <c r="AF37" i="21" s="1"/>
  <c r="U40" i="21"/>
  <c r="U44" i="21"/>
  <c r="U48" i="21"/>
  <c r="Q13" i="22"/>
  <c r="S13" i="22"/>
  <c r="U14" i="22"/>
  <c r="AF24" i="22"/>
  <c r="AD24" i="22"/>
  <c r="S52" i="22"/>
  <c r="U22" i="22"/>
  <c r="U31" i="22"/>
  <c r="U36" i="22"/>
  <c r="U38" i="22"/>
  <c r="U40" i="22"/>
  <c r="U41" i="22"/>
  <c r="U43" i="22"/>
  <c r="U48" i="22"/>
  <c r="U50" i="22"/>
  <c r="AD37" i="21"/>
  <c r="AF14" i="17"/>
  <c r="AB34" i="22"/>
  <c r="AE34" i="22"/>
  <c r="AD34" i="22"/>
  <c r="AF34" i="22"/>
  <c r="AE15" i="22"/>
  <c r="AF15" i="22" s="1"/>
  <c r="S7" i="22"/>
  <c r="AD41" i="21"/>
  <c r="AE18" i="18"/>
  <c r="AF18" i="18" s="1"/>
  <c r="AE53" i="20"/>
  <c r="AF53" i="20" s="1"/>
  <c r="R54" i="8"/>
  <c r="S54" i="8"/>
  <c r="U54" i="8"/>
  <c r="R18" i="8"/>
  <c r="S18" i="8" s="1"/>
  <c r="U18" i="8"/>
  <c r="T58" i="2"/>
  <c r="U58" i="2" s="1"/>
  <c r="P58" i="3"/>
  <c r="Q58" i="3" s="1"/>
  <c r="U57" i="3"/>
  <c r="U38" i="3"/>
  <c r="U25" i="3"/>
  <c r="N58" i="4"/>
  <c r="R52" i="4"/>
  <c r="U42" i="4"/>
  <c r="U38" i="4"/>
  <c r="U36" i="4"/>
  <c r="U34" i="4"/>
  <c r="U8" i="5"/>
  <c r="U56" i="6"/>
  <c r="U35" i="6"/>
  <c r="U18" i="6"/>
  <c r="U52" i="9"/>
  <c r="U44" i="9"/>
  <c r="U21" i="9"/>
  <c r="U16" i="9"/>
  <c r="R56" i="8"/>
  <c r="S56" i="8" s="1"/>
  <c r="U56" i="8"/>
  <c r="U45" i="8"/>
  <c r="U43" i="8"/>
  <c r="U41" i="8"/>
  <c r="U37" i="8"/>
  <c r="U35" i="8"/>
  <c r="U31" i="8"/>
  <c r="U29" i="8"/>
  <c r="U27" i="8"/>
  <c r="S25" i="8"/>
  <c r="R21" i="8"/>
  <c r="U21" i="8"/>
  <c r="U16" i="8"/>
  <c r="U14" i="8"/>
  <c r="U7" i="8"/>
  <c r="U53" i="10"/>
  <c r="U42" i="10"/>
  <c r="U34" i="10"/>
  <c r="R33" i="10"/>
  <c r="S24" i="10"/>
  <c r="U16" i="10"/>
  <c r="U47" i="11"/>
  <c r="U21" i="11"/>
  <c r="U16" i="11"/>
  <c r="U14" i="11"/>
  <c r="U52" i="14"/>
  <c r="Y49" i="14"/>
  <c r="U49" i="14"/>
  <c r="U16" i="14"/>
  <c r="U55" i="15"/>
  <c r="R52" i="15"/>
  <c r="U42" i="15"/>
  <c r="U38" i="15"/>
  <c r="Q41" i="18"/>
  <c r="U47" i="18"/>
  <c r="Q9" i="19"/>
  <c r="U9" i="19"/>
  <c r="Q36" i="21"/>
  <c r="U36" i="21"/>
  <c r="U42" i="21"/>
  <c r="Q50" i="21"/>
  <c r="U50" i="21"/>
  <c r="U14" i="20"/>
  <c r="U34" i="20"/>
  <c r="U36" i="20"/>
  <c r="AC37" i="20"/>
  <c r="AE37" i="20"/>
  <c r="AF37" i="20" s="1"/>
  <c r="U9" i="21"/>
  <c r="U12" i="21"/>
  <c r="U13" i="21"/>
  <c r="Q19" i="21"/>
  <c r="U19" i="21"/>
  <c r="Q25" i="21"/>
  <c r="U25" i="21"/>
  <c r="U28" i="21"/>
  <c r="U46" i="21"/>
  <c r="T58" i="22"/>
  <c r="AC61" i="22" s="1"/>
  <c r="U12" i="22"/>
  <c r="U27" i="22"/>
  <c r="U29" i="22"/>
  <c r="AD37" i="20"/>
  <c r="AF10" i="23"/>
  <c r="AD10" i="23"/>
  <c r="AC10" i="23"/>
  <c r="AE10" i="23" s="1"/>
  <c r="AC13" i="23"/>
  <c r="AE13" i="23" s="1"/>
  <c r="AF13" i="23" s="1"/>
  <c r="AB17" i="23"/>
  <c r="AD8" i="23"/>
  <c r="Q15" i="23"/>
  <c r="AC18" i="23"/>
  <c r="AC20" i="23"/>
  <c r="AF20" i="23"/>
  <c r="AB21" i="23"/>
  <c r="AC25" i="23"/>
  <c r="AE25" i="23" s="1"/>
  <c r="AF25" i="23" s="1"/>
  <c r="AB25" i="23"/>
  <c r="AC26" i="23"/>
  <c r="AC27" i="23"/>
  <c r="AB28" i="23"/>
  <c r="AC28" i="23"/>
  <c r="AD28" i="23" s="1"/>
  <c r="AC29" i="23"/>
  <c r="AE29" i="23" s="1"/>
  <c r="AF29" i="23" s="1"/>
  <c r="AB29" i="23"/>
  <c r="AC30" i="23"/>
  <c r="AC31" i="23"/>
  <c r="AB31" i="23"/>
  <c r="AF32" i="23"/>
  <c r="AD32" i="23"/>
  <c r="AB32" i="23"/>
  <c r="AC32" i="23"/>
  <c r="AE32" i="23" s="1"/>
  <c r="AC33" i="23"/>
  <c r="AE33" i="23" s="1"/>
  <c r="AF33" i="23"/>
  <c r="AD33" i="23"/>
  <c r="AB35" i="23"/>
  <c r="AB36" i="23"/>
  <c r="AB38" i="23"/>
  <c r="AC38" i="23"/>
  <c r="AD38" i="23" s="1"/>
  <c r="AC39" i="23"/>
  <c r="AE39" i="23" s="1"/>
  <c r="AF39" i="23" s="1"/>
  <c r="AB39" i="23"/>
  <c r="AB41" i="23"/>
  <c r="AC42" i="23"/>
  <c r="AD42" i="23" s="1"/>
  <c r="AB42" i="23"/>
  <c r="AB43" i="23"/>
  <c r="AC43" i="23"/>
  <c r="AD43" i="23" s="1"/>
  <c r="AD53" i="23"/>
  <c r="AE53" i="23"/>
  <c r="AF53" i="23" s="1"/>
  <c r="AB53" i="23"/>
  <c r="AD55" i="23"/>
  <c r="AE55" i="23"/>
  <c r="AF55" i="23" s="1"/>
  <c r="AB55" i="23"/>
  <c r="AC57" i="23"/>
  <c r="AE57" i="23" s="1"/>
  <c r="AF57" i="23" s="1"/>
  <c r="AB57" i="23"/>
  <c r="R7" i="23"/>
  <c r="S7" i="23" s="1"/>
  <c r="S10" i="23"/>
  <c r="S12" i="23"/>
  <c r="U12" i="23"/>
  <c r="AC12" i="23"/>
  <c r="AB13" i="23"/>
  <c r="U15" i="23"/>
  <c r="AC16" i="23"/>
  <c r="AE16" i="23" s="1"/>
  <c r="AF16" i="23" s="1"/>
  <c r="S17" i="23"/>
  <c r="Q17" i="23"/>
  <c r="AB22" i="23"/>
  <c r="AC22" i="23"/>
  <c r="AE22" i="23" s="1"/>
  <c r="AF22" i="23" s="1"/>
  <c r="AC23" i="23"/>
  <c r="AE23" i="23" s="1"/>
  <c r="AF23" i="23" s="1"/>
  <c r="AC24" i="23"/>
  <c r="AE24" i="23" s="1"/>
  <c r="AF24" i="23"/>
  <c r="AD24" i="23"/>
  <c r="AD44" i="23"/>
  <c r="AC45" i="23"/>
  <c r="AF46" i="23"/>
  <c r="AC46" i="23"/>
  <c r="AC47" i="23"/>
  <c r="AE47" i="23" s="1"/>
  <c r="AF47" i="23"/>
  <c r="AD47" i="23"/>
  <c r="AB48" i="23"/>
  <c r="AC48" i="23"/>
  <c r="AD48" i="23" s="1"/>
  <c r="AC50" i="23"/>
  <c r="AC51" i="23"/>
  <c r="AE51" i="23" s="1"/>
  <c r="AF51" i="23" s="1"/>
  <c r="AB51" i="23"/>
  <c r="AF52" i="23"/>
  <c r="AD52" i="23"/>
  <c r="AC52" i="23"/>
  <c r="AE52" i="23" s="1"/>
  <c r="AD54" i="23"/>
  <c r="AE54" i="23"/>
  <c r="AF54" i="23" s="1"/>
  <c r="AB54" i="23"/>
  <c r="AD56" i="23"/>
  <c r="AE56" i="23"/>
  <c r="AF56" i="23" s="1"/>
  <c r="AB56" i="23"/>
  <c r="Q7" i="23"/>
  <c r="S9" i="23"/>
  <c r="AH9" i="23"/>
  <c r="AI9" i="23" s="1"/>
  <c r="AA9" i="23" s="1"/>
  <c r="S11" i="23"/>
  <c r="AB12" i="23"/>
  <c r="U13" i="23"/>
  <c r="R15" i="23"/>
  <c r="AC15" i="23"/>
  <c r="AE15" i="23" s="1"/>
  <c r="AF15" i="23" s="1"/>
  <c r="U17" i="23"/>
  <c r="R19" i="23"/>
  <c r="S19" i="23" s="1"/>
  <c r="U19" i="23"/>
  <c r="AB20" i="23"/>
  <c r="R21" i="23"/>
  <c r="S21" i="23" s="1"/>
  <c r="U21" i="23"/>
  <c r="AB23" i="23"/>
  <c r="S24" i="23"/>
  <c r="S25" i="23"/>
  <c r="R26" i="23"/>
  <c r="S26" i="23" s="1"/>
  <c r="U26" i="23"/>
  <c r="R28" i="23"/>
  <c r="S28" i="23" s="1"/>
  <c r="U28" i="23"/>
  <c r="R30" i="23"/>
  <c r="S30" i="23" s="1"/>
  <c r="U30" i="23"/>
  <c r="R32" i="23"/>
  <c r="S32" i="23"/>
  <c r="U32" i="23"/>
  <c r="R34" i="23"/>
  <c r="S34" i="23" s="1"/>
  <c r="U34" i="23"/>
  <c r="AD34" i="23"/>
  <c r="AF34" i="23"/>
  <c r="R35" i="23"/>
  <c r="S35" i="23" s="1"/>
  <c r="U35" i="23"/>
  <c r="R37" i="23"/>
  <c r="S37" i="23" s="1"/>
  <c r="U37" i="23"/>
  <c r="AD37" i="23"/>
  <c r="AF37" i="23"/>
  <c r="R38" i="23"/>
  <c r="S38" i="23" s="1"/>
  <c r="U38" i="23"/>
  <c r="R40" i="23"/>
  <c r="S40" i="23" s="1"/>
  <c r="U40" i="23"/>
  <c r="AF40" i="23"/>
  <c r="R43" i="23"/>
  <c r="S43" i="23" s="1"/>
  <c r="U43" i="23"/>
  <c r="R46" i="23"/>
  <c r="U46" i="23"/>
  <c r="R48" i="23"/>
  <c r="S48" i="23" s="1"/>
  <c r="U48" i="23"/>
  <c r="R50" i="23"/>
  <c r="U50" i="23"/>
  <c r="R52" i="23"/>
  <c r="U52" i="23"/>
  <c r="N58" i="23"/>
  <c r="V58" i="23"/>
  <c r="Y58" i="23" s="1"/>
  <c r="R14" i="23"/>
  <c r="S14" i="23" s="1"/>
  <c r="R16" i="23"/>
  <c r="S16" i="23" s="1"/>
  <c r="R18" i="23"/>
  <c r="Q19" i="23"/>
  <c r="S20" i="23"/>
  <c r="Q21" i="23"/>
  <c r="R22" i="23"/>
  <c r="S22" i="23" s="1"/>
  <c r="Q25" i="23"/>
  <c r="Q26" i="23"/>
  <c r="R27" i="23"/>
  <c r="S27" i="23" s="1"/>
  <c r="Q28" i="23"/>
  <c r="R29" i="23"/>
  <c r="S29" i="23" s="1"/>
  <c r="Q30" i="23"/>
  <c r="R31" i="23"/>
  <c r="S31" i="23" s="1"/>
  <c r="Q32" i="23"/>
  <c r="R33" i="23"/>
  <c r="Q34" i="23"/>
  <c r="AB34" i="23"/>
  <c r="Q35" i="23"/>
  <c r="Q37" i="23"/>
  <c r="AB37" i="23"/>
  <c r="Q38" i="23"/>
  <c r="R39" i="23"/>
  <c r="S39" i="23" s="1"/>
  <c r="Q40" i="23"/>
  <c r="Q41" i="23"/>
  <c r="R42" i="23"/>
  <c r="S42" i="23" s="1"/>
  <c r="Q43" i="23"/>
  <c r="R44" i="23"/>
  <c r="S44" i="23" s="1"/>
  <c r="R45" i="23"/>
  <c r="S45" i="23" s="1"/>
  <c r="R47" i="23"/>
  <c r="Q48" i="23"/>
  <c r="R49" i="23"/>
  <c r="S49" i="23" s="1"/>
  <c r="Q50" i="23"/>
  <c r="R51" i="23"/>
  <c r="S51" i="23" s="1"/>
  <c r="R53" i="23"/>
  <c r="S53" i="23" s="1"/>
  <c r="R54" i="23"/>
  <c r="S54" i="23" s="1"/>
  <c r="R55" i="23"/>
  <c r="S55" i="23" s="1"/>
  <c r="R56" i="23"/>
  <c r="S56" i="23" s="1"/>
  <c r="R57" i="23"/>
  <c r="S57" i="23" s="1"/>
  <c r="AB49" i="23"/>
  <c r="AB19" i="23"/>
  <c r="AC19" i="23"/>
  <c r="AE19" i="23" s="1"/>
  <c r="AF19" i="23" s="1"/>
  <c r="AD57" i="23"/>
  <c r="AE42" i="23"/>
  <c r="AF42" i="23" s="1"/>
  <c r="AE30" i="23"/>
  <c r="L6" i="20"/>
  <c r="M6" i="20" s="1"/>
  <c r="N6" i="20" s="1"/>
  <c r="O6" i="20" s="1"/>
  <c r="P6" i="20" s="1"/>
  <c r="AF7" i="1"/>
  <c r="Q45" i="3"/>
  <c r="U45" i="3"/>
  <c r="Q41" i="3"/>
  <c r="U41" i="3"/>
  <c r="Q37" i="3"/>
  <c r="U37" i="3"/>
  <c r="Q15" i="3"/>
  <c r="U15" i="3"/>
  <c r="U54" i="4"/>
  <c r="Q54" i="4"/>
  <c r="R54" i="4"/>
  <c r="S54" i="4" s="1"/>
  <c r="R49" i="4"/>
  <c r="S49" i="4" s="1"/>
  <c r="U49" i="4"/>
  <c r="Q49" i="4"/>
  <c r="Q44" i="4"/>
  <c r="U41" i="4"/>
  <c r="S52" i="5"/>
  <c r="U52" i="5"/>
  <c r="Q48" i="5"/>
  <c r="R37" i="5"/>
  <c r="S37" i="5" s="1"/>
  <c r="Q19" i="5"/>
  <c r="U19" i="5"/>
  <c r="Q15" i="5"/>
  <c r="AB58" i="6"/>
  <c r="AD58" i="6"/>
  <c r="Q49" i="6"/>
  <c r="Q18" i="6"/>
  <c r="Q14" i="6"/>
  <c r="U24" i="9"/>
  <c r="S24" i="9"/>
  <c r="Q14" i="9"/>
  <c r="U14" i="9"/>
  <c r="Q8" i="9"/>
  <c r="U8" i="9"/>
  <c r="U57" i="8"/>
  <c r="U52" i="8"/>
  <c r="R42" i="8"/>
  <c r="S42" i="8" s="1"/>
  <c r="Q42" i="8"/>
  <c r="R38" i="8"/>
  <c r="S38" i="8" s="1"/>
  <c r="Q38" i="8"/>
  <c r="R34" i="8"/>
  <c r="S34" i="8" s="1"/>
  <c r="Q34" i="8"/>
  <c r="R32" i="8"/>
  <c r="R28" i="8"/>
  <c r="S28" i="8" s="1"/>
  <c r="R22" i="8"/>
  <c r="S22" i="8" s="1"/>
  <c r="U22" i="8"/>
  <c r="R16" i="8"/>
  <c r="S16" i="8" s="1"/>
  <c r="Q16" i="8"/>
  <c r="Q57" i="10"/>
  <c r="U57" i="10"/>
  <c r="Q48" i="10"/>
  <c r="U48" i="10"/>
  <c r="S47" i="10"/>
  <c r="R47" i="10"/>
  <c r="S46" i="10"/>
  <c r="R46" i="10"/>
  <c r="Q9" i="10"/>
  <c r="R55" i="11"/>
  <c r="S55" i="11" s="1"/>
  <c r="U49" i="11"/>
  <c r="R49" i="11"/>
  <c r="S49" i="11" s="1"/>
  <c r="S43" i="11"/>
  <c r="U39" i="11"/>
  <c r="S39" i="11"/>
  <c r="S35" i="11"/>
  <c r="U17" i="11"/>
  <c r="R56" i="12"/>
  <c r="S56" i="12" s="1"/>
  <c r="Q56" i="12"/>
  <c r="R54" i="12"/>
  <c r="S54" i="12" s="1"/>
  <c r="Q54" i="12"/>
  <c r="S52" i="12"/>
  <c r="U52" i="12"/>
  <c r="U48" i="12"/>
  <c r="S48" i="12"/>
  <c r="U42" i="12"/>
  <c r="R42" i="12"/>
  <c r="S42" i="12" s="1"/>
  <c r="U38" i="12"/>
  <c r="R38" i="12"/>
  <c r="S38" i="12" s="1"/>
  <c r="U34" i="12"/>
  <c r="R34" i="12"/>
  <c r="S34" i="12" s="1"/>
  <c r="R32" i="12"/>
  <c r="S32" i="12" s="1"/>
  <c r="Q32" i="12"/>
  <c r="R30" i="12"/>
  <c r="S30" i="12" s="1"/>
  <c r="Q30" i="12"/>
  <c r="R28" i="12"/>
  <c r="S28" i="12" s="1"/>
  <c r="R26" i="12"/>
  <c r="Q15" i="12"/>
  <c r="U15" i="12"/>
  <c r="R7" i="12"/>
  <c r="S7" i="12"/>
  <c r="S56" i="13"/>
  <c r="U32" i="13"/>
  <c r="S32" i="13"/>
  <c r="U28" i="13"/>
  <c r="Q28" i="13"/>
  <c r="S28" i="13"/>
  <c r="Q23" i="13"/>
  <c r="U20" i="13"/>
  <c r="S20" i="13"/>
  <c r="Q16" i="13"/>
  <c r="R16" i="13"/>
  <c r="S16" i="13"/>
  <c r="Q43" i="14"/>
  <c r="U43" i="14"/>
  <c r="R43" i="14"/>
  <c r="S43" i="14"/>
  <c r="Q39" i="14"/>
  <c r="R39" i="14"/>
  <c r="S39" i="14" s="1"/>
  <c r="Q18" i="14"/>
  <c r="R14" i="14"/>
  <c r="Q55" i="15"/>
  <c r="R55" i="15"/>
  <c r="S55" i="15" s="1"/>
  <c r="R43" i="15"/>
  <c r="U43" i="15"/>
  <c r="S43" i="15"/>
  <c r="Q30" i="15"/>
  <c r="R30" i="15"/>
  <c r="S30" i="15" s="1"/>
  <c r="Q7" i="15"/>
  <c r="R7" i="15"/>
  <c r="AH12" i="16"/>
  <c r="AI12" i="16" s="1"/>
  <c r="AI58" i="16" s="1"/>
  <c r="U12" i="16"/>
  <c r="U21" i="16"/>
  <c r="U28" i="16"/>
  <c r="Q28" i="16"/>
  <c r="S28" i="16"/>
  <c r="U36" i="16"/>
  <c r="S36" i="16"/>
  <c r="U38" i="16"/>
  <c r="Q38" i="16"/>
  <c r="S38" i="16"/>
  <c r="S43" i="16"/>
  <c r="Q43" i="16"/>
  <c r="Q45" i="16"/>
  <c r="R45" i="16"/>
  <c r="S45" i="16" s="1"/>
  <c r="S14" i="17"/>
  <c r="Q17" i="17"/>
  <c r="U20" i="17"/>
  <c r="S20" i="17"/>
  <c r="AB20" i="17"/>
  <c r="S37" i="17"/>
  <c r="Q40" i="17"/>
  <c r="S40" i="17"/>
  <c r="S45" i="17"/>
  <c r="S51" i="17"/>
  <c r="Q51" i="17"/>
  <c r="R54" i="17"/>
  <c r="S54" i="17" s="1"/>
  <c r="U54" i="17"/>
  <c r="Q54" i="17"/>
  <c r="Q57" i="17"/>
  <c r="R57" i="17"/>
  <c r="S57" i="17" s="1"/>
  <c r="AD15" i="21"/>
  <c r="AE28" i="22"/>
  <c r="AE19" i="22"/>
  <c r="AF19" i="22" s="1"/>
  <c r="AD38" i="22"/>
  <c r="AE22" i="21"/>
  <c r="AF22" i="21" s="1"/>
  <c r="AD45" i="21"/>
  <c r="AD18" i="21"/>
  <c r="AD35" i="21"/>
  <c r="AE27" i="20"/>
  <c r="AF27" i="20"/>
  <c r="AE30" i="20"/>
  <c r="AF30" i="20"/>
  <c r="AD19" i="19"/>
  <c r="AD29" i="19"/>
  <c r="AD43" i="19"/>
  <c r="AD31" i="19"/>
  <c r="AB7" i="18"/>
  <c r="AD58" i="1"/>
  <c r="S58" i="1"/>
  <c r="U58" i="1"/>
  <c r="N58" i="1"/>
  <c r="Q48" i="3"/>
  <c r="U48" i="3"/>
  <c r="S48" i="3"/>
  <c r="S47" i="3"/>
  <c r="R47" i="3"/>
  <c r="S46" i="3"/>
  <c r="R46" i="3"/>
  <c r="R45" i="3"/>
  <c r="S45" i="3"/>
  <c r="Q44" i="3"/>
  <c r="R43" i="3"/>
  <c r="S43" i="3" s="1"/>
  <c r="Q42" i="3"/>
  <c r="S42" i="3"/>
  <c r="R41" i="3"/>
  <c r="S41" i="3" s="1"/>
  <c r="Q40" i="3"/>
  <c r="S40" i="3"/>
  <c r="R39" i="3"/>
  <c r="Q38" i="3"/>
  <c r="R37" i="3"/>
  <c r="S37" i="3" s="1"/>
  <c r="Q36" i="3"/>
  <c r="S36" i="3"/>
  <c r="R35" i="3"/>
  <c r="S35" i="3" s="1"/>
  <c r="Q34" i="3"/>
  <c r="R15" i="3"/>
  <c r="S15" i="3"/>
  <c r="Q14" i="3"/>
  <c r="U13" i="3"/>
  <c r="S13" i="3"/>
  <c r="U9" i="3"/>
  <c r="S9" i="3"/>
  <c r="R7" i="3"/>
  <c r="S7" i="3" s="1"/>
  <c r="R57" i="4"/>
  <c r="S57" i="4"/>
  <c r="R51" i="4"/>
  <c r="S51" i="4"/>
  <c r="U51" i="4"/>
  <c r="Q51" i="4"/>
  <c r="R45" i="4"/>
  <c r="U45" i="4"/>
  <c r="R37" i="4"/>
  <c r="S36" i="4"/>
  <c r="Q25" i="4"/>
  <c r="U25" i="4"/>
  <c r="R48" i="5"/>
  <c r="S48" i="5"/>
  <c r="Q34" i="5"/>
  <c r="S34" i="5"/>
  <c r="R31" i="5"/>
  <c r="S31" i="5"/>
  <c r="R19" i="5"/>
  <c r="S19" i="5"/>
  <c r="R15" i="5"/>
  <c r="R54" i="6"/>
  <c r="R49" i="6"/>
  <c r="S49" i="6"/>
  <c r="Q28" i="6"/>
  <c r="U28" i="6"/>
  <c r="S28" i="6"/>
  <c r="Q26" i="6"/>
  <c r="S26" i="6"/>
  <c r="S25" i="6"/>
  <c r="U23" i="6"/>
  <c r="S23" i="6"/>
  <c r="R21" i="6"/>
  <c r="R18" i="6"/>
  <c r="S18" i="6" s="1"/>
  <c r="R16" i="6"/>
  <c r="R14" i="6"/>
  <c r="S12" i="6"/>
  <c r="S8" i="6"/>
  <c r="S47" i="9"/>
  <c r="U47" i="9"/>
  <c r="R42" i="9"/>
  <c r="R39" i="9"/>
  <c r="S39" i="9" s="1"/>
  <c r="R37" i="9"/>
  <c r="R22" i="9"/>
  <c r="R19" i="9"/>
  <c r="S19" i="9" s="1"/>
  <c r="R14" i="9"/>
  <c r="S14" i="9" s="1"/>
  <c r="U12" i="9"/>
  <c r="S12" i="9"/>
  <c r="S8" i="9"/>
  <c r="AF58" i="8"/>
  <c r="AD58" i="8"/>
  <c r="R53" i="8"/>
  <c r="S53" i="8" s="1"/>
  <c r="U53" i="8"/>
  <c r="R49" i="8"/>
  <c r="U48" i="8"/>
  <c r="R43" i="8"/>
  <c r="S43" i="8" s="1"/>
  <c r="Q43" i="8"/>
  <c r="U42" i="8"/>
  <c r="U38" i="8"/>
  <c r="R35" i="8"/>
  <c r="S35" i="8" s="1"/>
  <c r="Q35" i="8"/>
  <c r="U34" i="8"/>
  <c r="U33" i="8"/>
  <c r="R29" i="8"/>
  <c r="S29" i="8" s="1"/>
  <c r="U28" i="8"/>
  <c r="R17" i="8"/>
  <c r="S17" i="8" s="1"/>
  <c r="U17" i="8"/>
  <c r="R57" i="10"/>
  <c r="S57" i="10" s="1"/>
  <c r="R55" i="10"/>
  <c r="S55" i="10" s="1"/>
  <c r="R53" i="10"/>
  <c r="S53" i="10" s="1"/>
  <c r="R48" i="10"/>
  <c r="S48" i="10" s="1"/>
  <c r="R44" i="10"/>
  <c r="S44" i="10" s="1"/>
  <c r="R42" i="10"/>
  <c r="S42" i="10" s="1"/>
  <c r="R40" i="10"/>
  <c r="S33" i="10"/>
  <c r="R32" i="10"/>
  <c r="S32" i="10" s="1"/>
  <c r="R30" i="10"/>
  <c r="S30" i="10" s="1"/>
  <c r="Q18" i="10"/>
  <c r="U18" i="10"/>
  <c r="R16" i="10"/>
  <c r="S16" i="10" s="1"/>
  <c r="S13" i="10"/>
  <c r="S9" i="10"/>
  <c r="R56" i="11"/>
  <c r="S56" i="11" s="1"/>
  <c r="U55" i="11"/>
  <c r="U51" i="11"/>
  <c r="R51" i="11"/>
  <c r="S51" i="11" s="1"/>
  <c r="U45" i="11"/>
  <c r="S45" i="11"/>
  <c r="U41" i="11"/>
  <c r="S41" i="11"/>
  <c r="U37" i="11"/>
  <c r="S37" i="11"/>
  <c r="U7" i="11"/>
  <c r="P58" i="11"/>
  <c r="Q58" i="11"/>
  <c r="R7" i="11"/>
  <c r="S7" i="11"/>
  <c r="R57" i="12"/>
  <c r="S57" i="12"/>
  <c r="Q57" i="12"/>
  <c r="U56" i="12"/>
  <c r="R55" i="12"/>
  <c r="S55" i="12"/>
  <c r="Q55" i="12"/>
  <c r="U54" i="12"/>
  <c r="U50" i="12"/>
  <c r="U44" i="12"/>
  <c r="U40" i="12"/>
  <c r="R40" i="12"/>
  <c r="S40" i="12" s="1"/>
  <c r="U36" i="12"/>
  <c r="U32" i="12"/>
  <c r="R31" i="12"/>
  <c r="S31" i="12" s="1"/>
  <c r="Q31" i="12"/>
  <c r="U30" i="12"/>
  <c r="R29" i="12"/>
  <c r="S29" i="12" s="1"/>
  <c r="Q29" i="12"/>
  <c r="W58" i="12"/>
  <c r="U28" i="12"/>
  <c r="R15" i="12"/>
  <c r="S15" i="12" s="1"/>
  <c r="Q18" i="13"/>
  <c r="R18" i="13"/>
  <c r="S18" i="13" s="1"/>
  <c r="Q14" i="13"/>
  <c r="R14" i="13"/>
  <c r="Q12" i="13"/>
  <c r="S12" i="13"/>
  <c r="U12" i="13"/>
  <c r="Q41" i="14"/>
  <c r="R37" i="14"/>
  <c r="U32" i="14"/>
  <c r="Q32" i="14"/>
  <c r="S32" i="14"/>
  <c r="Q31" i="14"/>
  <c r="S31" i="14"/>
  <c r="Q16" i="14"/>
  <c r="R16" i="14"/>
  <c r="S16" i="14" s="1"/>
  <c r="Q12" i="14"/>
  <c r="S12" i="14"/>
  <c r="U12" i="14"/>
  <c r="U10" i="14"/>
  <c r="R51" i="15"/>
  <c r="U51" i="15"/>
  <c r="S51" i="15"/>
  <c r="Q45" i="15"/>
  <c r="Q32" i="15"/>
  <c r="R32" i="15"/>
  <c r="S32" i="15" s="1"/>
  <c r="R28" i="15"/>
  <c r="U22" i="15"/>
  <c r="R22" i="15"/>
  <c r="S22" i="15" s="1"/>
  <c r="Q12" i="15"/>
  <c r="S12" i="15"/>
  <c r="U12" i="15"/>
  <c r="U10" i="16"/>
  <c r="S10" i="16"/>
  <c r="S47" i="16"/>
  <c r="U47" i="16"/>
  <c r="R50" i="16"/>
  <c r="AE53" i="16"/>
  <c r="AF53" i="16" s="1"/>
  <c r="AB53" i="16"/>
  <c r="S54" i="16"/>
  <c r="Q7" i="17"/>
  <c r="S52" i="17"/>
  <c r="U52" i="17"/>
  <c r="T58" i="19"/>
  <c r="AC61" i="19" s="1"/>
  <c r="Q41" i="19"/>
  <c r="U41" i="19"/>
  <c r="U24" i="13"/>
  <c r="Q22" i="13"/>
  <c r="V58" i="13"/>
  <c r="Y58" i="13" s="1"/>
  <c r="Y21" i="13"/>
  <c r="V58" i="14"/>
  <c r="Y58" i="14" s="1"/>
  <c r="W58" i="17"/>
  <c r="Q15" i="21"/>
  <c r="U15" i="21"/>
  <c r="Q55" i="18"/>
  <c r="U55" i="18"/>
  <c r="Q9" i="23"/>
  <c r="U9" i="23"/>
  <c r="Q16" i="23"/>
  <c r="U16" i="23"/>
  <c r="U18" i="23"/>
  <c r="U27" i="23"/>
  <c r="Q29" i="23"/>
  <c r="U29" i="23"/>
  <c r="U31" i="23"/>
  <c r="S33" i="23"/>
  <c r="Q39" i="23"/>
  <c r="U39" i="23"/>
  <c r="S47" i="23"/>
  <c r="U54" i="21"/>
  <c r="U55" i="21"/>
  <c r="U16" i="22"/>
  <c r="Q22" i="23"/>
  <c r="U22" i="23"/>
  <c r="Q49" i="23"/>
  <c r="U49" i="23"/>
  <c r="Q51" i="23"/>
  <c r="U51" i="23"/>
  <c r="S14" i="14"/>
  <c r="S15" i="5"/>
  <c r="S14" i="13"/>
  <c r="S7" i="15"/>
  <c r="AD8" i="24"/>
  <c r="AC11" i="24"/>
  <c r="AD11" i="24"/>
  <c r="AC12" i="24"/>
  <c r="AE12" i="24"/>
  <c r="AF12" i="24" s="1"/>
  <c r="AC13" i="24"/>
  <c r="AB17" i="24"/>
  <c r="AC17" i="24"/>
  <c r="AD17" i="24" s="1"/>
  <c r="AD10" i="24"/>
  <c r="AC14" i="24"/>
  <c r="AE14" i="24"/>
  <c r="AF14" i="24" s="1"/>
  <c r="Q15" i="24"/>
  <c r="AB15" i="24"/>
  <c r="AC18" i="24"/>
  <c r="AE18" i="24" s="1"/>
  <c r="AF18" i="24" s="1"/>
  <c r="Q19" i="24"/>
  <c r="AB19" i="24"/>
  <c r="AB25" i="24"/>
  <c r="AB27" i="24"/>
  <c r="AC27" i="24"/>
  <c r="AD27" i="24" s="1"/>
  <c r="AB29" i="24"/>
  <c r="AC30" i="24"/>
  <c r="AE30" i="24" s="1"/>
  <c r="AF30" i="24" s="1"/>
  <c r="AB30" i="24"/>
  <c r="AB31" i="24"/>
  <c r="AC31" i="24"/>
  <c r="AD31" i="24" s="1"/>
  <c r="AC32" i="24"/>
  <c r="AE32" i="24" s="1"/>
  <c r="AF32" i="24"/>
  <c r="AD32" i="24"/>
  <c r="AB32" i="24"/>
  <c r="AF33" i="24"/>
  <c r="AD33" i="24"/>
  <c r="AC33" i="24"/>
  <c r="AE33" i="24" s="1"/>
  <c r="AC35" i="24"/>
  <c r="AE35" i="24" s="1"/>
  <c r="AF35" i="24" s="1"/>
  <c r="AB35" i="24"/>
  <c r="AB36" i="24"/>
  <c r="AB38" i="24"/>
  <c r="AC39" i="24"/>
  <c r="AC41" i="24"/>
  <c r="AE41" i="24" s="1"/>
  <c r="AF41" i="24" s="1"/>
  <c r="AB41" i="24"/>
  <c r="AB42" i="24"/>
  <c r="AC42" i="24"/>
  <c r="AD42" i="24" s="1"/>
  <c r="AC43" i="24"/>
  <c r="AE43" i="24" s="1"/>
  <c r="AF43" i="24" s="1"/>
  <c r="AB43" i="24"/>
  <c r="AE53" i="24"/>
  <c r="AB53" i="24"/>
  <c r="AF53" i="24"/>
  <c r="AD53" i="24"/>
  <c r="AE55" i="24"/>
  <c r="AB55" i="24"/>
  <c r="AF55" i="24"/>
  <c r="AD55" i="24"/>
  <c r="AB57" i="24"/>
  <c r="AC57" i="24"/>
  <c r="AD57" i="24" s="1"/>
  <c r="S8" i="24"/>
  <c r="S9" i="24"/>
  <c r="U9" i="24"/>
  <c r="AB10" i="24"/>
  <c r="S11" i="24"/>
  <c r="AB12" i="24"/>
  <c r="AB13" i="24"/>
  <c r="U15" i="24"/>
  <c r="U19" i="24"/>
  <c r="S17" i="24"/>
  <c r="Q17" i="24"/>
  <c r="AD20" i="24"/>
  <c r="AC22" i="24"/>
  <c r="AE22" i="24" s="1"/>
  <c r="AF22" i="24" s="1"/>
  <c r="AB22" i="24"/>
  <c r="AF24" i="24"/>
  <c r="AD24" i="24"/>
  <c r="AC24" i="24"/>
  <c r="AE24" i="24" s="1"/>
  <c r="AE44" i="24"/>
  <c r="AB44" i="24"/>
  <c r="AF44" i="24"/>
  <c r="AD44" i="24"/>
  <c r="AB45" i="24"/>
  <c r="AD45" i="24"/>
  <c r="AC46" i="24"/>
  <c r="AF46" i="24"/>
  <c r="AF47" i="24"/>
  <c r="AD47" i="24"/>
  <c r="AC47" i="24"/>
  <c r="AE47" i="24" s="1"/>
  <c r="AB49" i="24"/>
  <c r="AC49" i="24"/>
  <c r="AD49" i="24" s="1"/>
  <c r="AB51" i="24"/>
  <c r="AD52" i="24"/>
  <c r="AB54" i="24"/>
  <c r="AD54" i="24"/>
  <c r="AB56" i="24"/>
  <c r="AD56" i="24"/>
  <c r="R7" i="24"/>
  <c r="S7" i="24" s="1"/>
  <c r="U7" i="24"/>
  <c r="AA7" i="24"/>
  <c r="AB7" i="24" s="1"/>
  <c r="Q8" i="24"/>
  <c r="T58" i="24"/>
  <c r="AC61" i="24" s="1"/>
  <c r="S10" i="24"/>
  <c r="S12" i="24"/>
  <c r="S13" i="24"/>
  <c r="U13" i="24"/>
  <c r="AD14" i="24"/>
  <c r="R15" i="24"/>
  <c r="S15" i="24" s="1"/>
  <c r="AC15" i="24"/>
  <c r="AE15" i="24" s="1"/>
  <c r="AF15" i="24" s="1"/>
  <c r="U17" i="24"/>
  <c r="R19" i="24"/>
  <c r="S19" i="24" s="1"/>
  <c r="AC19" i="24"/>
  <c r="AD19" i="24" s="1"/>
  <c r="AB20" i="24"/>
  <c r="R14" i="24"/>
  <c r="S14" i="24" s="1"/>
  <c r="R16" i="24"/>
  <c r="S16" i="24" s="1"/>
  <c r="R18" i="24"/>
  <c r="S18" i="24" s="1"/>
  <c r="S20" i="24"/>
  <c r="Q21" i="24"/>
  <c r="Y21" i="24"/>
  <c r="R22" i="24"/>
  <c r="S22" i="24" s="1"/>
  <c r="AH23" i="24"/>
  <c r="AI23" i="24" s="1"/>
  <c r="U24" i="24"/>
  <c r="Q25" i="24"/>
  <c r="Q26" i="24"/>
  <c r="R27" i="24"/>
  <c r="S27" i="24" s="1"/>
  <c r="R29" i="24"/>
  <c r="S29" i="24" s="1"/>
  <c r="Q30" i="24"/>
  <c r="R31" i="24"/>
  <c r="S31" i="24" s="1"/>
  <c r="Q32" i="24"/>
  <c r="R33" i="24"/>
  <c r="Q34" i="24"/>
  <c r="AB34" i="24"/>
  <c r="AE34" i="24"/>
  <c r="AF34" i="24" s="1"/>
  <c r="Q35" i="24"/>
  <c r="R36" i="24"/>
  <c r="S36" i="24" s="1"/>
  <c r="Q37" i="24"/>
  <c r="AB37" i="24"/>
  <c r="AE37" i="24"/>
  <c r="AF37" i="24" s="1"/>
  <c r="Q38" i="24"/>
  <c r="R39" i="24"/>
  <c r="S39" i="24" s="1"/>
  <c r="Q40" i="24"/>
  <c r="AB40" i="24"/>
  <c r="AE40" i="24"/>
  <c r="AF40" i="24" s="1"/>
  <c r="Q41" i="24"/>
  <c r="R42" i="24"/>
  <c r="S42" i="24" s="1"/>
  <c r="Q43" i="24"/>
  <c r="R44" i="24"/>
  <c r="S44" i="24" s="1"/>
  <c r="R45" i="24"/>
  <c r="S45" i="24" s="1"/>
  <c r="S46" i="24"/>
  <c r="R47" i="24"/>
  <c r="Q48" i="24"/>
  <c r="R49" i="24"/>
  <c r="S49" i="24" s="1"/>
  <c r="Q50" i="24"/>
  <c r="S52" i="24"/>
  <c r="R53" i="24"/>
  <c r="S53" i="24" s="1"/>
  <c r="R54" i="24"/>
  <c r="S54" i="24" s="1"/>
  <c r="R55" i="24"/>
  <c r="S55" i="24" s="1"/>
  <c r="R56" i="24"/>
  <c r="S56" i="24" s="1"/>
  <c r="R57" i="24"/>
  <c r="S57" i="24" s="1"/>
  <c r="R21" i="24"/>
  <c r="S21" i="24" s="1"/>
  <c r="R26" i="24"/>
  <c r="S26" i="24" s="1"/>
  <c r="R30" i="24"/>
  <c r="S30" i="24" s="1"/>
  <c r="R32" i="24"/>
  <c r="S32" i="24" s="1"/>
  <c r="R34" i="24"/>
  <c r="S34" i="24" s="1"/>
  <c r="AD34" i="24"/>
  <c r="R35" i="24"/>
  <c r="S35" i="24" s="1"/>
  <c r="R37" i="24"/>
  <c r="S37" i="24" s="1"/>
  <c r="AD37" i="24"/>
  <c r="R40" i="24"/>
  <c r="S40" i="24" s="1"/>
  <c r="AD40" i="24"/>
  <c r="R41" i="24"/>
  <c r="S41" i="24" s="1"/>
  <c r="R43" i="24"/>
  <c r="S43" i="24" s="1"/>
  <c r="R46" i="24"/>
  <c r="R48" i="24"/>
  <c r="S48" i="24" s="1"/>
  <c r="R50" i="24"/>
  <c r="S50" i="24" s="1"/>
  <c r="R52" i="24"/>
  <c r="AE17" i="24"/>
  <c r="AF17" i="24" s="1"/>
  <c r="AC7" i="24"/>
  <c r="AE7" i="24" s="1"/>
  <c r="AF7" i="24" s="1"/>
  <c r="AD15" i="24"/>
  <c r="AE11" i="24"/>
  <c r="AF11" i="24"/>
  <c r="AE45" i="24"/>
  <c r="AF45" i="24"/>
  <c r="AB48" i="24"/>
  <c r="AE48" i="24"/>
  <c r="AF48" i="24" s="1"/>
  <c r="AD48" i="24"/>
  <c r="AF8" i="25"/>
  <c r="AD8" i="25"/>
  <c r="AC8" i="25"/>
  <c r="AE8" i="25" s="1"/>
  <c r="AB16" i="25"/>
  <c r="AC16" i="25"/>
  <c r="AD16" i="25" s="1"/>
  <c r="AC25" i="25"/>
  <c r="AB29" i="25"/>
  <c r="AC29" i="25"/>
  <c r="AE29" i="25" s="1"/>
  <c r="AF29" i="25" s="1"/>
  <c r="AB39" i="25"/>
  <c r="AC39" i="25"/>
  <c r="AD39" i="25" s="1"/>
  <c r="AF20" i="25"/>
  <c r="AD20" i="25"/>
  <c r="AC20" i="25"/>
  <c r="AE20" i="25" s="1"/>
  <c r="AB51" i="25"/>
  <c r="AC51" i="25"/>
  <c r="AD51" i="25" s="1"/>
  <c r="AC13" i="25"/>
  <c r="AE13" i="25" s="1"/>
  <c r="AF13" i="25" s="1"/>
  <c r="Q14" i="25"/>
  <c r="AB14" i="25"/>
  <c r="AC17" i="25"/>
  <c r="AB18" i="25"/>
  <c r="AC21" i="25"/>
  <c r="AE21" i="25" s="1"/>
  <c r="AF21" i="25" s="1"/>
  <c r="Q22" i="25"/>
  <c r="AC26" i="25"/>
  <c r="AD26" i="25" s="1"/>
  <c r="Q27" i="25"/>
  <c r="AB27" i="25"/>
  <c r="AC30" i="25"/>
  <c r="AE30" i="25" s="1"/>
  <c r="AF30" i="25" s="1"/>
  <c r="Q31" i="25"/>
  <c r="AF33" i="25"/>
  <c r="AD33" i="25"/>
  <c r="AD34" i="25"/>
  <c r="AC35" i="25"/>
  <c r="AE35" i="25" s="1"/>
  <c r="AF35" i="25" s="1"/>
  <c r="Q36" i="25"/>
  <c r="AB36" i="25"/>
  <c r="AD40" i="25"/>
  <c r="AC41" i="25"/>
  <c r="AE41" i="25" s="1"/>
  <c r="AF41" i="25" s="1"/>
  <c r="Q42" i="25"/>
  <c r="AB42" i="25"/>
  <c r="AF46" i="25"/>
  <c r="AD46" i="25"/>
  <c r="AC47" i="25"/>
  <c r="AE47" i="25" s="1"/>
  <c r="Q48" i="25"/>
  <c r="AE48" i="25"/>
  <c r="AF48" i="25" s="1"/>
  <c r="AB48" i="25"/>
  <c r="Q49" i="25"/>
  <c r="AB49" i="25"/>
  <c r="AC52" i="25"/>
  <c r="AE52" i="25" s="1"/>
  <c r="Q53" i="25"/>
  <c r="AE53" i="25"/>
  <c r="AF53" i="25" s="1"/>
  <c r="AB53" i="25"/>
  <c r="Q54" i="25"/>
  <c r="AE54" i="25"/>
  <c r="AF54" i="25" s="1"/>
  <c r="AB54" i="25"/>
  <c r="Q55" i="25"/>
  <c r="AE55" i="25"/>
  <c r="AF55" i="25"/>
  <c r="AB55" i="25"/>
  <c r="Q56" i="25"/>
  <c r="AE56" i="25"/>
  <c r="AB56" i="25"/>
  <c r="Q57" i="25"/>
  <c r="AB57" i="25"/>
  <c r="R7" i="25"/>
  <c r="U7" i="25"/>
  <c r="S10" i="25"/>
  <c r="U14" i="25"/>
  <c r="U18" i="25"/>
  <c r="U22" i="25"/>
  <c r="U27" i="25"/>
  <c r="U31" i="25"/>
  <c r="AC33" i="25"/>
  <c r="AE33" i="25"/>
  <c r="U36" i="25"/>
  <c r="U42" i="25"/>
  <c r="AC46" i="25"/>
  <c r="AE46" i="25"/>
  <c r="U48" i="25"/>
  <c r="U49" i="25"/>
  <c r="U53" i="25"/>
  <c r="U54" i="25"/>
  <c r="U55" i="25"/>
  <c r="U56" i="25"/>
  <c r="AF56" i="25"/>
  <c r="U57" i="25"/>
  <c r="AC15" i="25"/>
  <c r="S16" i="25"/>
  <c r="Q16" i="25"/>
  <c r="AC19" i="25"/>
  <c r="AF24" i="25"/>
  <c r="AC28" i="25"/>
  <c r="AE28" i="25" s="1"/>
  <c r="AF28" i="25" s="1"/>
  <c r="S29" i="25"/>
  <c r="Q29" i="25"/>
  <c r="AD37" i="25"/>
  <c r="AC38" i="25"/>
  <c r="AD38" i="25" s="1"/>
  <c r="S39" i="25"/>
  <c r="Q39" i="25"/>
  <c r="AC43" i="25"/>
  <c r="S44" i="25"/>
  <c r="Q44" i="25"/>
  <c r="AE44" i="25"/>
  <c r="AF44" i="25" s="1"/>
  <c r="AB44" i="25"/>
  <c r="S45" i="25"/>
  <c r="Q45" i="25"/>
  <c r="AE45" i="25"/>
  <c r="AF45" i="25" s="1"/>
  <c r="AB45" i="25"/>
  <c r="AC50" i="25"/>
  <c r="AE50" i="25" s="1"/>
  <c r="AF50" i="25" s="1"/>
  <c r="S51" i="25"/>
  <c r="Q51" i="25"/>
  <c r="Q7" i="25"/>
  <c r="S7" i="25"/>
  <c r="AI7" i="25"/>
  <c r="AA7" i="25" s="1"/>
  <c r="S9" i="25"/>
  <c r="AH9" i="25"/>
  <c r="AI9" i="25" s="1"/>
  <c r="AA9" i="25" s="1"/>
  <c r="AC12" i="25"/>
  <c r="AB13" i="25"/>
  <c r="R14" i="25"/>
  <c r="S14" i="25"/>
  <c r="AC14" i="25"/>
  <c r="AE14" i="25"/>
  <c r="U16" i="25"/>
  <c r="AD17" i="25"/>
  <c r="S20" i="25"/>
  <c r="Y21" i="25"/>
  <c r="R22" i="25"/>
  <c r="S22" i="25"/>
  <c r="AB23" i="25"/>
  <c r="R27" i="25"/>
  <c r="S27" i="25" s="1"/>
  <c r="AC27" i="25"/>
  <c r="AD27" i="25" s="1"/>
  <c r="U29" i="25"/>
  <c r="R31" i="25"/>
  <c r="S31" i="25" s="1"/>
  <c r="R33" i="25"/>
  <c r="AE34" i="25"/>
  <c r="R36" i="25"/>
  <c r="S36" i="25" s="1"/>
  <c r="AC36" i="25"/>
  <c r="AD36" i="25" s="1"/>
  <c r="U39" i="25"/>
  <c r="AE40" i="25"/>
  <c r="AF40" i="25" s="1"/>
  <c r="R42" i="25"/>
  <c r="S42" i="25" s="1"/>
  <c r="AC42" i="25"/>
  <c r="AE42" i="25" s="1"/>
  <c r="AF42" i="25" s="1"/>
  <c r="AD42" i="25"/>
  <c r="U44" i="25"/>
  <c r="U45" i="25"/>
  <c r="R46" i="25"/>
  <c r="AD47" i="25"/>
  <c r="R48" i="25"/>
  <c r="S48" i="25"/>
  <c r="AD48" i="25"/>
  <c r="R49" i="25"/>
  <c r="S49" i="25" s="1"/>
  <c r="AC49" i="25"/>
  <c r="AD49" i="25" s="1"/>
  <c r="U51" i="25"/>
  <c r="AD52" i="25"/>
  <c r="R53" i="25"/>
  <c r="S53" i="25" s="1"/>
  <c r="AD53" i="25"/>
  <c r="R54" i="25"/>
  <c r="S54" i="25" s="1"/>
  <c r="AD54" i="25"/>
  <c r="R55" i="25"/>
  <c r="S55" i="25" s="1"/>
  <c r="AD55" i="25"/>
  <c r="R56" i="25"/>
  <c r="S56" i="25" s="1"/>
  <c r="AD56" i="25"/>
  <c r="R57" i="25"/>
  <c r="S57" i="25" s="1"/>
  <c r="AC57" i="25"/>
  <c r="N58" i="25"/>
  <c r="S11" i="25"/>
  <c r="S13" i="25"/>
  <c r="R15" i="25"/>
  <c r="R17" i="25"/>
  <c r="S17" i="25" s="1"/>
  <c r="R19" i="25"/>
  <c r="S19" i="25" s="1"/>
  <c r="R21" i="25"/>
  <c r="S21" i="25" s="1"/>
  <c r="R26" i="25"/>
  <c r="S26" i="25" s="1"/>
  <c r="R28" i="25"/>
  <c r="S28" i="25" s="1"/>
  <c r="R30" i="25"/>
  <c r="S30" i="25" s="1"/>
  <c r="R32" i="25"/>
  <c r="S32" i="25" s="1"/>
  <c r="R34" i="25"/>
  <c r="S34" i="25" s="1"/>
  <c r="R35" i="25"/>
  <c r="S35" i="25" s="1"/>
  <c r="R37" i="25"/>
  <c r="S37" i="25" s="1"/>
  <c r="R38" i="25"/>
  <c r="S38" i="25" s="1"/>
  <c r="R40" i="25"/>
  <c r="S40" i="25" s="1"/>
  <c r="R41" i="25"/>
  <c r="S41" i="25" s="1"/>
  <c r="R43" i="25"/>
  <c r="S43" i="25" s="1"/>
  <c r="R47" i="25"/>
  <c r="R50" i="25"/>
  <c r="S50" i="25" s="1"/>
  <c r="R52" i="25"/>
  <c r="AE25" i="25"/>
  <c r="AE27" i="25"/>
  <c r="AF27" i="25" s="1"/>
  <c r="AB11" i="25"/>
  <c r="AC9" i="26"/>
  <c r="AE9" i="26" s="1"/>
  <c r="AF9" i="26" s="1"/>
  <c r="AD9" i="26"/>
  <c r="AD10" i="26"/>
  <c r="AB15" i="26"/>
  <c r="AC15" i="26"/>
  <c r="AD15" i="26"/>
  <c r="AB19" i="26"/>
  <c r="N4" i="26"/>
  <c r="AD8" i="26"/>
  <c r="AC11" i="26"/>
  <c r="AD11" i="26" s="1"/>
  <c r="AC12" i="26"/>
  <c r="AE12" i="26" s="1"/>
  <c r="AF12" i="26" s="1"/>
  <c r="Q17" i="26"/>
  <c r="AB17" i="26"/>
  <c r="AB20" i="26"/>
  <c r="AH20" i="26"/>
  <c r="AI20" i="26"/>
  <c r="AA20" i="26" s="1"/>
  <c r="AC20" i="26" s="1"/>
  <c r="AC21" i="26"/>
  <c r="AE21" i="26" s="1"/>
  <c r="AF21" i="26" s="1"/>
  <c r="AD21" i="26"/>
  <c r="AB21" i="26"/>
  <c r="AB25" i="26"/>
  <c r="AC25" i="26"/>
  <c r="AD25" i="26" s="1"/>
  <c r="AB26" i="26"/>
  <c r="AC27" i="26"/>
  <c r="AB28" i="26"/>
  <c r="AB29" i="26"/>
  <c r="AC29" i="26"/>
  <c r="AD29" i="26" s="1"/>
  <c r="AC30" i="26"/>
  <c r="AE30" i="26" s="1"/>
  <c r="AF30" i="26" s="1"/>
  <c r="AD30" i="26"/>
  <c r="AB30" i="26"/>
  <c r="AB31" i="26"/>
  <c r="AC31" i="26"/>
  <c r="AD31" i="26" s="1"/>
  <c r="AE32" i="26"/>
  <c r="AC32" i="26"/>
  <c r="AF32" i="26"/>
  <c r="AD32" i="26"/>
  <c r="AB32" i="26"/>
  <c r="AD33" i="26"/>
  <c r="AC35" i="26"/>
  <c r="AE35" i="26" s="1"/>
  <c r="AF35" i="26" s="1"/>
  <c r="AB35" i="26"/>
  <c r="AB36" i="26"/>
  <c r="AC36" i="26"/>
  <c r="AD36" i="26" s="1"/>
  <c r="AC38" i="26"/>
  <c r="AE38" i="26" s="1"/>
  <c r="AF38" i="26" s="1"/>
  <c r="AB38" i="26"/>
  <c r="AB39" i="26"/>
  <c r="AC41" i="26"/>
  <c r="AE41" i="26" s="1"/>
  <c r="AF41" i="26" s="1"/>
  <c r="AB41" i="26"/>
  <c r="AB42" i="26"/>
  <c r="AC42" i="26"/>
  <c r="AD42" i="26" s="1"/>
  <c r="AC43" i="26"/>
  <c r="AE43" i="26" s="1"/>
  <c r="AF43" i="26" s="1"/>
  <c r="AB43" i="26"/>
  <c r="AE45" i="26"/>
  <c r="AF45" i="26"/>
  <c r="AC46" i="26"/>
  <c r="AE46" i="26"/>
  <c r="AF46" i="26"/>
  <c r="AC47" i="26"/>
  <c r="AE47" i="26" s="1"/>
  <c r="AF47" i="26"/>
  <c r="AD47" i="26"/>
  <c r="AB53" i="26"/>
  <c r="AD53" i="26"/>
  <c r="AE55" i="26"/>
  <c r="AB55" i="26"/>
  <c r="AF55" i="26"/>
  <c r="AD55" i="26"/>
  <c r="AB57" i="26"/>
  <c r="AC57" i="26"/>
  <c r="AD57" i="26" s="1"/>
  <c r="S8" i="26"/>
  <c r="S9" i="26"/>
  <c r="U9" i="26"/>
  <c r="S11" i="26"/>
  <c r="AB12" i="26"/>
  <c r="S13" i="26"/>
  <c r="U13" i="26"/>
  <c r="U17" i="26"/>
  <c r="AC14" i="26"/>
  <c r="AD14" i="26" s="1"/>
  <c r="S15" i="26"/>
  <c r="Q15" i="26"/>
  <c r="AC18" i="26"/>
  <c r="AD18" i="26" s="1"/>
  <c r="Q19" i="26"/>
  <c r="AC22" i="26"/>
  <c r="AE22" i="26" s="1"/>
  <c r="AF22" i="26" s="1"/>
  <c r="AB22" i="26"/>
  <c r="AF24" i="26"/>
  <c r="AD24" i="26"/>
  <c r="AC24" i="26"/>
  <c r="AE24" i="26" s="1"/>
  <c r="AE44" i="26"/>
  <c r="AB44" i="26"/>
  <c r="AF44" i="26"/>
  <c r="AD44" i="26"/>
  <c r="AE48" i="26"/>
  <c r="AB48" i="26"/>
  <c r="AF48" i="26"/>
  <c r="AD48" i="26"/>
  <c r="AB49" i="26"/>
  <c r="AC49" i="26"/>
  <c r="AD49" i="26" s="1"/>
  <c r="AC50" i="26"/>
  <c r="AB51" i="26"/>
  <c r="AC51" i="26"/>
  <c r="AD51" i="26" s="1"/>
  <c r="AD52" i="26"/>
  <c r="AE54" i="26"/>
  <c r="AB54" i="26"/>
  <c r="AF54" i="26"/>
  <c r="AD54" i="26"/>
  <c r="AE56" i="26"/>
  <c r="AB56" i="26"/>
  <c r="AF56" i="26"/>
  <c r="AD56" i="26"/>
  <c r="R7" i="26"/>
  <c r="S7" i="26" s="1"/>
  <c r="U7" i="26"/>
  <c r="Q8" i="26"/>
  <c r="AB9" i="26"/>
  <c r="S10" i="26"/>
  <c r="S12" i="26"/>
  <c r="AH13" i="26"/>
  <c r="AI13" i="26" s="1"/>
  <c r="U15" i="26"/>
  <c r="R17" i="26"/>
  <c r="S17" i="26" s="1"/>
  <c r="AD17" i="26"/>
  <c r="R14" i="26"/>
  <c r="R16" i="26"/>
  <c r="S16" i="26" s="1"/>
  <c r="R18" i="26"/>
  <c r="S20" i="26"/>
  <c r="Q21" i="26"/>
  <c r="Y21" i="26"/>
  <c r="R22" i="26"/>
  <c r="S22" i="26" s="1"/>
  <c r="S23" i="26"/>
  <c r="AH23" i="26"/>
  <c r="AI23" i="26" s="1"/>
  <c r="AA23" i="26" s="1"/>
  <c r="U24" i="26"/>
  <c r="Q25" i="26"/>
  <c r="U25" i="26"/>
  <c r="Q26" i="26"/>
  <c r="R27" i="26"/>
  <c r="S27" i="26" s="1"/>
  <c r="Q28" i="26"/>
  <c r="R29" i="26"/>
  <c r="S29" i="26" s="1"/>
  <c r="Q30" i="26"/>
  <c r="R31" i="26"/>
  <c r="S31" i="26" s="1"/>
  <c r="Q32" i="26"/>
  <c r="R33" i="26"/>
  <c r="Q34" i="26"/>
  <c r="AB34" i="26"/>
  <c r="AE34" i="26"/>
  <c r="AF34" i="26" s="1"/>
  <c r="Q35" i="26"/>
  <c r="R36" i="26"/>
  <c r="S36" i="26" s="1"/>
  <c r="Q37" i="26"/>
  <c r="AB37" i="26"/>
  <c r="AE37" i="26"/>
  <c r="AF37" i="26" s="1"/>
  <c r="Q38" i="26"/>
  <c r="R39" i="26"/>
  <c r="S39" i="26" s="1"/>
  <c r="Q40" i="26"/>
  <c r="AB40" i="26"/>
  <c r="AE40" i="26"/>
  <c r="AF40" i="26" s="1"/>
  <c r="Q41" i="26"/>
  <c r="R42" i="26"/>
  <c r="S42" i="26" s="1"/>
  <c r="Q43" i="26"/>
  <c r="R44" i="26"/>
  <c r="S44" i="26"/>
  <c r="R45" i="26"/>
  <c r="S45" i="26"/>
  <c r="R46" i="26"/>
  <c r="S47" i="26"/>
  <c r="R48" i="26"/>
  <c r="S48" i="26"/>
  <c r="R49" i="26"/>
  <c r="S49" i="26"/>
  <c r="Q50" i="26"/>
  <c r="R51" i="26"/>
  <c r="S51" i="26" s="1"/>
  <c r="R53" i="26"/>
  <c r="S53" i="26" s="1"/>
  <c r="R54" i="26"/>
  <c r="S54" i="26" s="1"/>
  <c r="R55" i="26"/>
  <c r="S55" i="26" s="1"/>
  <c r="R56" i="26"/>
  <c r="S56" i="26" s="1"/>
  <c r="R57" i="26"/>
  <c r="S57" i="26" s="1"/>
  <c r="Y58" i="26"/>
  <c r="R21" i="26"/>
  <c r="S21" i="26" s="1"/>
  <c r="R26" i="26"/>
  <c r="S26" i="26" s="1"/>
  <c r="R28" i="26"/>
  <c r="S28" i="26" s="1"/>
  <c r="R30" i="26"/>
  <c r="S30" i="26" s="1"/>
  <c r="R32" i="26"/>
  <c r="S32" i="26" s="1"/>
  <c r="R34" i="26"/>
  <c r="S34" i="26" s="1"/>
  <c r="AD34" i="26"/>
  <c r="R35" i="26"/>
  <c r="S35" i="26" s="1"/>
  <c r="R37" i="26"/>
  <c r="S37" i="26" s="1"/>
  <c r="AD37" i="26"/>
  <c r="R38" i="26"/>
  <c r="S38" i="26" s="1"/>
  <c r="R40" i="26"/>
  <c r="S40" i="26" s="1"/>
  <c r="AD40" i="26"/>
  <c r="R41" i="26"/>
  <c r="S41" i="26" s="1"/>
  <c r="R43" i="26"/>
  <c r="S43" i="26" s="1"/>
  <c r="R47" i="26"/>
  <c r="R50" i="26"/>
  <c r="S50" i="26" s="1"/>
  <c r="R52" i="26"/>
  <c r="AD46" i="26"/>
  <c r="AE51" i="26"/>
  <c r="AF51" i="26" s="1"/>
  <c r="AE17" i="26"/>
  <c r="AF17" i="26" s="1"/>
  <c r="AD22" i="26"/>
  <c r="S15" i="25"/>
  <c r="AD50" i="25"/>
  <c r="AE38" i="25"/>
  <c r="AF38" i="25" s="1"/>
  <c r="AE19" i="25"/>
  <c r="AD29" i="25"/>
  <c r="AE57" i="25"/>
  <c r="AF57" i="25" s="1"/>
  <c r="AD57" i="25"/>
  <c r="AE49" i="25"/>
  <c r="AF49" i="25" s="1"/>
  <c r="AE36" i="25"/>
  <c r="AF36" i="25" s="1"/>
  <c r="AD14" i="25"/>
  <c r="AF14" i="25"/>
  <c r="AD43" i="25"/>
  <c r="AE43" i="25"/>
  <c r="AF43" i="25" s="1"/>
  <c r="AD15" i="25"/>
  <c r="AE15" i="25"/>
  <c r="AF15" i="25" s="1"/>
  <c r="AE16" i="25"/>
  <c r="AF16" i="25" s="1"/>
  <c r="AE26" i="23"/>
  <c r="AH58" i="23"/>
  <c r="AD16" i="23"/>
  <c r="AE28" i="23"/>
  <c r="AF28" i="23" s="1"/>
  <c r="AD13" i="23"/>
  <c r="AD39" i="18"/>
  <c r="AE22" i="20"/>
  <c r="AF22" i="20"/>
  <c r="AD22" i="20"/>
  <c r="AD9" i="20"/>
  <c r="AE19" i="20"/>
  <c r="AF19" i="20"/>
  <c r="AD19" i="20"/>
  <c r="AE31" i="26"/>
  <c r="AF31" i="26" s="1"/>
  <c r="AE27" i="26"/>
  <c r="AE25" i="26"/>
  <c r="AF25" i="26" s="1"/>
  <c r="AE49" i="24"/>
  <c r="AF49" i="24" s="1"/>
  <c r="AE27" i="24"/>
  <c r="AF27" i="24" s="1"/>
  <c r="S19" i="4"/>
  <c r="U7" i="5"/>
  <c r="U52" i="6"/>
  <c r="U46" i="6"/>
  <c r="U36" i="9"/>
  <c r="U18" i="9"/>
  <c r="R55" i="8"/>
  <c r="S55" i="8" s="1"/>
  <c r="U55" i="8"/>
  <c r="R7" i="8"/>
  <c r="S7" i="8" s="1"/>
  <c r="R43" i="10"/>
  <c r="S43" i="10" s="1"/>
  <c r="R39" i="10"/>
  <c r="S39" i="10" s="1"/>
  <c r="R57" i="11"/>
  <c r="S57" i="11" s="1"/>
  <c r="U57" i="11"/>
  <c r="S54" i="11"/>
  <c r="R32" i="11"/>
  <c r="S32" i="11" s="1"/>
  <c r="U32" i="11"/>
  <c r="AE30" i="19"/>
  <c r="AF30" i="19" s="1"/>
  <c r="AE40" i="19"/>
  <c r="AF40" i="19" s="1"/>
  <c r="AD35" i="19"/>
  <c r="U53" i="4"/>
  <c r="U39" i="4"/>
  <c r="U35" i="4"/>
  <c r="R33" i="4"/>
  <c r="R30" i="8"/>
  <c r="S30" i="8" s="1"/>
  <c r="U30" i="8"/>
  <c r="R15" i="8"/>
  <c r="S15" i="8" s="1"/>
  <c r="U15" i="8"/>
  <c r="U30" i="11"/>
  <c r="U28" i="11"/>
  <c r="U26" i="11"/>
  <c r="U19" i="11"/>
  <c r="U31" i="15"/>
  <c r="AB13" i="16"/>
  <c r="U16" i="16"/>
  <c r="Q23" i="20"/>
  <c r="U23" i="20"/>
  <c r="S24" i="21"/>
  <c r="T58" i="23"/>
  <c r="AC61" i="23" s="1"/>
  <c r="Q45" i="23"/>
  <c r="Q18" i="24"/>
  <c r="U18" i="24"/>
  <c r="Q27" i="24"/>
  <c r="U27" i="24"/>
  <c r="Q44" i="24"/>
  <c r="U44" i="24"/>
  <c r="Q15" i="25"/>
  <c r="U15" i="25"/>
  <c r="Q35" i="25"/>
  <c r="U35" i="25"/>
  <c r="Q41" i="25"/>
  <c r="U41" i="25"/>
  <c r="U46" i="25"/>
  <c r="U36" i="23"/>
  <c r="Q42" i="23"/>
  <c r="U42" i="23"/>
  <c r="Q44" i="23"/>
  <c r="U44" i="23"/>
  <c r="Q12" i="24"/>
  <c r="U12" i="24"/>
  <c r="Q16" i="24"/>
  <c r="U16" i="24"/>
  <c r="Q53" i="24"/>
  <c r="U53" i="24"/>
  <c r="Q55" i="24"/>
  <c r="U55" i="24"/>
  <c r="Q57" i="24"/>
  <c r="U57" i="24"/>
  <c r="AB10" i="25"/>
  <c r="AH10" i="25"/>
  <c r="AI10" i="25" s="1"/>
  <c r="AA10" i="25" s="1"/>
  <c r="T58" i="25"/>
  <c r="AC61" i="25" s="1"/>
  <c r="Q17" i="25"/>
  <c r="U17" i="25"/>
  <c r="Q14" i="26"/>
  <c r="U14" i="26"/>
  <c r="Q22" i="24"/>
  <c r="U22" i="24"/>
  <c r="Q31" i="24"/>
  <c r="U31" i="24"/>
  <c r="Q45" i="24"/>
  <c r="U45" i="24"/>
  <c r="Q49" i="24"/>
  <c r="U49" i="24"/>
  <c r="Q54" i="24"/>
  <c r="U54" i="24"/>
  <c r="Q56" i="24"/>
  <c r="U56" i="24"/>
  <c r="Q21" i="25"/>
  <c r="U21" i="25"/>
  <c r="V58" i="25"/>
  <c r="Y58" i="25" s="1"/>
  <c r="Q26" i="25"/>
  <c r="U26" i="25"/>
  <c r="AB32" i="25"/>
  <c r="Q32" i="25"/>
  <c r="S47" i="25"/>
  <c r="AB11" i="26"/>
  <c r="Q16" i="26"/>
  <c r="U16" i="26"/>
  <c r="S33" i="26"/>
  <c r="U23" i="26"/>
  <c r="U29" i="26"/>
  <c r="U36" i="26"/>
  <c r="U39" i="26"/>
  <c r="U42" i="26"/>
  <c r="U48" i="26"/>
  <c r="U49" i="26"/>
  <c r="U53" i="26"/>
  <c r="U54" i="26"/>
  <c r="U55" i="26"/>
  <c r="U56" i="26"/>
  <c r="U57" i="26"/>
  <c r="L6" i="27"/>
  <c r="M6" i="27" s="1"/>
  <c r="N6" i="27" s="1"/>
  <c r="O6" i="27" s="1"/>
  <c r="P6" i="27" s="1"/>
  <c r="AC11" i="27"/>
  <c r="AE11" i="27" s="1"/>
  <c r="AF11" i="27" s="1"/>
  <c r="AC13" i="27"/>
  <c r="AB25" i="27"/>
  <c r="AC25" i="27"/>
  <c r="AF8" i="27"/>
  <c r="AD8" i="27"/>
  <c r="AC8" i="27"/>
  <c r="AE8" i="27" s="1"/>
  <c r="AB14" i="27"/>
  <c r="AC14" i="27"/>
  <c r="AE14" i="27" s="1"/>
  <c r="AF14" i="27" s="1"/>
  <c r="AC15" i="27"/>
  <c r="AB15" i="27"/>
  <c r="R7" i="27"/>
  <c r="S7" i="27" s="1"/>
  <c r="U7" i="27"/>
  <c r="S10" i="27"/>
  <c r="AB11" i="27"/>
  <c r="S12" i="27"/>
  <c r="U12" i="27"/>
  <c r="AB13" i="27"/>
  <c r="R14" i="27"/>
  <c r="U14" i="27"/>
  <c r="R16" i="27"/>
  <c r="S16" i="27" s="1"/>
  <c r="U16" i="27"/>
  <c r="AC16" i="27"/>
  <c r="Q17" i="27"/>
  <c r="U17" i="27"/>
  <c r="AE17" i="27"/>
  <c r="AB17" i="27"/>
  <c r="AF17" i="27"/>
  <c r="Q18" i="27"/>
  <c r="U18" i="27"/>
  <c r="AB18" i="27"/>
  <c r="AC21" i="27"/>
  <c r="AE21" i="27" s="1"/>
  <c r="AF21" i="27" s="1"/>
  <c r="Q22" i="27"/>
  <c r="U22" i="27"/>
  <c r="AC26" i="27"/>
  <c r="AE26" i="27" s="1"/>
  <c r="AF26" i="27" s="1"/>
  <c r="Q27" i="27"/>
  <c r="U27" i="27"/>
  <c r="AB27" i="27"/>
  <c r="AD34" i="27"/>
  <c r="AE34" i="27"/>
  <c r="AF34" i="27" s="1"/>
  <c r="AB34" i="27"/>
  <c r="AC35" i="27"/>
  <c r="AE35" i="27" s="1"/>
  <c r="AF35" i="27" s="1"/>
  <c r="AB35" i="27"/>
  <c r="AD40" i="27"/>
  <c r="AE40" i="27"/>
  <c r="AF40" i="27" s="1"/>
  <c r="AB40" i="27"/>
  <c r="AC41" i="27"/>
  <c r="AD41" i="27" s="1"/>
  <c r="AB41" i="27"/>
  <c r="AB42" i="27"/>
  <c r="AC42" i="27"/>
  <c r="AC43" i="27"/>
  <c r="AD43" i="27" s="1"/>
  <c r="AB43" i="27"/>
  <c r="AB50" i="27"/>
  <c r="AC50" i="27"/>
  <c r="Q7" i="27"/>
  <c r="AI7" i="27"/>
  <c r="AA7" i="27" s="1"/>
  <c r="S9" i="27"/>
  <c r="AH9" i="27"/>
  <c r="S11" i="27"/>
  <c r="S13" i="27"/>
  <c r="Q14" i="27"/>
  <c r="R15" i="27"/>
  <c r="S15" i="27" s="1"/>
  <c r="Q16" i="27"/>
  <c r="AB16" i="27"/>
  <c r="R17" i="27"/>
  <c r="S17" i="27" s="1"/>
  <c r="AD17" i="27"/>
  <c r="R18" i="27"/>
  <c r="S18" i="27" s="1"/>
  <c r="AC18" i="27"/>
  <c r="AD18" i="27" s="1"/>
  <c r="AC19" i="27"/>
  <c r="AE19" i="27" s="1"/>
  <c r="AF19" i="27" s="1"/>
  <c r="S20" i="27"/>
  <c r="Y21" i="27"/>
  <c r="R22" i="27"/>
  <c r="S22" i="27" s="1"/>
  <c r="AF24" i="27"/>
  <c r="AD24" i="27"/>
  <c r="AC24" i="27"/>
  <c r="AE24" i="27" s="1"/>
  <c r="R27" i="27"/>
  <c r="S27" i="27" s="1"/>
  <c r="AC27" i="27"/>
  <c r="AD27" i="27" s="1"/>
  <c r="Q29" i="27"/>
  <c r="U29" i="27"/>
  <c r="AC30" i="27"/>
  <c r="AE30" i="27" s="1"/>
  <c r="AF30" i="27" s="1"/>
  <c r="AB31" i="27"/>
  <c r="AC32" i="27"/>
  <c r="AE32" i="27" s="1"/>
  <c r="AF32" i="27"/>
  <c r="AD32" i="27"/>
  <c r="AB32" i="27"/>
  <c r="AF33" i="27"/>
  <c r="AD33" i="27"/>
  <c r="AC33" i="27"/>
  <c r="AE33" i="27" s="1"/>
  <c r="AD37" i="27"/>
  <c r="AE37" i="27"/>
  <c r="AF37" i="27" s="1"/>
  <c r="AB37" i="27"/>
  <c r="AC38" i="27"/>
  <c r="AD38" i="27" s="1"/>
  <c r="AB38" i="27"/>
  <c r="AB39" i="27"/>
  <c r="AC39" i="27"/>
  <c r="AD39" i="27" s="1"/>
  <c r="R31" i="27"/>
  <c r="S31" i="27" s="1"/>
  <c r="U31" i="27"/>
  <c r="R33" i="27"/>
  <c r="U33" i="27"/>
  <c r="R36" i="27"/>
  <c r="S36" i="27" s="1"/>
  <c r="U36" i="27"/>
  <c r="R39" i="27"/>
  <c r="S39" i="27" s="1"/>
  <c r="U39" i="27"/>
  <c r="R42" i="27"/>
  <c r="S42" i="27" s="1"/>
  <c r="U42" i="27"/>
  <c r="R44" i="27"/>
  <c r="S44" i="27"/>
  <c r="U44" i="27"/>
  <c r="AD44" i="27"/>
  <c r="AD45" i="27"/>
  <c r="AE46" i="27"/>
  <c r="AC46" i="27"/>
  <c r="R47" i="27"/>
  <c r="AC51" i="27"/>
  <c r="AE51" i="27"/>
  <c r="AF51" i="27" s="1"/>
  <c r="R52" i="27"/>
  <c r="R19" i="27"/>
  <c r="S19" i="27" s="1"/>
  <c r="R21" i="27"/>
  <c r="S21" i="27" s="1"/>
  <c r="R26" i="27"/>
  <c r="S26" i="27" s="1"/>
  <c r="R28" i="27"/>
  <c r="S28" i="27" s="1"/>
  <c r="R30" i="27"/>
  <c r="S30" i="27" s="1"/>
  <c r="Q31" i="27"/>
  <c r="R32" i="27"/>
  <c r="S32" i="27" s="1"/>
  <c r="R34" i="27"/>
  <c r="S34" i="27" s="1"/>
  <c r="R35" i="27"/>
  <c r="S35" i="27" s="1"/>
  <c r="Q36" i="27"/>
  <c r="R37" i="27"/>
  <c r="S37" i="27" s="1"/>
  <c r="R38" i="27"/>
  <c r="S38" i="27" s="1"/>
  <c r="Q39" i="27"/>
  <c r="R40" i="27"/>
  <c r="S40" i="27" s="1"/>
  <c r="R41" i="27"/>
  <c r="S41" i="27" s="1"/>
  <c r="Q42" i="27"/>
  <c r="R43" i="27"/>
  <c r="S43" i="27" s="1"/>
  <c r="Q44" i="27"/>
  <c r="AB44" i="27"/>
  <c r="AE44" i="27"/>
  <c r="AF44" i="27" s="1"/>
  <c r="AE45" i="27"/>
  <c r="AF45" i="27" s="1"/>
  <c r="AD46" i="27"/>
  <c r="U47" i="27"/>
  <c r="AD47" i="27"/>
  <c r="AF48" i="27"/>
  <c r="AD48" i="27"/>
  <c r="S50" i="27"/>
  <c r="Q50" i="27"/>
  <c r="U50" i="27"/>
  <c r="U52" i="27"/>
  <c r="AF52" i="27"/>
  <c r="AD52" i="27"/>
  <c r="AC52" i="27"/>
  <c r="AE52" i="27" s="1"/>
  <c r="AD53" i="27"/>
  <c r="AD54" i="27"/>
  <c r="AD55" i="27"/>
  <c r="AD56" i="27"/>
  <c r="Y58" i="27"/>
  <c r="N58" i="27"/>
  <c r="R45" i="27"/>
  <c r="S45" i="27" s="1"/>
  <c r="R46" i="27"/>
  <c r="R48" i="27"/>
  <c r="S48" i="27" s="1"/>
  <c r="R49" i="27"/>
  <c r="S49" i="27" s="1"/>
  <c r="R51" i="27"/>
  <c r="S51" i="27" s="1"/>
  <c r="R53" i="27"/>
  <c r="S53" i="27" s="1"/>
  <c r="R54" i="27"/>
  <c r="S54" i="27" s="1"/>
  <c r="R55" i="27"/>
  <c r="S55" i="27" s="1"/>
  <c r="R56" i="27"/>
  <c r="S56" i="27" s="1"/>
  <c r="AD51" i="27"/>
  <c r="AB49" i="27"/>
  <c r="AE49" i="27"/>
  <c r="AF49" i="27" s="1"/>
  <c r="AD49" i="27"/>
  <c r="AB29" i="27"/>
  <c r="AD29" i="27"/>
  <c r="AE29" i="27"/>
  <c r="AF29" i="27" s="1"/>
  <c r="AD36" i="27"/>
  <c r="AE36" i="27"/>
  <c r="AF36" i="27" s="1"/>
  <c r="AB36" i="27"/>
  <c r="AD31" i="27"/>
  <c r="AE31" i="27"/>
  <c r="AF31" i="27" s="1"/>
  <c r="AD57" i="27"/>
  <c r="AE57" i="27"/>
  <c r="AD21" i="27"/>
  <c r="AD35" i="27"/>
  <c r="Q5" i="26"/>
  <c r="Q5" i="21"/>
  <c r="AE15" i="27"/>
  <c r="AF15" i="27" s="1"/>
  <c r="AD15" i="27"/>
  <c r="AE13" i="27"/>
  <c r="AF13" i="27" s="1"/>
  <c r="AD13" i="27"/>
  <c r="AA9" i="19"/>
  <c r="AE39" i="25"/>
  <c r="AF39" i="25" s="1"/>
  <c r="AD21" i="25"/>
  <c r="AE39" i="24"/>
  <c r="AF39" i="24" s="1"/>
  <c r="AE57" i="24"/>
  <c r="AF57" i="24" s="1"/>
  <c r="AD18" i="24"/>
  <c r="AD43" i="24"/>
  <c r="AD41" i="24"/>
  <c r="AD35" i="24"/>
  <c r="AD12" i="24"/>
  <c r="AD16" i="22"/>
  <c r="AC10" i="18"/>
  <c r="AE10" i="18" s="1"/>
  <c r="AF10" i="18"/>
  <c r="AD8" i="17"/>
  <c r="AB53" i="17"/>
  <c r="U33" i="3"/>
  <c r="U43" i="4"/>
  <c r="U22" i="4"/>
  <c r="U19" i="4"/>
  <c r="U15" i="4"/>
  <c r="U47" i="6"/>
  <c r="U26" i="8"/>
  <c r="U19" i="8"/>
  <c r="U52" i="10"/>
  <c r="U38" i="10"/>
  <c r="U29" i="10"/>
  <c r="U53" i="11"/>
  <c r="U29" i="11"/>
  <c r="U56" i="15"/>
  <c r="U52" i="15"/>
  <c r="U46" i="15"/>
  <c r="U52" i="18"/>
  <c r="U32" i="21"/>
  <c r="U38" i="21"/>
  <c r="U14" i="24"/>
  <c r="U23" i="24"/>
  <c r="U29" i="24"/>
  <c r="U36" i="24"/>
  <c r="U39" i="24"/>
  <c r="U42" i="24"/>
  <c r="AB37" i="25"/>
  <c r="AE37" i="25"/>
  <c r="AF37" i="25" s="1"/>
  <c r="Q51" i="24"/>
  <c r="U9" i="25"/>
  <c r="Q12" i="25"/>
  <c r="S12" i="25"/>
  <c r="U19" i="25"/>
  <c r="Q23" i="25"/>
  <c r="S23" i="25"/>
  <c r="U28" i="25"/>
  <c r="U30" i="25"/>
  <c r="U52" i="25"/>
  <c r="AH10" i="27"/>
  <c r="AH12" i="27"/>
  <c r="AI12" i="27" s="1"/>
  <c r="AA12" i="27" s="1"/>
  <c r="AH20" i="27"/>
  <c r="AI20" i="27" s="1"/>
  <c r="AA20" i="27" s="1"/>
  <c r="S23" i="27"/>
  <c r="Q23" i="27"/>
  <c r="Q25" i="27"/>
  <c r="S25" i="27"/>
  <c r="Q34" i="27"/>
  <c r="U34" i="27"/>
  <c r="Q38" i="27"/>
  <c r="U38" i="27"/>
  <c r="Q40" i="27"/>
  <c r="U40" i="27"/>
  <c r="AE54" i="27"/>
  <c r="AF54" i="27" s="1"/>
  <c r="AB54" i="27"/>
  <c r="U18" i="26"/>
  <c r="U22" i="26"/>
  <c r="U31" i="26"/>
  <c r="U44" i="26"/>
  <c r="U45" i="26"/>
  <c r="U51" i="26"/>
  <c r="U15" i="27"/>
  <c r="U19" i="27"/>
  <c r="U24" i="27"/>
  <c r="U25" i="27"/>
  <c r="Q28" i="27"/>
  <c r="U28" i="27"/>
  <c r="Q30" i="27"/>
  <c r="U30" i="27"/>
  <c r="Q35" i="27"/>
  <c r="U35" i="27"/>
  <c r="Q37" i="27"/>
  <c r="U37" i="27"/>
  <c r="Q41" i="27"/>
  <c r="U41" i="27"/>
  <c r="Q43" i="27"/>
  <c r="U43" i="27"/>
  <c r="Q45" i="27"/>
  <c r="U45" i="27"/>
  <c r="AB48" i="27"/>
  <c r="Q51" i="27"/>
  <c r="U51" i="27"/>
  <c r="Q53" i="27"/>
  <c r="U53" i="27"/>
  <c r="AE53" i="27"/>
  <c r="AF53" i="27" s="1"/>
  <c r="Q54" i="27"/>
  <c r="U54" i="27"/>
  <c r="AB55" i="27"/>
  <c r="AB56" i="27"/>
  <c r="AI10" i="27"/>
  <c r="AA10" i="27" s="1"/>
  <c r="S5" i="26"/>
  <c r="U5" i="26"/>
  <c r="W6" i="26"/>
  <c r="X6" i="26" s="1"/>
  <c r="Y6" i="26" s="1"/>
  <c r="Z6" i="26" s="1"/>
  <c r="Y4" i="26"/>
  <c r="L6" i="28"/>
  <c r="M6" i="28" s="1"/>
  <c r="N6" i="28" s="1"/>
  <c r="O6" i="28" s="1"/>
  <c r="P6" i="28" s="1"/>
  <c r="N4" i="28"/>
  <c r="AF8" i="28"/>
  <c r="AD8" i="28"/>
  <c r="AC8" i="28"/>
  <c r="AE8" i="28" s="1"/>
  <c r="AC13" i="28"/>
  <c r="AC14" i="28"/>
  <c r="AE14" i="28" s="1"/>
  <c r="AD20" i="28"/>
  <c r="AC9" i="28"/>
  <c r="AD9" i="28" s="1"/>
  <c r="AB25" i="28"/>
  <c r="AC25" i="28"/>
  <c r="AD25" i="28" s="1"/>
  <c r="AE25" i="28"/>
  <c r="AF25" i="28" s="1"/>
  <c r="Q7" i="28"/>
  <c r="AB7" i="28"/>
  <c r="Q8" i="28"/>
  <c r="U8" i="28"/>
  <c r="Q9" i="28"/>
  <c r="T58" i="28"/>
  <c r="AC61" i="28" s="1"/>
  <c r="AB9" i="28"/>
  <c r="S10" i="28"/>
  <c r="AH10" i="28"/>
  <c r="AI10" i="28" s="1"/>
  <c r="S12" i="28"/>
  <c r="AH12" i="28"/>
  <c r="AI12" i="28" s="1"/>
  <c r="AA12" i="28" s="1"/>
  <c r="Q13" i="28"/>
  <c r="R14" i="28"/>
  <c r="S14" i="28" s="1"/>
  <c r="Q15" i="28"/>
  <c r="AB15" i="28"/>
  <c r="AC19" i="28"/>
  <c r="AD19" i="28" s="1"/>
  <c r="S20" i="28"/>
  <c r="Y21" i="28"/>
  <c r="AC22" i="28"/>
  <c r="AD22" i="28" s="1"/>
  <c r="AC24" i="28"/>
  <c r="AD24" i="28"/>
  <c r="AC27" i="28"/>
  <c r="AB27" i="28"/>
  <c r="AC30" i="28"/>
  <c r="AE30" i="28" s="1"/>
  <c r="AF30" i="28" s="1"/>
  <c r="AB30" i="28"/>
  <c r="AB35" i="28"/>
  <c r="AC35" i="28"/>
  <c r="AD35" i="28" s="1"/>
  <c r="AC38" i="28"/>
  <c r="AD38" i="28" s="1"/>
  <c r="AC39" i="28"/>
  <c r="AE39" i="28" s="1"/>
  <c r="AF39" i="28" s="1"/>
  <c r="AC41" i="28"/>
  <c r="AE41" i="28" s="1"/>
  <c r="AF41" i="28" s="1"/>
  <c r="AB41" i="28"/>
  <c r="AB42" i="28"/>
  <c r="AC42" i="28"/>
  <c r="AD42" i="28" s="1"/>
  <c r="AB50" i="28"/>
  <c r="AC50" i="28"/>
  <c r="AD50" i="28" s="1"/>
  <c r="AE50" i="28"/>
  <c r="AF50" i="28" s="1"/>
  <c r="R7" i="28"/>
  <c r="S7" i="28" s="1"/>
  <c r="U7" i="28"/>
  <c r="AD7" i="28"/>
  <c r="S9" i="28"/>
  <c r="S11" i="28"/>
  <c r="S13" i="28"/>
  <c r="R15" i="28"/>
  <c r="S15" i="28" s="1"/>
  <c r="AC15" i="28"/>
  <c r="AD15" i="28" s="1"/>
  <c r="AC16" i="28"/>
  <c r="AE16" i="28"/>
  <c r="AF16" i="28" s="1"/>
  <c r="AD16" i="28"/>
  <c r="S17" i="28"/>
  <c r="Q17" i="28"/>
  <c r="U17" i="28"/>
  <c r="AE17" i="28"/>
  <c r="AB17" i="28"/>
  <c r="AF17" i="28"/>
  <c r="S18" i="28"/>
  <c r="Q18" i="28"/>
  <c r="U18" i="28"/>
  <c r="AC21" i="28"/>
  <c r="AD21" i="28" s="1"/>
  <c r="S22" i="28"/>
  <c r="Q22" i="28"/>
  <c r="U22" i="28"/>
  <c r="AD23" i="28"/>
  <c r="U27" i="28"/>
  <c r="S27" i="28"/>
  <c r="Q27" i="28"/>
  <c r="AF32" i="28"/>
  <c r="AB32" i="28"/>
  <c r="AC33" i="28"/>
  <c r="AE33" i="28" s="1"/>
  <c r="AF33" i="28"/>
  <c r="AD33" i="28"/>
  <c r="R16" i="28"/>
  <c r="S16" i="28" s="1"/>
  <c r="R19" i="28"/>
  <c r="S19" i="28" s="1"/>
  <c r="R21" i="28"/>
  <c r="S21" i="28" s="1"/>
  <c r="R26" i="28"/>
  <c r="S26" i="28" s="1"/>
  <c r="R28" i="28"/>
  <c r="S28" i="28" s="1"/>
  <c r="Q29" i="28"/>
  <c r="AB29" i="28"/>
  <c r="AE29" i="28"/>
  <c r="AF29" i="28" s="1"/>
  <c r="Q30" i="28"/>
  <c r="R31" i="28"/>
  <c r="S31" i="28"/>
  <c r="R32" i="28"/>
  <c r="S32" i="28"/>
  <c r="S33" i="28"/>
  <c r="R34" i="28"/>
  <c r="S34" i="28" s="1"/>
  <c r="R35" i="28"/>
  <c r="S35" i="28" s="1"/>
  <c r="Q36" i="28"/>
  <c r="AB36" i="28"/>
  <c r="AE36" i="28"/>
  <c r="AF36" i="28" s="1"/>
  <c r="Q37" i="28"/>
  <c r="AB37" i="28"/>
  <c r="AF37" i="28"/>
  <c r="R39" i="28"/>
  <c r="S39" i="28" s="1"/>
  <c r="Q40" i="28"/>
  <c r="AB40" i="28"/>
  <c r="AE40" i="28"/>
  <c r="AF40" i="28" s="1"/>
  <c r="Q41" i="28"/>
  <c r="R42" i="28"/>
  <c r="S42" i="28" s="1"/>
  <c r="Q43" i="28"/>
  <c r="U46" i="28"/>
  <c r="AF46" i="28"/>
  <c r="AD46" i="28"/>
  <c r="AC46" i="28"/>
  <c r="AE46" i="28" s="1"/>
  <c r="AC47" i="28"/>
  <c r="AE47" i="28" s="1"/>
  <c r="S48" i="28"/>
  <c r="Q48" i="28"/>
  <c r="U48" i="28"/>
  <c r="S49" i="28"/>
  <c r="Q49" i="28"/>
  <c r="U49" i="28"/>
  <c r="S50" i="28"/>
  <c r="Q50" i="28"/>
  <c r="U50" i="28"/>
  <c r="U52" i="28"/>
  <c r="AF52" i="28"/>
  <c r="AD52" i="28"/>
  <c r="AC52" i="28"/>
  <c r="AE52" i="28" s="1"/>
  <c r="AD53" i="28"/>
  <c r="AE54" i="28"/>
  <c r="AB54" i="28"/>
  <c r="AF54" i="28"/>
  <c r="AD54" i="28"/>
  <c r="AE56" i="28"/>
  <c r="AB56" i="28"/>
  <c r="AF56" i="28"/>
  <c r="AD56" i="28"/>
  <c r="R29" i="28"/>
  <c r="S29" i="28" s="1"/>
  <c r="AD29" i="28"/>
  <c r="R30" i="28"/>
  <c r="R33" i="28"/>
  <c r="R36" i="28"/>
  <c r="S36" i="28" s="1"/>
  <c r="AD36" i="28"/>
  <c r="R37" i="28"/>
  <c r="S37" i="28" s="1"/>
  <c r="AD37" i="28"/>
  <c r="R40" i="28"/>
  <c r="S40" i="28" s="1"/>
  <c r="AD40" i="28"/>
  <c r="R41" i="28"/>
  <c r="S41" i="28" s="1"/>
  <c r="R43" i="28"/>
  <c r="S43" i="28" s="1"/>
  <c r="AC43" i="28"/>
  <c r="AE43" i="28" s="1"/>
  <c r="AF43" i="28" s="1"/>
  <c r="S44" i="28"/>
  <c r="Q44" i="28"/>
  <c r="U44" i="28"/>
  <c r="AE44" i="28"/>
  <c r="AB44" i="28"/>
  <c r="AF44" i="28"/>
  <c r="S45" i="28"/>
  <c r="Q45" i="28"/>
  <c r="U45" i="28"/>
  <c r="AE45" i="28"/>
  <c r="AB45" i="28"/>
  <c r="AF45" i="28"/>
  <c r="R46" i="28"/>
  <c r="AC51" i="28"/>
  <c r="AD51" i="28" s="1"/>
  <c r="R52" i="28"/>
  <c r="AE55" i="28"/>
  <c r="AB55" i="28"/>
  <c r="AF55" i="28"/>
  <c r="AD55" i="28"/>
  <c r="AE57" i="28"/>
  <c r="AB57" i="28"/>
  <c r="AF57" i="28"/>
  <c r="AD57" i="28"/>
  <c r="R47" i="28"/>
  <c r="R51" i="28"/>
  <c r="S51" i="28" s="1"/>
  <c r="R53" i="28"/>
  <c r="S53" i="28" s="1"/>
  <c r="R54" i="28"/>
  <c r="S54" i="28" s="1"/>
  <c r="R55" i="28"/>
  <c r="S55" i="28" s="1"/>
  <c r="R56" i="28"/>
  <c r="S56" i="28" s="1"/>
  <c r="R57" i="28"/>
  <c r="S57" i="28" s="1"/>
  <c r="AE51" i="28"/>
  <c r="AF51" i="28" s="1"/>
  <c r="AE42" i="28"/>
  <c r="AF42" i="28" s="1"/>
  <c r="AE19" i="28"/>
  <c r="AF19" i="28" s="1"/>
  <c r="AD49" i="28"/>
  <c r="AB49" i="28"/>
  <c r="AE49" i="28"/>
  <c r="AF49" i="28" s="1"/>
  <c r="AD48" i="28"/>
  <c r="AB48" i="28"/>
  <c r="AE48" i="28"/>
  <c r="AF48" i="28" s="1"/>
  <c r="AB34" i="28"/>
  <c r="AD34" i="28"/>
  <c r="AE34" i="28"/>
  <c r="AF34" i="28" s="1"/>
  <c r="AD31" i="28"/>
  <c r="AE24" i="28"/>
  <c r="AF24" i="28"/>
  <c r="AC18" i="28"/>
  <c r="AE18" i="28"/>
  <c r="AF18" i="28" s="1"/>
  <c r="AB18" i="28"/>
  <c r="AF7" i="28"/>
  <c r="M6" i="29"/>
  <c r="N6" i="29" s="1"/>
  <c r="O6" i="29" s="1"/>
  <c r="P6" i="29" s="1"/>
  <c r="N4" i="29"/>
  <c r="Q7" i="29"/>
  <c r="Q8" i="29"/>
  <c r="U8" i="29"/>
  <c r="Q9" i="29"/>
  <c r="T58" i="29"/>
  <c r="AC61" i="29" s="1"/>
  <c r="AB9" i="29"/>
  <c r="S10" i="29"/>
  <c r="AH10" i="29"/>
  <c r="AI10" i="29" s="1"/>
  <c r="AA10" i="29" s="1"/>
  <c r="S12" i="29"/>
  <c r="AH12" i="29"/>
  <c r="AI12" i="29" s="1"/>
  <c r="AA12" i="29" s="1"/>
  <c r="Q13" i="29"/>
  <c r="R14" i="29"/>
  <c r="S14" i="29" s="1"/>
  <c r="Q15" i="29"/>
  <c r="R16" i="29"/>
  <c r="S16" i="29" s="1"/>
  <c r="AB20" i="29"/>
  <c r="S22" i="29"/>
  <c r="Q22" i="29"/>
  <c r="U22" i="29"/>
  <c r="S24" i="29"/>
  <c r="U25" i="29"/>
  <c r="Q25" i="29"/>
  <c r="S28" i="29"/>
  <c r="Q28" i="29"/>
  <c r="U28" i="29"/>
  <c r="AB30" i="29"/>
  <c r="R7" i="29"/>
  <c r="U7" i="29"/>
  <c r="S9" i="29"/>
  <c r="S11" i="29"/>
  <c r="S13" i="29"/>
  <c r="R15" i="29"/>
  <c r="S15" i="29" s="1"/>
  <c r="S19" i="29"/>
  <c r="Q19" i="29"/>
  <c r="U19" i="29"/>
  <c r="S21" i="29"/>
  <c r="Q21" i="29"/>
  <c r="U21" i="29"/>
  <c r="S26" i="29"/>
  <c r="Q26" i="29"/>
  <c r="U26" i="29"/>
  <c r="R17" i="29"/>
  <c r="S17" i="29"/>
  <c r="R18" i="29"/>
  <c r="S18" i="29"/>
  <c r="S20" i="29"/>
  <c r="S23" i="29"/>
  <c r="R27" i="29"/>
  <c r="S27" i="29"/>
  <c r="R29" i="29"/>
  <c r="S29" i="29"/>
  <c r="R30" i="29"/>
  <c r="S30" i="29"/>
  <c r="Q31" i="29"/>
  <c r="Q32" i="29"/>
  <c r="R33" i="29"/>
  <c r="Q34" i="29"/>
  <c r="Q35" i="29"/>
  <c r="R36" i="29"/>
  <c r="S36" i="29" s="1"/>
  <c r="R37" i="29"/>
  <c r="S37" i="29" s="1"/>
  <c r="R38" i="29"/>
  <c r="S38" i="29" s="1"/>
  <c r="Q39" i="29"/>
  <c r="R40" i="29"/>
  <c r="S40" i="29" s="1"/>
  <c r="R41" i="29"/>
  <c r="S41" i="29" s="1"/>
  <c r="Q42" i="29"/>
  <c r="R43" i="29"/>
  <c r="S43" i="29" s="1"/>
  <c r="S44" i="29"/>
  <c r="Q44" i="29"/>
  <c r="U44" i="29"/>
  <c r="S45" i="29"/>
  <c r="Q45" i="29"/>
  <c r="U45" i="29"/>
  <c r="R46" i="29"/>
  <c r="R52" i="29"/>
  <c r="R31" i="29"/>
  <c r="S31" i="29" s="1"/>
  <c r="R32" i="29"/>
  <c r="S32" i="29" s="1"/>
  <c r="R34" i="29"/>
  <c r="S34" i="29" s="1"/>
  <c r="R35" i="29"/>
  <c r="S35" i="29" s="1"/>
  <c r="R39" i="29"/>
  <c r="S39" i="29" s="1"/>
  <c r="R42" i="29"/>
  <c r="S42" i="29" s="1"/>
  <c r="AF46" i="29"/>
  <c r="AD46" i="29"/>
  <c r="S48" i="29"/>
  <c r="Q48" i="29"/>
  <c r="U48" i="29"/>
  <c r="S49" i="29"/>
  <c r="Q49" i="29"/>
  <c r="U49" i="29"/>
  <c r="S50" i="29"/>
  <c r="Q50" i="29"/>
  <c r="U50" i="29"/>
  <c r="AF52" i="29"/>
  <c r="AD52" i="29"/>
  <c r="R47" i="29"/>
  <c r="R51" i="29"/>
  <c r="S51" i="29" s="1"/>
  <c r="R53" i="29"/>
  <c r="S53" i="29" s="1"/>
  <c r="R54" i="29"/>
  <c r="S54" i="29" s="1"/>
  <c r="R55" i="29"/>
  <c r="S55" i="29" s="1"/>
  <c r="R56" i="29"/>
  <c r="S56" i="29" s="1"/>
  <c r="R57" i="29"/>
  <c r="S57" i="29" s="1"/>
  <c r="S7" i="29"/>
  <c r="AA55" i="29"/>
  <c r="AG58" i="29"/>
  <c r="AC62" i="29" s="1"/>
  <c r="AC65" i="29" s="1"/>
  <c r="AC67" i="29" s="1"/>
  <c r="AC8" i="29"/>
  <c r="AE8" i="29" s="1"/>
  <c r="AD8" i="29"/>
  <c r="AF8" i="29"/>
  <c r="AE9" i="29"/>
  <c r="AF9" i="29" s="1"/>
  <c r="AD9" i="29"/>
  <c r="AC20" i="29"/>
  <c r="AD20" i="29"/>
  <c r="AE20" i="29"/>
  <c r="AF20" i="29"/>
  <c r="AF33" i="29"/>
  <c r="AC33" i="29"/>
  <c r="AE33" i="29" s="1"/>
  <c r="AD33" i="29"/>
  <c r="AC14" i="29"/>
  <c r="AD14" i="29"/>
  <c r="AB14" i="29"/>
  <c r="AD30" i="29"/>
  <c r="AE30" i="29"/>
  <c r="AF30" i="29" s="1"/>
  <c r="AC39" i="29"/>
  <c r="AD39" i="29" s="1"/>
  <c r="AB39" i="29"/>
  <c r="AC24" i="29"/>
  <c r="AE24" i="29" s="1"/>
  <c r="AD10" i="30"/>
  <c r="L6" i="30"/>
  <c r="M6" i="30" s="1"/>
  <c r="N6" i="30" s="1"/>
  <c r="O6" i="30" s="1"/>
  <c r="P6" i="30" s="1"/>
  <c r="R7" i="30"/>
  <c r="U7" i="30"/>
  <c r="AC8" i="30"/>
  <c r="AE8" i="30" s="1"/>
  <c r="AB10" i="30"/>
  <c r="S12" i="30"/>
  <c r="U12" i="30"/>
  <c r="AB20" i="30"/>
  <c r="AI7" i="30"/>
  <c r="AA7" i="30" s="1"/>
  <c r="AC7" i="30" s="1"/>
  <c r="AE7" i="30" s="1"/>
  <c r="AF7" i="30" s="1"/>
  <c r="U8" i="30"/>
  <c r="Q8" i="30"/>
  <c r="AC10" i="30"/>
  <c r="AE10" i="30" s="1"/>
  <c r="S11" i="30"/>
  <c r="S14" i="30"/>
  <c r="Q14" i="30"/>
  <c r="U14" i="30"/>
  <c r="Q21" i="30"/>
  <c r="U21" i="30"/>
  <c r="S24" i="30"/>
  <c r="AC27" i="30"/>
  <c r="AE27" i="30" s="1"/>
  <c r="AF27" i="30" s="1"/>
  <c r="AB27" i="30"/>
  <c r="AH58" i="30"/>
  <c r="S10" i="30"/>
  <c r="R15" i="30"/>
  <c r="S15" i="30"/>
  <c r="R16" i="30"/>
  <c r="S16" i="30"/>
  <c r="R17" i="30"/>
  <c r="S17" i="30"/>
  <c r="R18" i="30"/>
  <c r="S18" i="30"/>
  <c r="R19" i="30"/>
  <c r="S19" i="30"/>
  <c r="S20" i="30"/>
  <c r="R22" i="30"/>
  <c r="S23" i="30"/>
  <c r="Q25" i="30"/>
  <c r="U25" i="30"/>
  <c r="Q26" i="30"/>
  <c r="Q27" i="30"/>
  <c r="R28" i="30"/>
  <c r="S28" i="30" s="1"/>
  <c r="R29" i="30"/>
  <c r="S29" i="30" s="1"/>
  <c r="R30" i="30"/>
  <c r="S30" i="30" s="1"/>
  <c r="Q31" i="30"/>
  <c r="S34" i="30"/>
  <c r="Q34" i="30"/>
  <c r="U34" i="30"/>
  <c r="S36" i="30"/>
  <c r="Q36" i="30"/>
  <c r="U36" i="30"/>
  <c r="S38" i="30"/>
  <c r="Q38" i="30"/>
  <c r="U38" i="30"/>
  <c r="R26" i="30"/>
  <c r="S26" i="30" s="1"/>
  <c r="R27" i="30"/>
  <c r="S27" i="30" s="1"/>
  <c r="R31" i="30"/>
  <c r="S32" i="30"/>
  <c r="U32" i="30"/>
  <c r="AF32" i="30"/>
  <c r="AD32" i="30"/>
  <c r="AB32" i="30"/>
  <c r="S35" i="30"/>
  <c r="Q35" i="30"/>
  <c r="U35" i="30"/>
  <c r="S37" i="30"/>
  <c r="U37" i="30"/>
  <c r="S39" i="30"/>
  <c r="Q39" i="30"/>
  <c r="U39" i="30"/>
  <c r="R33" i="30"/>
  <c r="R40" i="30"/>
  <c r="S40" i="30" s="1"/>
  <c r="R41" i="30"/>
  <c r="S41" i="30" s="1"/>
  <c r="R42" i="30"/>
  <c r="S42" i="30" s="1"/>
  <c r="R43" i="30"/>
  <c r="S43" i="30" s="1"/>
  <c r="R44" i="30"/>
  <c r="S44" i="30" s="1"/>
  <c r="AA44" i="30"/>
  <c r="U47" i="30"/>
  <c r="AF47" i="30"/>
  <c r="AD47" i="30"/>
  <c r="AC47" i="30"/>
  <c r="AE47" i="30" s="1"/>
  <c r="AE52" i="30"/>
  <c r="AD52" i="30"/>
  <c r="AC53" i="30"/>
  <c r="AC46" i="30"/>
  <c r="AE46" i="30" s="1"/>
  <c r="R47" i="30"/>
  <c r="R53" i="30"/>
  <c r="S53" i="30" s="1"/>
  <c r="U53" i="30"/>
  <c r="R54" i="30"/>
  <c r="S54" i="30"/>
  <c r="U54" i="30"/>
  <c r="R55" i="30"/>
  <c r="S55" i="30" s="1"/>
  <c r="U55" i="30"/>
  <c r="R56" i="30"/>
  <c r="S56" i="30" s="1"/>
  <c r="U56" i="30"/>
  <c r="R57" i="30"/>
  <c r="S57" i="30" s="1"/>
  <c r="U57" i="30"/>
  <c r="N58" i="30"/>
  <c r="R45" i="30"/>
  <c r="S45" i="30" s="1"/>
  <c r="R46" i="30"/>
  <c r="R48" i="30"/>
  <c r="S48" i="30" s="1"/>
  <c r="R49" i="30"/>
  <c r="S49" i="30" s="1"/>
  <c r="R50" i="30"/>
  <c r="S50" i="30" s="1"/>
  <c r="R51" i="30"/>
  <c r="S51" i="30" s="1"/>
  <c r="R52" i="30"/>
  <c r="Q53" i="30"/>
  <c r="Q54" i="30"/>
  <c r="Q55" i="30"/>
  <c r="Q56" i="30"/>
  <c r="Q57" i="30"/>
  <c r="S7" i="30"/>
  <c r="AC23" i="29"/>
  <c r="AE23" i="29" s="1"/>
  <c r="AF23" i="29" s="1"/>
  <c r="AB23" i="29"/>
  <c r="AD23" i="29"/>
  <c r="AC30" i="30"/>
  <c r="AD30" i="30" s="1"/>
  <c r="AB30" i="30"/>
  <c r="AE30" i="30"/>
  <c r="AF30" i="30" s="1"/>
  <c r="AC32" i="29"/>
  <c r="AE32" i="29" s="1"/>
  <c r="AF32" i="29"/>
  <c r="AD32" i="29"/>
  <c r="AB32" i="29"/>
  <c r="AF47" i="29"/>
  <c r="AD47" i="29"/>
  <c r="AE52" i="29"/>
  <c r="AE9" i="28"/>
  <c r="AF9" i="28" s="1"/>
  <c r="AC9" i="19"/>
  <c r="AD50" i="27"/>
  <c r="AE50" i="27"/>
  <c r="AF50" i="27" s="1"/>
  <c r="AE14" i="29"/>
  <c r="AF14" i="29" s="1"/>
  <c r="R58" i="29"/>
  <c r="AD18" i="28"/>
  <c r="S30" i="28"/>
  <c r="AE15" i="28"/>
  <c r="AF15" i="28" s="1"/>
  <c r="AH58" i="28"/>
  <c r="AE16" i="27"/>
  <c r="AF16" i="27" s="1"/>
  <c r="AD16" i="27"/>
  <c r="AH58" i="29"/>
  <c r="AA23" i="24"/>
  <c r="AI58" i="24"/>
  <c r="L6" i="1"/>
  <c r="M6" i="1" s="1"/>
  <c r="N6" i="1" s="1"/>
  <c r="O6" i="1" s="1"/>
  <c r="P6" i="1" s="1"/>
  <c r="N4" i="1"/>
  <c r="N4" i="3"/>
  <c r="L6" i="3"/>
  <c r="M6" i="3" s="1"/>
  <c r="N6" i="3" s="1"/>
  <c r="O6" i="3" s="1"/>
  <c r="P6" i="3" s="1"/>
  <c r="N4" i="4"/>
  <c r="L6" i="4"/>
  <c r="M6" i="4" s="1"/>
  <c r="N6" i="4" s="1"/>
  <c r="O6" i="4" s="1"/>
  <c r="P6" i="4" s="1"/>
  <c r="L6" i="10"/>
  <c r="M6" i="10" s="1"/>
  <c r="N6" i="10" s="1"/>
  <c r="O6" i="10" s="1"/>
  <c r="P6" i="10" s="1"/>
  <c r="N4" i="10"/>
  <c r="L6" i="13"/>
  <c r="M6" i="13" s="1"/>
  <c r="N6" i="13" s="1"/>
  <c r="O6" i="13" s="1"/>
  <c r="P6" i="13" s="1"/>
  <c r="N4" i="13"/>
  <c r="N4" i="15"/>
  <c r="L6" i="15"/>
  <c r="M6" i="15" s="1"/>
  <c r="N6" i="15" s="1"/>
  <c r="O6" i="15" s="1"/>
  <c r="P6" i="15" s="1"/>
  <c r="N4" i="16"/>
  <c r="L6" i="16"/>
  <c r="M6" i="16"/>
  <c r="N6" i="16" s="1"/>
  <c r="O6" i="16" s="1"/>
  <c r="P6" i="16" s="1"/>
  <c r="AA10" i="17"/>
  <c r="AB12" i="17"/>
  <c r="AE12" i="17"/>
  <c r="AF12" i="17" s="1"/>
  <c r="AD12" i="17"/>
  <c r="AE20" i="17"/>
  <c r="AD20" i="17"/>
  <c r="AF20" i="17"/>
  <c r="AD25" i="17"/>
  <c r="AB25" i="17"/>
  <c r="AE25" i="17"/>
  <c r="AF25" i="17" s="1"/>
  <c r="AE31" i="17"/>
  <c r="AF31" i="17" s="1"/>
  <c r="AD31" i="17"/>
  <c r="AB31" i="17"/>
  <c r="AE42" i="17"/>
  <c r="AF42" i="17" s="1"/>
  <c r="AB42" i="17"/>
  <c r="AD42" i="17"/>
  <c r="AE49" i="17"/>
  <c r="AF49" i="17" s="1"/>
  <c r="AD49" i="17"/>
  <c r="AB49" i="17"/>
  <c r="L6" i="19"/>
  <c r="M6" i="19" s="1"/>
  <c r="N6" i="19" s="1"/>
  <c r="O6" i="19" s="1"/>
  <c r="P6" i="19" s="1"/>
  <c r="N4" i="19"/>
  <c r="AE11" i="19"/>
  <c r="AF11" i="19" s="1"/>
  <c r="AC11" i="19"/>
  <c r="AD11" i="19"/>
  <c r="AE42" i="20"/>
  <c r="AD42" i="20"/>
  <c r="S6" i="21"/>
  <c r="T6" i="21" s="1"/>
  <c r="S5" i="21"/>
  <c r="AE13" i="21"/>
  <c r="AD13" i="21"/>
  <c r="AE29" i="21"/>
  <c r="AD29" i="21"/>
  <c r="AD42" i="21"/>
  <c r="AE42" i="21"/>
  <c r="AD50" i="21"/>
  <c r="AE50" i="21"/>
  <c r="AF50" i="21" s="1"/>
  <c r="L6" i="24"/>
  <c r="M6" i="24"/>
  <c r="N6" i="24" s="1"/>
  <c r="O6" i="24" s="1"/>
  <c r="P6" i="24" s="1"/>
  <c r="N4" i="24"/>
  <c r="AD9" i="24"/>
  <c r="AE9" i="24"/>
  <c r="AE21" i="24"/>
  <c r="AF21" i="24" s="1"/>
  <c r="AD21" i="24"/>
  <c r="AE26" i="24"/>
  <c r="AF26" i="24" s="1"/>
  <c r="AD26" i="24"/>
  <c r="AE28" i="24"/>
  <c r="AF28" i="24" s="1"/>
  <c r="AD28" i="24"/>
  <c r="AE50" i="24"/>
  <c r="AF50" i="24" s="1"/>
  <c r="AD50" i="24"/>
  <c r="AD23" i="25"/>
  <c r="AE23" i="25"/>
  <c r="AC7" i="26"/>
  <c r="AB7" i="26"/>
  <c r="AE7" i="26"/>
  <c r="AF7" i="26" s="1"/>
  <c r="AE38" i="27"/>
  <c r="AF38" i="27" s="1"/>
  <c r="AD30" i="27"/>
  <c r="AE43" i="27"/>
  <c r="AF43" i="27" s="1"/>
  <c r="AD14" i="27"/>
  <c r="AD25" i="27"/>
  <c r="AE25" i="27"/>
  <c r="AF25" i="27"/>
  <c r="AI58" i="25"/>
  <c r="AE13" i="28"/>
  <c r="AF13" i="28" s="1"/>
  <c r="AE27" i="28"/>
  <c r="AF27" i="28" s="1"/>
  <c r="AE38" i="28"/>
  <c r="AF38" i="28" s="1"/>
  <c r="AI9" i="27"/>
  <c r="AD42" i="27"/>
  <c r="AE42" i="27"/>
  <c r="AF42" i="27" s="1"/>
  <c r="AE41" i="27"/>
  <c r="AF41" i="27" s="1"/>
  <c r="S14" i="27"/>
  <c r="S14" i="26"/>
  <c r="R58" i="26"/>
  <c r="AD20" i="26"/>
  <c r="Q6" i="20"/>
  <c r="R6" i="20" s="1"/>
  <c r="Q5" i="20"/>
  <c r="AF20" i="21"/>
  <c r="AD54" i="19"/>
  <c r="AE54" i="19"/>
  <c r="AC9" i="18"/>
  <c r="N4" i="2"/>
  <c r="L6" i="2"/>
  <c r="M6" i="2"/>
  <c r="N6" i="2" s="1"/>
  <c r="O6" i="2" s="1"/>
  <c r="P6" i="2" s="1"/>
  <c r="L6" i="5"/>
  <c r="M6" i="5" s="1"/>
  <c r="N6" i="5" s="1"/>
  <c r="O6" i="5" s="1"/>
  <c r="P6" i="5" s="1"/>
  <c r="N4" i="5"/>
  <c r="N4" i="6"/>
  <c r="L6" i="6"/>
  <c r="M6" i="6" s="1"/>
  <c r="N6" i="6" s="1"/>
  <c r="O6" i="6" s="1"/>
  <c r="P6" i="6" s="1"/>
  <c r="L6" i="9"/>
  <c r="M6" i="9" s="1"/>
  <c r="N6" i="9" s="1"/>
  <c r="O6" i="9" s="1"/>
  <c r="P6" i="9" s="1"/>
  <c r="N4" i="9"/>
  <c r="N4" i="8"/>
  <c r="L6" i="8"/>
  <c r="M6" i="8" s="1"/>
  <c r="N6" i="8" s="1"/>
  <c r="O6" i="8" s="1"/>
  <c r="P6" i="8" s="1"/>
  <c r="L6" i="11"/>
  <c r="M6" i="11" s="1"/>
  <c r="N6" i="11" s="1"/>
  <c r="O6" i="11" s="1"/>
  <c r="P6" i="11" s="1"/>
  <c r="N4" i="11"/>
  <c r="N4" i="12"/>
  <c r="L6" i="12"/>
  <c r="M6" i="12" s="1"/>
  <c r="N6" i="12" s="1"/>
  <c r="O6" i="12" s="1"/>
  <c r="P6" i="12" s="1"/>
  <c r="N4" i="14"/>
  <c r="L6" i="14"/>
  <c r="M6" i="14"/>
  <c r="N6" i="14" s="1"/>
  <c r="O6" i="14" s="1"/>
  <c r="P6" i="14" s="1"/>
  <c r="N4" i="17"/>
  <c r="L6" i="17"/>
  <c r="M6" i="17" s="1"/>
  <c r="N6" i="17" s="1"/>
  <c r="O6" i="17" s="1"/>
  <c r="P6" i="17" s="1"/>
  <c r="AD16" i="17"/>
  <c r="AB16" i="17"/>
  <c r="AE16" i="17"/>
  <c r="AF16" i="17" s="1"/>
  <c r="AE22" i="17"/>
  <c r="AF22" i="17" s="1"/>
  <c r="AD22" i="17"/>
  <c r="AB22" i="17"/>
  <c r="AD26" i="17"/>
  <c r="AE26" i="17"/>
  <c r="AF26" i="17" s="1"/>
  <c r="AB26" i="17"/>
  <c r="AD37" i="17"/>
  <c r="AB37" i="17"/>
  <c r="AE37" i="17"/>
  <c r="AF37" i="17" s="1"/>
  <c r="AB48" i="17"/>
  <c r="AE48" i="17"/>
  <c r="AF48" i="17" s="1"/>
  <c r="AD48" i="17"/>
  <c r="AE57" i="17"/>
  <c r="AF57" i="17" s="1"/>
  <c r="AD57" i="17"/>
  <c r="AB57" i="17"/>
  <c r="L6" i="18"/>
  <c r="M6" i="18" s="1"/>
  <c r="N6" i="18" s="1"/>
  <c r="O6" i="18" s="1"/>
  <c r="P6" i="18" s="1"/>
  <c r="N4" i="18"/>
  <c r="AD37" i="18"/>
  <c r="AE37" i="18"/>
  <c r="AE42" i="18"/>
  <c r="AD42" i="18"/>
  <c r="AE51" i="18"/>
  <c r="AD51" i="18"/>
  <c r="L6" i="22"/>
  <c r="M6" i="22" s="1"/>
  <c r="N6" i="22" s="1"/>
  <c r="O6" i="22" s="1"/>
  <c r="P6" i="22" s="1"/>
  <c r="N4" i="22"/>
  <c r="AH58" i="22"/>
  <c r="AI9" i="22"/>
  <c r="AA9" i="22"/>
  <c r="AD26" i="22"/>
  <c r="AE26" i="22"/>
  <c r="AF26" i="22" s="1"/>
  <c r="AD39" i="22"/>
  <c r="AE39" i="22"/>
  <c r="N4" i="23"/>
  <c r="L6" i="23"/>
  <c r="M6" i="23" s="1"/>
  <c r="N6" i="23" s="1"/>
  <c r="O6" i="23" s="1"/>
  <c r="P6" i="23" s="1"/>
  <c r="AA7" i="23"/>
  <c r="AI58" i="23"/>
  <c r="AE11" i="23"/>
  <c r="AD11" i="23"/>
  <c r="S36" i="23"/>
  <c r="R58" i="23"/>
  <c r="N4" i="25"/>
  <c r="L6" i="25"/>
  <c r="M6" i="25" s="1"/>
  <c r="N6" i="25" s="1"/>
  <c r="O6" i="25" s="1"/>
  <c r="P6" i="25" s="1"/>
  <c r="AE25" i="19"/>
  <c r="AF25" i="19"/>
  <c r="AD25" i="19"/>
  <c r="U58" i="18"/>
  <c r="Q58" i="18"/>
  <c r="AB58" i="3"/>
  <c r="AD58" i="3"/>
  <c r="Q56" i="3"/>
  <c r="U56" i="3"/>
  <c r="Q54" i="3"/>
  <c r="Q50" i="3"/>
  <c r="U50" i="3"/>
  <c r="Q30" i="3"/>
  <c r="U30" i="3"/>
  <c r="Q26" i="3"/>
  <c r="U26" i="3"/>
  <c r="Q22" i="3"/>
  <c r="U22" i="3"/>
  <c r="Q19" i="3"/>
  <c r="Q17" i="3"/>
  <c r="R38" i="4"/>
  <c r="S38" i="4"/>
  <c r="Q38" i="4"/>
  <c r="R34" i="4"/>
  <c r="Q34" i="4"/>
  <c r="U31" i="4"/>
  <c r="Q31" i="4"/>
  <c r="R31" i="4"/>
  <c r="S31" i="4" s="1"/>
  <c r="U27" i="4"/>
  <c r="Q27" i="4"/>
  <c r="R27" i="4"/>
  <c r="S27" i="4" s="1"/>
  <c r="Q21" i="4"/>
  <c r="U21" i="4"/>
  <c r="Q14" i="4"/>
  <c r="U14" i="4"/>
  <c r="Q8" i="4"/>
  <c r="U8" i="4"/>
  <c r="Q57" i="5"/>
  <c r="U57" i="5"/>
  <c r="Q55" i="5"/>
  <c r="Q53" i="5"/>
  <c r="U53" i="5"/>
  <c r="Q50" i="5"/>
  <c r="U50" i="5"/>
  <c r="S47" i="5"/>
  <c r="R47" i="5"/>
  <c r="R45" i="5"/>
  <c r="S45" i="5"/>
  <c r="Q45" i="5"/>
  <c r="R43" i="5"/>
  <c r="S43" i="5" s="1"/>
  <c r="Q43" i="5"/>
  <c r="R41" i="5"/>
  <c r="Q41" i="5"/>
  <c r="R39" i="5"/>
  <c r="Q39" i="5"/>
  <c r="Q36" i="5"/>
  <c r="R26" i="5"/>
  <c r="S26" i="5" s="1"/>
  <c r="Q26" i="5"/>
  <c r="Q18" i="5"/>
  <c r="U18" i="5"/>
  <c r="R18" i="5"/>
  <c r="S18" i="5"/>
  <c r="Q14" i="5"/>
  <c r="U14" i="5"/>
  <c r="R14" i="5"/>
  <c r="S14" i="5"/>
  <c r="Q12" i="5"/>
  <c r="U12" i="5"/>
  <c r="Q55" i="6"/>
  <c r="U55" i="6"/>
  <c r="U42" i="6"/>
  <c r="S42" i="6"/>
  <c r="U38" i="6"/>
  <c r="S38" i="6"/>
  <c r="R36" i="6"/>
  <c r="U36" i="6"/>
  <c r="Q34" i="6"/>
  <c r="AB58" i="9"/>
  <c r="AD58" i="9"/>
  <c r="Q50" i="9"/>
  <c r="Q35" i="9"/>
  <c r="R50" i="8"/>
  <c r="S50" i="8" s="1"/>
  <c r="U50" i="8"/>
  <c r="Q50" i="8"/>
  <c r="R40" i="8"/>
  <c r="S40" i="8"/>
  <c r="Q40" i="8"/>
  <c r="R14" i="8"/>
  <c r="S14" i="8" s="1"/>
  <c r="Q14" i="8"/>
  <c r="T58" i="8"/>
  <c r="AB58" i="10"/>
  <c r="AF58" i="10"/>
  <c r="Q25" i="10"/>
  <c r="U25" i="10"/>
  <c r="Q21" i="10"/>
  <c r="Q7" i="10"/>
  <c r="U7" i="10"/>
  <c r="U44" i="11"/>
  <c r="Q44" i="11"/>
  <c r="U36" i="11"/>
  <c r="Q36" i="11"/>
  <c r="R31" i="11"/>
  <c r="S31" i="11" s="1"/>
  <c r="U31" i="11"/>
  <c r="U45" i="12"/>
  <c r="Q45" i="12"/>
  <c r="R45" i="12"/>
  <c r="S45" i="12" s="1"/>
  <c r="U37" i="12"/>
  <c r="Q37" i="12"/>
  <c r="R37" i="12"/>
  <c r="S8" i="12"/>
  <c r="U8" i="12"/>
  <c r="U57" i="13"/>
  <c r="Q57" i="13"/>
  <c r="R57" i="13"/>
  <c r="S57" i="13" s="1"/>
  <c r="U31" i="13"/>
  <c r="Q31" i="13"/>
  <c r="R31" i="13"/>
  <c r="U26" i="13"/>
  <c r="S26" i="13"/>
  <c r="Q8" i="13"/>
  <c r="S8" i="13"/>
  <c r="Q49" i="14"/>
  <c r="Q45" i="14"/>
  <c r="Q42" i="14"/>
  <c r="Q38" i="14"/>
  <c r="U30" i="14"/>
  <c r="R30" i="14"/>
  <c r="S30" i="14" s="1"/>
  <c r="Q29" i="14"/>
  <c r="U29" i="14"/>
  <c r="U9" i="14"/>
  <c r="T58" i="14"/>
  <c r="R54" i="15"/>
  <c r="U54" i="15"/>
  <c r="AE53" i="15"/>
  <c r="AA58" i="15"/>
  <c r="AD53" i="15"/>
  <c r="Q53" i="15"/>
  <c r="S53" i="15"/>
  <c r="Q40" i="15"/>
  <c r="R39" i="15"/>
  <c r="S39" i="15" s="1"/>
  <c r="U39" i="15"/>
  <c r="R27" i="15"/>
  <c r="U27" i="15"/>
  <c r="Q27" i="15"/>
  <c r="Q26" i="15"/>
  <c r="U26" i="15"/>
  <c r="W58" i="15"/>
  <c r="Q17" i="15"/>
  <c r="R14" i="15"/>
  <c r="U14" i="15"/>
  <c r="Q14" i="15"/>
  <c r="T58" i="15"/>
  <c r="AB13" i="15"/>
  <c r="Q9" i="15"/>
  <c r="U9" i="15"/>
  <c r="S8" i="16"/>
  <c r="U8" i="16"/>
  <c r="U11" i="16"/>
  <c r="S11" i="16"/>
  <c r="U19" i="16"/>
  <c r="Q19" i="16"/>
  <c r="R19" i="16"/>
  <c r="S19" i="16" s="1"/>
  <c r="Q21" i="16"/>
  <c r="R21" i="16"/>
  <c r="Q29" i="16"/>
  <c r="R31" i="16"/>
  <c r="S31" i="16" s="1"/>
  <c r="Q31" i="16"/>
  <c r="U33" i="16"/>
  <c r="R33" i="16"/>
  <c r="S33" i="16"/>
  <c r="U44" i="16"/>
  <c r="Q44" i="16"/>
  <c r="R44" i="16"/>
  <c r="S44" i="16" s="1"/>
  <c r="U48" i="16"/>
  <c r="S48" i="16"/>
  <c r="Y56" i="16"/>
  <c r="V58" i="16"/>
  <c r="Y58" i="16" s="1"/>
  <c r="Q12" i="17"/>
  <c r="S12" i="17"/>
  <c r="AH13" i="17"/>
  <c r="U13" i="17"/>
  <c r="Q15" i="17"/>
  <c r="R15" i="17"/>
  <c r="S15" i="17" s="1"/>
  <c r="R27" i="17"/>
  <c r="S27" i="17" s="1"/>
  <c r="U27" i="17"/>
  <c r="Q27" i="17"/>
  <c r="Q30" i="17"/>
  <c r="R30" i="17"/>
  <c r="S30" i="17" s="1"/>
  <c r="S33" i="17"/>
  <c r="R33" i="17"/>
  <c r="Q36" i="17"/>
  <c r="R36" i="17"/>
  <c r="U36" i="17"/>
  <c r="S43" i="17"/>
  <c r="Q43" i="17"/>
  <c r="U46" i="17"/>
  <c r="R46" i="17"/>
  <c r="R49" i="17"/>
  <c r="S49" i="17" s="1"/>
  <c r="U49" i="17"/>
  <c r="Q55" i="17"/>
  <c r="R55" i="17"/>
  <c r="AC11" i="18"/>
  <c r="AE11" i="18" s="1"/>
  <c r="AF11" i="18" s="1"/>
  <c r="R15" i="18"/>
  <c r="U15" i="18"/>
  <c r="Q15" i="18"/>
  <c r="AH20" i="18"/>
  <c r="AI20" i="18"/>
  <c r="AA20" i="18" s="1"/>
  <c r="AB20" i="18"/>
  <c r="U24" i="18"/>
  <c r="S24" i="18"/>
  <c r="AC25" i="18"/>
  <c r="AD25" i="18" s="1"/>
  <c r="AB25" i="18"/>
  <c r="AC26" i="18"/>
  <c r="AE26" i="18" s="1"/>
  <c r="AF26" i="18" s="1"/>
  <c r="AB26" i="18"/>
  <c r="AC27" i="18"/>
  <c r="AD27" i="18" s="1"/>
  <c r="AE27" i="18"/>
  <c r="AB27" i="18"/>
  <c r="AC28" i="18"/>
  <c r="AE28" i="18" s="1"/>
  <c r="AF28" i="18" s="1"/>
  <c r="AB28" i="18"/>
  <c r="Q37" i="18"/>
  <c r="AD41" i="18"/>
  <c r="AE41" i="18"/>
  <c r="AF41" i="18" s="1"/>
  <c r="AC53" i="18"/>
  <c r="AD53" i="18" s="1"/>
  <c r="AB53" i="18"/>
  <c r="AC55" i="18"/>
  <c r="AD55" i="18"/>
  <c r="AE55" i="18"/>
  <c r="AF55" i="18"/>
  <c r="AB55" i="18"/>
  <c r="AC57" i="18"/>
  <c r="AE57" i="18" s="1"/>
  <c r="AF57" i="18" s="1"/>
  <c r="AD8" i="19"/>
  <c r="AD10" i="19"/>
  <c r="U11" i="19"/>
  <c r="S11" i="19"/>
  <c r="AE12" i="19"/>
  <c r="AC18" i="19"/>
  <c r="AE18" i="19" s="1"/>
  <c r="AF18" i="19" s="1"/>
  <c r="AC23" i="19"/>
  <c r="AE23" i="19"/>
  <c r="AF23" i="19" s="1"/>
  <c r="AB23" i="19"/>
  <c r="S25" i="19"/>
  <c r="U25" i="19"/>
  <c r="AB26" i="19"/>
  <c r="AD26" i="19"/>
  <c r="AC28" i="19"/>
  <c r="AB34" i="19"/>
  <c r="AB38" i="19"/>
  <c r="AC41" i="19"/>
  <c r="AB42" i="19"/>
  <c r="AE44" i="19"/>
  <c r="AD44" i="19"/>
  <c r="S47" i="19"/>
  <c r="R47" i="19"/>
  <c r="U47" i="19"/>
  <c r="AD47" i="19"/>
  <c r="AE47" i="19"/>
  <c r="AB48" i="19"/>
  <c r="AB51" i="19"/>
  <c r="AD51" i="19"/>
  <c r="AF51" i="19"/>
  <c r="AF8" i="20"/>
  <c r="AC8" i="20"/>
  <c r="AE8" i="20" s="1"/>
  <c r="Q16" i="20"/>
  <c r="AB16" i="20"/>
  <c r="AE17" i="20"/>
  <c r="AF17" i="20" s="1"/>
  <c r="AB17" i="20"/>
  <c r="U28" i="20"/>
  <c r="Q28" i="20"/>
  <c r="R28" i="20"/>
  <c r="AB29" i="20"/>
  <c r="AC31" i="20"/>
  <c r="AD31" i="20" s="1"/>
  <c r="AE31" i="20"/>
  <c r="S33" i="20"/>
  <c r="R33" i="20"/>
  <c r="AD33" i="20"/>
  <c r="AE33" i="20"/>
  <c r="AB34" i="20"/>
  <c r="Q36" i="20"/>
  <c r="AC36" i="20"/>
  <c r="AE36" i="20" s="1"/>
  <c r="AF36" i="20" s="1"/>
  <c r="AB36" i="20"/>
  <c r="AC40" i="20"/>
  <c r="AD40" i="20" s="1"/>
  <c r="S41" i="20"/>
  <c r="AB41" i="20"/>
  <c r="Q44" i="20"/>
  <c r="U45" i="20"/>
  <c r="R45" i="20"/>
  <c r="S45" i="20" s="1"/>
  <c r="AD46" i="20"/>
  <c r="U51" i="20"/>
  <c r="Q8" i="21"/>
  <c r="P58" i="21"/>
  <c r="S46" i="22"/>
  <c r="U46" i="22"/>
  <c r="Q23" i="23"/>
  <c r="U23" i="23"/>
  <c r="Q8" i="25"/>
  <c r="U8" i="25"/>
  <c r="S8" i="25"/>
  <c r="AH23" i="27"/>
  <c r="AI23" i="27" s="1"/>
  <c r="AA23" i="27" s="1"/>
  <c r="T58" i="27"/>
  <c r="AC61" i="27" s="1"/>
  <c r="S46" i="27"/>
  <c r="U46" i="27"/>
  <c r="Q57" i="27"/>
  <c r="U57" i="27"/>
  <c r="U38" i="28"/>
  <c r="P58" i="28"/>
  <c r="AD20" i="30"/>
  <c r="AF20" i="30"/>
  <c r="S33" i="30"/>
  <c r="AD33" i="30"/>
  <c r="AF33" i="30"/>
  <c r="AF52" i="30"/>
  <c r="Q37" i="30"/>
  <c r="Q32" i="30"/>
  <c r="S31" i="30"/>
  <c r="AC33" i="30"/>
  <c r="AE33" i="30" s="1"/>
  <c r="AB13" i="30"/>
  <c r="T58" i="30"/>
  <c r="AC61" i="30" s="1"/>
  <c r="AC20" i="30"/>
  <c r="AE20" i="30" s="1"/>
  <c r="P58" i="30"/>
  <c r="U58" i="30" s="1"/>
  <c r="AC28" i="28"/>
  <c r="AE31" i="28"/>
  <c r="AF31" i="28" s="1"/>
  <c r="AD43" i="28"/>
  <c r="R38" i="28"/>
  <c r="S38" i="28" s="1"/>
  <c r="Q38" i="28"/>
  <c r="AC32" i="28"/>
  <c r="AE32" i="28" s="1"/>
  <c r="AC26" i="28"/>
  <c r="AD26" i="28" s="1"/>
  <c r="AE23" i="28"/>
  <c r="AF23" i="28" s="1"/>
  <c r="AE21" i="28"/>
  <c r="AF21" i="28" s="1"/>
  <c r="AB38" i="28"/>
  <c r="AD27" i="28"/>
  <c r="AB23" i="28"/>
  <c r="AC20" i="28"/>
  <c r="AE20" i="28" s="1"/>
  <c r="AF14" i="28"/>
  <c r="AD13" i="28"/>
  <c r="AC11" i="28"/>
  <c r="AE11" i="28" s="1"/>
  <c r="AF11" i="28" s="1"/>
  <c r="AB9" i="19"/>
  <c r="U23" i="27"/>
  <c r="U13" i="25"/>
  <c r="U51" i="24"/>
  <c r="U17" i="4"/>
  <c r="AE53" i="17"/>
  <c r="AF53" i="17" s="1"/>
  <c r="AE8" i="17"/>
  <c r="AD50" i="22"/>
  <c r="AD25" i="22"/>
  <c r="AE21" i="22"/>
  <c r="AF21" i="22" s="1"/>
  <c r="AE17" i="22"/>
  <c r="AF17" i="22" s="1"/>
  <c r="AD18" i="23"/>
  <c r="AE50" i="23"/>
  <c r="AF50" i="23" s="1"/>
  <c r="AE12" i="25"/>
  <c r="AF12" i="25" s="1"/>
  <c r="AE49" i="26"/>
  <c r="AF49" i="26" s="1"/>
  <c r="AI58" i="19"/>
  <c r="AB12" i="20"/>
  <c r="AF20" i="20"/>
  <c r="AB9" i="22"/>
  <c r="AB11" i="19"/>
  <c r="AF57" i="27"/>
  <c r="R57" i="27"/>
  <c r="S57" i="27" s="1"/>
  <c r="AF55" i="27"/>
  <c r="AC47" i="27"/>
  <c r="AE47" i="27" s="1"/>
  <c r="AC28" i="27"/>
  <c r="AC22" i="27"/>
  <c r="AE22" i="27" s="1"/>
  <c r="AF22" i="27" s="1"/>
  <c r="AH58" i="25"/>
  <c r="U32" i="25"/>
  <c r="AD32" i="25"/>
  <c r="AF32" i="25"/>
  <c r="Q36" i="23"/>
  <c r="U45" i="23"/>
  <c r="P58" i="23"/>
  <c r="P58" i="22"/>
  <c r="Q58" i="22" s="1"/>
  <c r="U48" i="4"/>
  <c r="AF27" i="26"/>
  <c r="AE9" i="20"/>
  <c r="AF9" i="20" s="1"/>
  <c r="AD9" i="21"/>
  <c r="AD27" i="23"/>
  <c r="AD51" i="23"/>
  <c r="AF26" i="23"/>
  <c r="AF9" i="24"/>
  <c r="AD13" i="25"/>
  <c r="AD18" i="25"/>
  <c r="AE18" i="25"/>
  <c r="AF18" i="25" s="1"/>
  <c r="AF19" i="25"/>
  <c r="AD19" i="25"/>
  <c r="AD50" i="26"/>
  <c r="AE15" i="26"/>
  <c r="AF15" i="26" s="1"/>
  <c r="AE57" i="26"/>
  <c r="AF57" i="26" s="1"/>
  <c r="S52" i="26"/>
  <c r="S18" i="26"/>
  <c r="U19" i="26"/>
  <c r="T58" i="26"/>
  <c r="AC61" i="26" s="1"/>
  <c r="P58" i="26"/>
  <c r="AF52" i="26"/>
  <c r="AB50" i="26"/>
  <c r="S19" i="26"/>
  <c r="AB10" i="26"/>
  <c r="AF53" i="26"/>
  <c r="AD45" i="26"/>
  <c r="AC33" i="26"/>
  <c r="AE33" i="26" s="1"/>
  <c r="AD27" i="26"/>
  <c r="AC16" i="26"/>
  <c r="AE16" i="26" s="1"/>
  <c r="AF16" i="26" s="1"/>
  <c r="AF8" i="26"/>
  <c r="AF10" i="26"/>
  <c r="AF23" i="25"/>
  <c r="AF25" i="25"/>
  <c r="AF34" i="25"/>
  <c r="AC31" i="25"/>
  <c r="AC24" i="25"/>
  <c r="AE24" i="25" s="1"/>
  <c r="R18" i="25"/>
  <c r="AD12" i="25"/>
  <c r="AC22" i="25"/>
  <c r="AE22" i="25" s="1"/>
  <c r="AF22" i="25" s="1"/>
  <c r="AE17" i="25"/>
  <c r="AF17" i="25" s="1"/>
  <c r="AD25" i="25"/>
  <c r="AH58" i="24"/>
  <c r="AE13" i="24"/>
  <c r="AF13" i="24" s="1"/>
  <c r="R38" i="24"/>
  <c r="S38" i="24" s="1"/>
  <c r="R28" i="24"/>
  <c r="S28" i="24" s="1"/>
  <c r="Q28" i="24"/>
  <c r="U25" i="24"/>
  <c r="S23" i="24"/>
  <c r="AB9" i="24"/>
  <c r="P58" i="24"/>
  <c r="Q58" i="24" s="1"/>
  <c r="AF56" i="24"/>
  <c r="AF54" i="24"/>
  <c r="AF52" i="24"/>
  <c r="AB50" i="24"/>
  <c r="AD46" i="24"/>
  <c r="AC20" i="24"/>
  <c r="AE20" i="24" s="1"/>
  <c r="AC16" i="24"/>
  <c r="AE16" i="24" s="1"/>
  <c r="AF16" i="24" s="1"/>
  <c r="AD39" i="24"/>
  <c r="AB28" i="24"/>
  <c r="AB26" i="24"/>
  <c r="AB21" i="24"/>
  <c r="AF10" i="24"/>
  <c r="AF8" i="24"/>
  <c r="S37" i="4"/>
  <c r="AH58" i="19"/>
  <c r="S14" i="6"/>
  <c r="AH58" i="16"/>
  <c r="Q31" i="23"/>
  <c r="Q27" i="23"/>
  <c r="Q18" i="23"/>
  <c r="P58" i="19"/>
  <c r="Q58" i="19" s="1"/>
  <c r="U22" i="13"/>
  <c r="P58" i="17"/>
  <c r="U58" i="17" s="1"/>
  <c r="S50" i="16"/>
  <c r="U50" i="16"/>
  <c r="V58" i="15"/>
  <c r="Y58" i="15" s="1"/>
  <c r="S28" i="15"/>
  <c r="S45" i="15"/>
  <c r="P58" i="14"/>
  <c r="U58" i="14" s="1"/>
  <c r="S37" i="14"/>
  <c r="Q37" i="14"/>
  <c r="U26" i="12"/>
  <c r="R27" i="12"/>
  <c r="S27" i="12" s="1"/>
  <c r="Q53" i="12"/>
  <c r="R53" i="12"/>
  <c r="S53" i="12" s="1"/>
  <c r="R17" i="11"/>
  <c r="R21" i="11"/>
  <c r="S21" i="11" s="1"/>
  <c r="U9" i="10"/>
  <c r="S40" i="10"/>
  <c r="U32" i="8"/>
  <c r="Q39" i="8"/>
  <c r="R39" i="8"/>
  <c r="S39" i="8" s="1"/>
  <c r="S49" i="8"/>
  <c r="S22" i="9"/>
  <c r="S37" i="9"/>
  <c r="S42" i="9"/>
  <c r="U12" i="6"/>
  <c r="S16" i="6"/>
  <c r="S21" i="6"/>
  <c r="R27" i="6"/>
  <c r="S27" i="6" s="1"/>
  <c r="S54" i="6"/>
  <c r="S8" i="5"/>
  <c r="R50" i="5"/>
  <c r="S50" i="5" s="1"/>
  <c r="Q40" i="4"/>
  <c r="R40" i="4"/>
  <c r="S40" i="4" s="1"/>
  <c r="S45" i="4"/>
  <c r="U14" i="3"/>
  <c r="S34" i="3"/>
  <c r="S39" i="3"/>
  <c r="S44" i="3"/>
  <c r="AD38" i="20"/>
  <c r="AD36" i="18"/>
  <c r="AD27" i="21"/>
  <c r="AD31" i="21"/>
  <c r="AD49" i="21"/>
  <c r="AE19" i="21"/>
  <c r="AF19" i="21" s="1"/>
  <c r="AE57" i="21"/>
  <c r="AF57" i="21" s="1"/>
  <c r="AE30" i="21"/>
  <c r="AF30" i="21" s="1"/>
  <c r="AE26" i="21"/>
  <c r="AF26" i="21" s="1"/>
  <c r="AF28" i="22"/>
  <c r="AD12" i="22"/>
  <c r="AD23" i="22"/>
  <c r="AE48" i="21"/>
  <c r="AF48" i="21" s="1"/>
  <c r="AE38" i="21"/>
  <c r="AF38" i="21" s="1"/>
  <c r="AF42" i="21"/>
  <c r="S17" i="17"/>
  <c r="S21" i="16"/>
  <c r="Q14" i="14"/>
  <c r="S23" i="13"/>
  <c r="U56" i="13"/>
  <c r="U7" i="12"/>
  <c r="S26" i="12"/>
  <c r="P58" i="10"/>
  <c r="Q58" i="10" s="1"/>
  <c r="S32" i="8"/>
  <c r="R48" i="8"/>
  <c r="S48" i="8" s="1"/>
  <c r="S52" i="8"/>
  <c r="R57" i="8"/>
  <c r="S57" i="8" s="1"/>
  <c r="Q16" i="6"/>
  <c r="Q54" i="6"/>
  <c r="R41" i="4"/>
  <c r="S41" i="4" s="1"/>
  <c r="R44" i="4"/>
  <c r="S44" i="4" s="1"/>
  <c r="AF30" i="23"/>
  <c r="AD45" i="23"/>
  <c r="AE45" i="23"/>
  <c r="AF45" i="23" s="1"/>
  <c r="AD7" i="18"/>
  <c r="AD39" i="23"/>
  <c r="AD19" i="23"/>
  <c r="AE38" i="23"/>
  <c r="AF38" i="23" s="1"/>
  <c r="AE43" i="23"/>
  <c r="AF43" i="23" s="1"/>
  <c r="AD12" i="23"/>
  <c r="AB40" i="23"/>
  <c r="S23" i="23"/>
  <c r="U41" i="23"/>
  <c r="AD40" i="23"/>
  <c r="AD15" i="23"/>
  <c r="S13" i="23"/>
  <c r="AD50" i="23"/>
  <c r="AE46" i="23"/>
  <c r="AB44" i="23"/>
  <c r="AB11" i="23"/>
  <c r="AD31" i="23"/>
  <c r="AD30" i="23"/>
  <c r="AB27" i="23"/>
  <c r="AD26" i="23"/>
  <c r="AD20" i="23"/>
  <c r="AB18" i="23"/>
  <c r="AC14" i="23"/>
  <c r="AE14" i="23" s="1"/>
  <c r="AF14" i="23" s="1"/>
  <c r="AC8" i="23"/>
  <c r="AE8" i="23" s="1"/>
  <c r="AF11" i="23"/>
  <c r="U23" i="22"/>
  <c r="Q28" i="21"/>
  <c r="T58" i="21"/>
  <c r="AC61" i="21" s="1"/>
  <c r="U9" i="22"/>
  <c r="Q42" i="21"/>
  <c r="U41" i="18"/>
  <c r="U18" i="11"/>
  <c r="R52" i="10"/>
  <c r="S21" i="8"/>
  <c r="U31" i="9"/>
  <c r="U33" i="5"/>
  <c r="P58" i="4"/>
  <c r="Q58" i="4" s="1"/>
  <c r="Y58" i="8"/>
  <c r="S34" i="4"/>
  <c r="AE49" i="22"/>
  <c r="AF49" i="22" s="1"/>
  <c r="AE21" i="21"/>
  <c r="AF21" i="21" s="1"/>
  <c r="U57" i="21"/>
  <c r="AH58" i="21"/>
  <c r="U17" i="15"/>
  <c r="U12" i="10"/>
  <c r="R14" i="10"/>
  <c r="S14" i="10" s="1"/>
  <c r="R19" i="10"/>
  <c r="S19" i="10" s="1"/>
  <c r="U40" i="10"/>
  <c r="U50" i="10"/>
  <c r="U27" i="9"/>
  <c r="U50" i="9"/>
  <c r="U32" i="6"/>
  <c r="U47" i="5"/>
  <c r="U19" i="3"/>
  <c r="U34" i="3"/>
  <c r="U52" i="3"/>
  <c r="AE49" i="19"/>
  <c r="AF49" i="19" s="1"/>
  <c r="AE36" i="19"/>
  <c r="AF36" i="19" s="1"/>
  <c r="AE44" i="20"/>
  <c r="AF44" i="20" s="1"/>
  <c r="AF39" i="22"/>
  <c r="AF57" i="22"/>
  <c r="R46" i="22"/>
  <c r="Q42" i="22"/>
  <c r="AF53" i="22"/>
  <c r="R26" i="22"/>
  <c r="S26" i="22" s="1"/>
  <c r="AD48" i="22"/>
  <c r="AE47" i="22"/>
  <c r="AD46" i="22"/>
  <c r="AD43" i="22"/>
  <c r="AD42" i="22"/>
  <c r="AD41" i="22"/>
  <c r="AD36" i="22"/>
  <c r="AD31" i="22"/>
  <c r="AD27" i="22"/>
  <c r="AE27" i="22"/>
  <c r="AF27" i="22" s="1"/>
  <c r="AD18" i="22"/>
  <c r="AE18" i="22"/>
  <c r="AF18" i="22" s="1"/>
  <c r="AD14" i="22"/>
  <c r="AB23" i="22"/>
  <c r="AD57" i="22"/>
  <c r="AF37" i="22"/>
  <c r="AE25" i="22"/>
  <c r="AF25" i="22" s="1"/>
  <c r="AF20" i="22"/>
  <c r="AD8" i="22"/>
  <c r="AD28" i="22"/>
  <c r="AF34" i="21"/>
  <c r="AE55" i="21"/>
  <c r="AF55" i="21" s="1"/>
  <c r="R57" i="21"/>
  <c r="R58" i="21" s="1"/>
  <c r="S58" i="21" s="1"/>
  <c r="S9" i="21"/>
  <c r="AD48" i="21"/>
  <c r="AB41" i="21"/>
  <c r="U8" i="21"/>
  <c r="AD57" i="21"/>
  <c r="AD36" i="21"/>
  <c r="AF29" i="21"/>
  <c r="AB27" i="21"/>
  <c r="AF13" i="21"/>
  <c r="AC47" i="18"/>
  <c r="AE47" i="18" s="1"/>
  <c r="U55" i="17"/>
  <c r="AE18" i="17"/>
  <c r="AF18" i="17" s="1"/>
  <c r="U45" i="14"/>
  <c r="P58" i="13"/>
  <c r="R33" i="9"/>
  <c r="U53" i="9"/>
  <c r="AD23" i="19"/>
  <c r="AE14" i="20"/>
  <c r="AF14" i="20" s="1"/>
  <c r="AD26" i="20"/>
  <c r="AE26" i="20"/>
  <c r="AF26" i="20" s="1"/>
  <c r="AF28" i="20"/>
  <c r="AD51" i="20"/>
  <c r="AE51" i="20"/>
  <c r="AF51" i="20" s="1"/>
  <c r="AF42" i="20"/>
  <c r="AF42" i="18"/>
  <c r="AD35" i="18"/>
  <c r="AF37" i="18"/>
  <c r="AD44" i="18"/>
  <c r="AB12" i="19"/>
  <c r="AC40" i="18"/>
  <c r="AE40" i="18" s="1"/>
  <c r="AF40" i="18" s="1"/>
  <c r="AF51" i="18"/>
  <c r="Q48" i="18"/>
  <c r="AB37" i="18"/>
  <c r="AC15" i="18"/>
  <c r="AD15" i="18"/>
  <c r="AF55" i="17"/>
  <c r="AD43" i="17"/>
  <c r="AB41" i="17"/>
  <c r="AB34" i="17"/>
  <c r="AE33" i="17"/>
  <c r="AF27" i="17"/>
  <c r="AB35" i="18"/>
  <c r="AE24" i="18"/>
  <c r="AE8" i="18"/>
  <c r="AB56" i="17"/>
  <c r="AF51" i="17"/>
  <c r="AD44" i="17"/>
  <c r="AD39" i="17"/>
  <c r="AD36" i="17"/>
  <c r="AB30" i="17"/>
  <c r="AD28" i="17"/>
  <c r="T58" i="16"/>
  <c r="AC59" i="16"/>
  <c r="AC60" i="16" s="1"/>
  <c r="AC63" i="16" s="1"/>
  <c r="U15" i="15"/>
  <c r="AF11" i="17"/>
  <c r="AD11" i="17"/>
  <c r="AE24" i="17"/>
  <c r="AD19" i="17"/>
  <c r="AD15" i="17"/>
  <c r="U40" i="15"/>
  <c r="U15" i="14"/>
  <c r="U19" i="14"/>
  <c r="R47" i="14"/>
  <c r="R46" i="8"/>
  <c r="U37" i="9"/>
  <c r="P58" i="9"/>
  <c r="Q58" i="9" s="1"/>
  <c r="R41" i="9"/>
  <c r="S41" i="9" s="1"/>
  <c r="R49" i="9"/>
  <c r="S49" i="9" s="1"/>
  <c r="R56" i="9"/>
  <c r="S56" i="9" s="1"/>
  <c r="U43" i="6"/>
  <c r="R33" i="5"/>
  <c r="U36" i="5"/>
  <c r="U55" i="5"/>
  <c r="U17" i="3"/>
  <c r="U44" i="3"/>
  <c r="AF58" i="3"/>
  <c r="Q49" i="9"/>
  <c r="AD12" i="19"/>
  <c r="R51" i="20"/>
  <c r="S51" i="20" s="1"/>
  <c r="Q51" i="20"/>
  <c r="Q45" i="20"/>
  <c r="AC46" i="20"/>
  <c r="AE46" i="20" s="1"/>
  <c r="AC45" i="20"/>
  <c r="AE45" i="20" s="1"/>
  <c r="AF45" i="20" s="1"/>
  <c r="R44" i="20"/>
  <c r="S44" i="20" s="1"/>
  <c r="Q41" i="20"/>
  <c r="R36" i="20"/>
  <c r="S36" i="20" s="1"/>
  <c r="AB51" i="20"/>
  <c r="AC49" i="20"/>
  <c r="AE49" i="20" s="1"/>
  <c r="AF49" i="20" s="1"/>
  <c r="U41" i="20"/>
  <c r="U33" i="20"/>
  <c r="AC41" i="20"/>
  <c r="AD41" i="20" s="1"/>
  <c r="AF31" i="20"/>
  <c r="S28" i="20"/>
  <c r="AC34" i="20"/>
  <c r="AD34" i="20" s="1"/>
  <c r="AF33" i="20"/>
  <c r="R16" i="20"/>
  <c r="S16" i="20" s="1"/>
  <c r="AH10" i="20"/>
  <c r="AI10" i="20" s="1"/>
  <c r="AC29" i="20"/>
  <c r="AD29" i="20" s="1"/>
  <c r="AC16" i="20"/>
  <c r="AE16" i="20" s="1"/>
  <c r="AF16" i="20" s="1"/>
  <c r="AB14" i="20"/>
  <c r="AE28" i="19"/>
  <c r="AF28" i="19" s="1"/>
  <c r="R46" i="19"/>
  <c r="AD49" i="19"/>
  <c r="AC48" i="19"/>
  <c r="AE48" i="19" s="1"/>
  <c r="AF48" i="19" s="1"/>
  <c r="AF47" i="19"/>
  <c r="AB44" i="19"/>
  <c r="AF44" i="19"/>
  <c r="R42" i="19"/>
  <c r="S42" i="19"/>
  <c r="AB41" i="19"/>
  <c r="AC38" i="19"/>
  <c r="AE38" i="19" s="1"/>
  <c r="AF38" i="19" s="1"/>
  <c r="AB36" i="19"/>
  <c r="AC34" i="19"/>
  <c r="AD34" i="19" s="1"/>
  <c r="AD28" i="19"/>
  <c r="AC8" i="19"/>
  <c r="AE8" i="19" s="1"/>
  <c r="AF12" i="19"/>
  <c r="AC10" i="19"/>
  <c r="AE10" i="19" s="1"/>
  <c r="S48" i="18"/>
  <c r="AB57" i="18"/>
  <c r="AF47" i="18"/>
  <c r="R41" i="18"/>
  <c r="S41" i="18" s="1"/>
  <c r="R37" i="18"/>
  <c r="S37" i="18" s="1"/>
  <c r="AB11" i="18"/>
  <c r="AD24" i="18"/>
  <c r="AF27" i="18"/>
  <c r="AD26" i="18"/>
  <c r="U30" i="17"/>
  <c r="U15" i="17"/>
  <c r="U31" i="16"/>
  <c r="U22" i="6"/>
  <c r="P58" i="6"/>
  <c r="R55" i="6"/>
  <c r="S55" i="6" s="1"/>
  <c r="P58" i="5"/>
  <c r="Q58" i="5" s="1"/>
  <c r="S12" i="5"/>
  <c r="U39" i="5"/>
  <c r="U43" i="5"/>
  <c r="S24" i="3"/>
  <c r="U32" i="3"/>
  <c r="U39" i="3"/>
  <c r="Q38" i="6"/>
  <c r="Q42" i="6"/>
  <c r="S55" i="17"/>
  <c r="S36" i="17"/>
  <c r="U43" i="17"/>
  <c r="U12" i="17"/>
  <c r="R7" i="17"/>
  <c r="P58" i="16"/>
  <c r="AB53" i="15"/>
  <c r="Q30" i="14"/>
  <c r="S31" i="13"/>
  <c r="Q27" i="12"/>
  <c r="S37" i="12"/>
  <c r="Q29" i="11"/>
  <c r="R36" i="11"/>
  <c r="S36" i="11" s="1"/>
  <c r="R44" i="11"/>
  <c r="S44" i="11" s="1"/>
  <c r="T58" i="11"/>
  <c r="U58" i="11"/>
  <c r="AD58" i="10"/>
  <c r="S54" i="15"/>
  <c r="R29" i="14"/>
  <c r="S29" i="14"/>
  <c r="Q26" i="13"/>
  <c r="Q56" i="13"/>
  <c r="Q27" i="8"/>
  <c r="U25" i="9"/>
  <c r="R29" i="16"/>
  <c r="S29" i="16" s="1"/>
  <c r="R56" i="3"/>
  <c r="S56" i="3" s="1"/>
  <c r="R54" i="3"/>
  <c r="S54" i="3" s="1"/>
  <c r="Q51" i="3"/>
  <c r="S51" i="3"/>
  <c r="U51" i="3"/>
  <c r="R50" i="3"/>
  <c r="S50" i="3" s="1"/>
  <c r="Q49" i="3"/>
  <c r="S49" i="3"/>
  <c r="R32" i="3"/>
  <c r="S32" i="3" s="1"/>
  <c r="Q31" i="3"/>
  <c r="S31" i="3"/>
  <c r="U31" i="3"/>
  <c r="R30" i="3"/>
  <c r="S30" i="3" s="1"/>
  <c r="Q29" i="3"/>
  <c r="S29" i="3"/>
  <c r="R28" i="3"/>
  <c r="S28" i="3" s="1"/>
  <c r="Q27" i="3"/>
  <c r="S27" i="3"/>
  <c r="R26" i="3"/>
  <c r="S26" i="3" s="1"/>
  <c r="R22" i="3"/>
  <c r="S22" i="3" s="1"/>
  <c r="Q21" i="3"/>
  <c r="U21" i="3"/>
  <c r="R19" i="3"/>
  <c r="S19" i="3" s="1"/>
  <c r="R17" i="3"/>
  <c r="Q16" i="3"/>
  <c r="U16" i="3"/>
  <c r="S14" i="3"/>
  <c r="R56" i="4"/>
  <c r="S56" i="4" s="1"/>
  <c r="R50" i="4"/>
  <c r="S50" i="4" s="1"/>
  <c r="U50" i="4"/>
  <c r="Q50" i="4"/>
  <c r="S48" i="4"/>
  <c r="S47" i="4"/>
  <c r="U47" i="4"/>
  <c r="R47" i="4"/>
  <c r="R43" i="4"/>
  <c r="S43" i="4" s="1"/>
  <c r="Q43" i="4"/>
  <c r="S42" i="4"/>
  <c r="U29" i="4"/>
  <c r="Q29" i="4"/>
  <c r="R29" i="4"/>
  <c r="S29" i="4" s="1"/>
  <c r="R21" i="4"/>
  <c r="S21" i="4" s="1"/>
  <c r="T58" i="4"/>
  <c r="Q18" i="4"/>
  <c r="U18" i="4"/>
  <c r="R17" i="4"/>
  <c r="S17" i="4"/>
  <c r="R14" i="4"/>
  <c r="S14" i="4"/>
  <c r="U12" i="4"/>
  <c r="S12" i="4"/>
  <c r="S8" i="4"/>
  <c r="R7" i="4"/>
  <c r="S7" i="4" s="1"/>
  <c r="Q7" i="4"/>
  <c r="R57" i="5"/>
  <c r="S57" i="5" s="1"/>
  <c r="R56" i="5"/>
  <c r="S56" i="5" s="1"/>
  <c r="Q56" i="5"/>
  <c r="R55" i="5"/>
  <c r="S55" i="5"/>
  <c r="R54" i="5"/>
  <c r="S54" i="5"/>
  <c r="Q54" i="5"/>
  <c r="R53" i="5"/>
  <c r="S53" i="5" s="1"/>
  <c r="R49" i="5"/>
  <c r="S49" i="5" s="1"/>
  <c r="Q49" i="5"/>
  <c r="Q44" i="5"/>
  <c r="S44" i="5"/>
  <c r="U44" i="5"/>
  <c r="S41" i="5"/>
  <c r="Q40" i="5"/>
  <c r="S40" i="5"/>
  <c r="U40" i="5"/>
  <c r="S39" i="5"/>
  <c r="R36" i="5"/>
  <c r="S36" i="5"/>
  <c r="R32" i="5"/>
  <c r="S32" i="5"/>
  <c r="Q32" i="5"/>
  <c r="Q17" i="5"/>
  <c r="S17" i="5"/>
  <c r="T58" i="5"/>
  <c r="Q50" i="6"/>
  <c r="S50" i="6"/>
  <c r="Q45" i="6"/>
  <c r="U45" i="6"/>
  <c r="S45" i="6"/>
  <c r="U44" i="6"/>
  <c r="S44" i="6"/>
  <c r="R43" i="6"/>
  <c r="S43" i="6" s="1"/>
  <c r="Q41" i="6"/>
  <c r="S41" i="6"/>
  <c r="U40" i="6"/>
  <c r="S40" i="6"/>
  <c r="R39" i="6"/>
  <c r="S39" i="6" s="1"/>
  <c r="Q37" i="6"/>
  <c r="S37" i="6"/>
  <c r="S36" i="6"/>
  <c r="R34" i="6"/>
  <c r="S34" i="6" s="1"/>
  <c r="S33" i="6"/>
  <c r="R33" i="6"/>
  <c r="R32" i="6"/>
  <c r="S32" i="6" s="1"/>
  <c r="Q31" i="6"/>
  <c r="S31" i="6"/>
  <c r="R30" i="6"/>
  <c r="S30" i="6" s="1"/>
  <c r="Q29" i="6"/>
  <c r="S29" i="6"/>
  <c r="U29" i="6"/>
  <c r="Q25" i="6"/>
  <c r="U25" i="6"/>
  <c r="R22" i="6"/>
  <c r="S22" i="6"/>
  <c r="Q19" i="6"/>
  <c r="S19" i="6"/>
  <c r="U19" i="6"/>
  <c r="R17" i="6"/>
  <c r="S17" i="6" s="1"/>
  <c r="Q15" i="6"/>
  <c r="S15" i="6"/>
  <c r="U15" i="6"/>
  <c r="U13" i="6"/>
  <c r="S13" i="6"/>
  <c r="U9" i="6"/>
  <c r="S9" i="6"/>
  <c r="R57" i="9"/>
  <c r="S57" i="9" s="1"/>
  <c r="Q55" i="9"/>
  <c r="S55" i="9"/>
  <c r="R53" i="9"/>
  <c r="S53" i="9" s="1"/>
  <c r="R50" i="9"/>
  <c r="S50" i="9" s="1"/>
  <c r="R35" i="9"/>
  <c r="S35" i="9" s="1"/>
  <c r="Q32" i="9"/>
  <c r="S32" i="9"/>
  <c r="R31" i="9"/>
  <c r="S31" i="9" s="1"/>
  <c r="Q30" i="9"/>
  <c r="S30" i="9"/>
  <c r="R29" i="9"/>
  <c r="S29" i="9"/>
  <c r="Q28" i="9"/>
  <c r="S28" i="9"/>
  <c r="R27" i="9"/>
  <c r="Q26" i="9"/>
  <c r="S26" i="9"/>
  <c r="S25" i="9"/>
  <c r="U9" i="9"/>
  <c r="T58" i="9"/>
  <c r="R45" i="8"/>
  <c r="S45" i="8" s="1"/>
  <c r="Q45" i="8"/>
  <c r="R41" i="8"/>
  <c r="S41" i="8" s="1"/>
  <c r="Q41" i="8"/>
  <c r="U40" i="8"/>
  <c r="R37" i="8"/>
  <c r="S37" i="8" s="1"/>
  <c r="Q37" i="8"/>
  <c r="S27" i="8"/>
  <c r="R26" i="8"/>
  <c r="S26" i="8" s="1"/>
  <c r="Q26" i="8"/>
  <c r="R19" i="8"/>
  <c r="S19" i="8" s="1"/>
  <c r="Q19" i="8"/>
  <c r="Q13" i="8"/>
  <c r="S13" i="8"/>
  <c r="U12" i="8"/>
  <c r="S12" i="8"/>
  <c r="Q7" i="8"/>
  <c r="P58" i="8"/>
  <c r="Y58" i="10"/>
  <c r="R56" i="10"/>
  <c r="S56" i="10" s="1"/>
  <c r="R50" i="10"/>
  <c r="S50" i="10" s="1"/>
  <c r="R45" i="10"/>
  <c r="S45" i="10" s="1"/>
  <c r="R29" i="10"/>
  <c r="S29" i="10" s="1"/>
  <c r="R27" i="10"/>
  <c r="S27" i="10" s="1"/>
  <c r="S25" i="10"/>
  <c r="U23" i="10"/>
  <c r="S23" i="10"/>
  <c r="R21" i="10"/>
  <c r="S21" i="10" s="1"/>
  <c r="U14" i="10"/>
  <c r="R7" i="10"/>
  <c r="Y58" i="11"/>
  <c r="U50" i="11"/>
  <c r="Q50" i="11"/>
  <c r="S50" i="11"/>
  <c r="U40" i="11"/>
  <c r="Q40" i="11"/>
  <c r="S40" i="11"/>
  <c r="R30" i="11"/>
  <c r="S30" i="11" s="1"/>
  <c r="Q30" i="11"/>
  <c r="S29" i="11"/>
  <c r="R28" i="11"/>
  <c r="S28" i="11" s="1"/>
  <c r="Q28" i="11"/>
  <c r="U23" i="11"/>
  <c r="S23" i="11"/>
  <c r="R22" i="11"/>
  <c r="S22" i="11" s="1"/>
  <c r="U22" i="11"/>
  <c r="R18" i="11"/>
  <c r="S18" i="11" s="1"/>
  <c r="Q58" i="12"/>
  <c r="U51" i="12"/>
  <c r="Q51" i="12"/>
  <c r="S51" i="12"/>
  <c r="U41" i="12"/>
  <c r="Q41" i="12"/>
  <c r="R41" i="12"/>
  <c r="S41" i="12" s="1"/>
  <c r="U54" i="13"/>
  <c r="S54" i="13"/>
  <c r="U29" i="13"/>
  <c r="Q29" i="13"/>
  <c r="R29" i="13"/>
  <c r="S29" i="13" s="1"/>
  <c r="U9" i="13"/>
  <c r="S9" i="13"/>
  <c r="R49" i="14"/>
  <c r="S49" i="14" s="1"/>
  <c r="R45" i="14"/>
  <c r="S45" i="14" s="1"/>
  <c r="R42" i="14"/>
  <c r="S42" i="14" s="1"/>
  <c r="R38" i="14"/>
  <c r="S38" i="14" s="1"/>
  <c r="U26" i="14"/>
  <c r="R26" i="14"/>
  <c r="S26" i="14" s="1"/>
  <c r="S25" i="14"/>
  <c r="U24" i="14"/>
  <c r="S24" i="14"/>
  <c r="R22" i="14"/>
  <c r="S22" i="14" s="1"/>
  <c r="R19" i="14"/>
  <c r="S19" i="14" s="1"/>
  <c r="Q17" i="14"/>
  <c r="S17" i="14"/>
  <c r="R15" i="14"/>
  <c r="S15" i="14" s="1"/>
  <c r="U7" i="14"/>
  <c r="R7" i="14"/>
  <c r="R56" i="15"/>
  <c r="S56" i="15" s="1"/>
  <c r="Q56" i="15"/>
  <c r="U49" i="15"/>
  <c r="Q49" i="15"/>
  <c r="S49" i="15"/>
  <c r="R40" i="15"/>
  <c r="S40" i="15" s="1"/>
  <c r="Q37" i="15"/>
  <c r="S37" i="15"/>
  <c r="S27" i="15"/>
  <c r="R26" i="15"/>
  <c r="S26" i="15" s="1"/>
  <c r="AB23" i="15"/>
  <c r="U23" i="15"/>
  <c r="Q21" i="15"/>
  <c r="S21" i="15"/>
  <c r="R17" i="15"/>
  <c r="S17" i="15" s="1"/>
  <c r="R15" i="15"/>
  <c r="S15" i="15" s="1"/>
  <c r="S14" i="15"/>
  <c r="S9" i="15"/>
  <c r="U8" i="15"/>
  <c r="S8" i="15"/>
  <c r="P58" i="15"/>
  <c r="U58" i="15" s="1"/>
  <c r="Q7" i="16"/>
  <c r="R7" i="16"/>
  <c r="S7" i="16" s="1"/>
  <c r="U7" i="16"/>
  <c r="Q12" i="16"/>
  <c r="S12" i="16"/>
  <c r="R18" i="16"/>
  <c r="S18" i="16" s="1"/>
  <c r="Q18" i="16"/>
  <c r="S27" i="16"/>
  <c r="Q27" i="16"/>
  <c r="U30" i="16"/>
  <c r="R30" i="16"/>
  <c r="S30" i="16" s="1"/>
  <c r="U32" i="16"/>
  <c r="R32" i="16"/>
  <c r="S32" i="16"/>
  <c r="R35" i="16"/>
  <c r="S35" i="16"/>
  <c r="U35" i="16"/>
  <c r="Q49" i="16"/>
  <c r="R49" i="16"/>
  <c r="S49" i="16"/>
  <c r="S56" i="16"/>
  <c r="U56" i="16"/>
  <c r="U57" i="16"/>
  <c r="R57" i="16"/>
  <c r="S57" i="16" s="1"/>
  <c r="R16" i="17"/>
  <c r="S16" i="17" s="1"/>
  <c r="U16" i="17"/>
  <c r="Q16" i="17"/>
  <c r="Q21" i="17"/>
  <c r="S21" i="17"/>
  <c r="Q25" i="17"/>
  <c r="U25" i="17"/>
  <c r="S25" i="17"/>
  <c r="R31" i="17"/>
  <c r="S31" i="17"/>
  <c r="Q31" i="17"/>
  <c r="U37" i="17"/>
  <c r="Q37" i="17"/>
  <c r="Q42" i="17"/>
  <c r="R42" i="17"/>
  <c r="S42" i="17"/>
  <c r="Q48" i="17"/>
  <c r="S48" i="17"/>
  <c r="R56" i="17"/>
  <c r="S56" i="17"/>
  <c r="U56" i="17"/>
  <c r="Q56" i="17"/>
  <c r="Q9" i="18"/>
  <c r="U9" i="18"/>
  <c r="AH12" i="18"/>
  <c r="U12" i="18"/>
  <c r="AC13" i="18"/>
  <c r="AC16" i="18"/>
  <c r="AE16" i="18" s="1"/>
  <c r="AF16" i="18" s="1"/>
  <c r="U20" i="18"/>
  <c r="S20" i="18"/>
  <c r="AC22" i="18"/>
  <c r="AE22" i="18"/>
  <c r="AF22" i="18" s="1"/>
  <c r="AC23" i="18"/>
  <c r="AE23" i="18" s="1"/>
  <c r="AF23" i="18" s="1"/>
  <c r="AD23" i="18"/>
  <c r="AB23" i="18"/>
  <c r="Q29" i="18"/>
  <c r="U29" i="18"/>
  <c r="S29" i="18"/>
  <c r="Q30" i="18"/>
  <c r="S30" i="18"/>
  <c r="Q31" i="18"/>
  <c r="S31" i="18"/>
  <c r="Q32" i="18"/>
  <c r="S32" i="18"/>
  <c r="AC33" i="18"/>
  <c r="AE33" i="18" s="1"/>
  <c r="AF33" i="18"/>
  <c r="Q38" i="18"/>
  <c r="U38" i="18"/>
  <c r="S38" i="18"/>
  <c r="S44" i="18"/>
  <c r="AC45" i="18"/>
  <c r="AD45" i="18"/>
  <c r="AB45" i="18"/>
  <c r="AC52" i="18"/>
  <c r="AE52" i="18" s="1"/>
  <c r="AD52" i="18"/>
  <c r="AC54" i="18"/>
  <c r="AE54" i="18" s="1"/>
  <c r="AF54" i="18" s="1"/>
  <c r="AC56" i="18"/>
  <c r="AD56" i="18" s="1"/>
  <c r="AB56" i="18"/>
  <c r="AC13" i="19"/>
  <c r="R14" i="19"/>
  <c r="U14" i="19"/>
  <c r="Q14" i="19"/>
  <c r="AC14" i="19"/>
  <c r="AC15" i="19"/>
  <c r="Q17" i="19"/>
  <c r="R17" i="19"/>
  <c r="S17" i="19" s="1"/>
  <c r="AE17" i="19"/>
  <c r="AF17" i="19" s="1"/>
  <c r="AB17" i="19"/>
  <c r="AF20" i="19"/>
  <c r="AC20" i="19"/>
  <c r="AE20" i="19" s="1"/>
  <c r="AE21" i="19"/>
  <c r="AF21" i="19" s="1"/>
  <c r="AB21" i="19"/>
  <c r="AB27" i="19"/>
  <c r="AE27" i="19"/>
  <c r="AF27" i="19" s="1"/>
  <c r="AB29" i="19"/>
  <c r="AE29" i="19"/>
  <c r="AF29" i="19" s="1"/>
  <c r="Q30" i="19"/>
  <c r="S30" i="19"/>
  <c r="AB30" i="19"/>
  <c r="AD30" i="19"/>
  <c r="AE31" i="19"/>
  <c r="AF31" i="19" s="1"/>
  <c r="AB31" i="19"/>
  <c r="S33" i="19"/>
  <c r="R33" i="19"/>
  <c r="AC33" i="19"/>
  <c r="AE33" i="19" s="1"/>
  <c r="AF33" i="19"/>
  <c r="AE39" i="19"/>
  <c r="AF39" i="19" s="1"/>
  <c r="AB39" i="19"/>
  <c r="R40" i="19"/>
  <c r="S40" i="19" s="1"/>
  <c r="U40" i="19"/>
  <c r="Q40" i="19"/>
  <c r="Q43" i="19"/>
  <c r="U43" i="19"/>
  <c r="R43" i="19"/>
  <c r="S43" i="19" s="1"/>
  <c r="AE43" i="19"/>
  <c r="AF43" i="19" s="1"/>
  <c r="AB43" i="19"/>
  <c r="AB50" i="19"/>
  <c r="AC50" i="19"/>
  <c r="AF52" i="19"/>
  <c r="AC52" i="19"/>
  <c r="AE52" i="19" s="1"/>
  <c r="Q53" i="19"/>
  <c r="R53" i="19"/>
  <c r="S53" i="19" s="1"/>
  <c r="AB53" i="19"/>
  <c r="AC53" i="19"/>
  <c r="AE53" i="19" s="1"/>
  <c r="AF53" i="19" s="1"/>
  <c r="Q56" i="19"/>
  <c r="S56" i="19"/>
  <c r="AB57" i="19"/>
  <c r="AC57" i="19"/>
  <c r="AE57" i="19" s="1"/>
  <c r="AF57" i="19" s="1"/>
  <c r="Q7" i="20"/>
  <c r="P58" i="20"/>
  <c r="U58" i="20" s="1"/>
  <c r="R7" i="20"/>
  <c r="AB11" i="20"/>
  <c r="AC11" i="20"/>
  <c r="AE11" i="20" s="1"/>
  <c r="AF11" i="20" s="1"/>
  <c r="S24" i="20"/>
  <c r="U24" i="20"/>
  <c r="AF24" i="20"/>
  <c r="AC24" i="20"/>
  <c r="AE24" i="20" s="1"/>
  <c r="AB25" i="20"/>
  <c r="AD25" i="20"/>
  <c r="AB30" i="20"/>
  <c r="AD30" i="20"/>
  <c r="AE47" i="20"/>
  <c r="AD47" i="20"/>
  <c r="U49" i="20"/>
  <c r="Q49" i="20"/>
  <c r="S49" i="20"/>
  <c r="S52" i="20"/>
  <c r="U52" i="20"/>
  <c r="R52" i="20"/>
  <c r="AF52" i="20"/>
  <c r="AC52" i="20"/>
  <c r="AE52" i="20" s="1"/>
  <c r="AB55" i="20"/>
  <c r="AD55" i="20"/>
  <c r="Q57" i="20"/>
  <c r="R57" i="20"/>
  <c r="S57" i="20" s="1"/>
  <c r="W58" i="21"/>
  <c r="Q53" i="23"/>
  <c r="U53" i="23"/>
  <c r="Q55" i="23"/>
  <c r="U55" i="23"/>
  <c r="Q57" i="23"/>
  <c r="U57" i="23"/>
  <c r="U33" i="25"/>
  <c r="S33" i="25"/>
  <c r="AD47" i="28"/>
  <c r="AF47" i="28"/>
  <c r="Q8" i="23"/>
  <c r="U8" i="23"/>
  <c r="Q14" i="23"/>
  <c r="U14" i="23"/>
  <c r="Q54" i="23"/>
  <c r="U54" i="23"/>
  <c r="Q56" i="23"/>
  <c r="U56" i="23"/>
  <c r="P58" i="25"/>
  <c r="U58" i="25" s="1"/>
  <c r="Q37" i="25"/>
  <c r="U37" i="25"/>
  <c r="P58" i="27"/>
  <c r="U58" i="27" s="1"/>
  <c r="Q13" i="27"/>
  <c r="U13" i="27"/>
  <c r="Q12" i="28"/>
  <c r="U12" i="28"/>
  <c r="U24" i="28"/>
  <c r="Q35" i="28"/>
  <c r="U35" i="28"/>
  <c r="S47" i="28"/>
  <c r="Q51" i="28"/>
  <c r="U51" i="28"/>
  <c r="Y21" i="29"/>
  <c r="V58" i="29"/>
  <c r="Y58" i="29" s="1"/>
  <c r="AD24" i="29"/>
  <c r="AF24" i="29"/>
  <c r="Q37" i="29"/>
  <c r="U37" i="29"/>
  <c r="Q43" i="29"/>
  <c r="U43" i="29"/>
  <c r="AC46" i="29"/>
  <c r="AE46" i="29" s="1"/>
  <c r="AC47" i="29"/>
  <c r="AE47" i="29" s="1"/>
  <c r="U52" i="29"/>
  <c r="Q53" i="29"/>
  <c r="U53" i="29"/>
  <c r="Q38" i="25"/>
  <c r="U38" i="25"/>
  <c r="Q40" i="25"/>
  <c r="U40" i="25"/>
  <c r="Q43" i="25"/>
  <c r="U43" i="25"/>
  <c r="Q50" i="25"/>
  <c r="U50" i="25"/>
  <c r="Q8" i="27"/>
  <c r="U8" i="27"/>
  <c r="Q49" i="27"/>
  <c r="U49" i="27"/>
  <c r="Q55" i="27"/>
  <c r="U55" i="27"/>
  <c r="AB13" i="28"/>
  <c r="Q16" i="28"/>
  <c r="U16" i="28"/>
  <c r="Q19" i="28"/>
  <c r="U19" i="28"/>
  <c r="Q25" i="28"/>
  <c r="S25" i="28"/>
  <c r="Q34" i="28"/>
  <c r="U34" i="28"/>
  <c r="Q53" i="28"/>
  <c r="U53" i="28"/>
  <c r="Q54" i="28"/>
  <c r="U54" i="28"/>
  <c r="Q56" i="28"/>
  <c r="U56" i="28"/>
  <c r="N58" i="28"/>
  <c r="Y58" i="28"/>
  <c r="AC27" i="29"/>
  <c r="AD27" i="29" s="1"/>
  <c r="AB27" i="29"/>
  <c r="Q41" i="29"/>
  <c r="U41" i="29"/>
  <c r="AF8" i="30"/>
  <c r="AD8" i="30"/>
  <c r="Q55" i="28"/>
  <c r="U55" i="28"/>
  <c r="Q57" i="28"/>
  <c r="U57" i="28"/>
  <c r="P58" i="29"/>
  <c r="U58" i="29" s="1"/>
  <c r="Q14" i="29"/>
  <c r="U14" i="29"/>
  <c r="Q18" i="29"/>
  <c r="U18" i="29"/>
  <c r="Q29" i="29"/>
  <c r="U29" i="29"/>
  <c r="Q38" i="29"/>
  <c r="U38" i="29"/>
  <c r="Q40" i="29"/>
  <c r="U40" i="29"/>
  <c r="U46" i="29"/>
  <c r="S47" i="29"/>
  <c r="Q51" i="29"/>
  <c r="U51" i="29"/>
  <c r="AI11" i="29"/>
  <c r="AA11" i="29" s="1"/>
  <c r="AC11" i="29" s="1"/>
  <c r="AI16" i="29"/>
  <c r="AA16" i="29" s="1"/>
  <c r="AC16" i="29" s="1"/>
  <c r="AI35" i="29"/>
  <c r="AA35" i="29" s="1"/>
  <c r="AC35" i="29" s="1"/>
  <c r="AI48" i="29"/>
  <c r="AA48" i="29" s="1"/>
  <c r="AC48" i="29" s="1"/>
  <c r="Q16" i="30"/>
  <c r="U16" i="30"/>
  <c r="Q18" i="30"/>
  <c r="U18" i="30"/>
  <c r="AD46" i="30"/>
  <c r="AF46" i="30"/>
  <c r="AI12" i="30"/>
  <c r="AA12" i="30" s="1"/>
  <c r="AC12" i="30" s="1"/>
  <c r="Q23" i="30"/>
  <c r="U23" i="30"/>
  <c r="Q28" i="30"/>
  <c r="U28" i="30"/>
  <c r="Q30" i="30"/>
  <c r="U30" i="30"/>
  <c r="Q40" i="30"/>
  <c r="U40" i="30"/>
  <c r="Q42" i="30"/>
  <c r="U42" i="30"/>
  <c r="Q44" i="30"/>
  <c r="U44" i="30"/>
  <c r="S46" i="30"/>
  <c r="Q49" i="30"/>
  <c r="U49" i="30"/>
  <c r="Q51" i="30"/>
  <c r="U51" i="30"/>
  <c r="Q58" i="27"/>
  <c r="AD11" i="20"/>
  <c r="S7" i="20"/>
  <c r="AE15" i="19"/>
  <c r="AF15" i="19" s="1"/>
  <c r="AD15" i="19"/>
  <c r="AD14" i="19"/>
  <c r="AE14" i="19"/>
  <c r="AF14" i="19" s="1"/>
  <c r="AE13" i="18"/>
  <c r="AF13" i="18" s="1"/>
  <c r="AD13" i="18"/>
  <c r="R58" i="16"/>
  <c r="Q58" i="15"/>
  <c r="S7" i="14"/>
  <c r="U58" i="8"/>
  <c r="Q58" i="16"/>
  <c r="U58" i="16"/>
  <c r="S58" i="16"/>
  <c r="U58" i="9"/>
  <c r="AE29" i="20"/>
  <c r="AF29" i="20" s="1"/>
  <c r="U58" i="4"/>
  <c r="AD14" i="23"/>
  <c r="Q58" i="14"/>
  <c r="Q58" i="17"/>
  <c r="S18" i="25"/>
  <c r="R58" i="25"/>
  <c r="S58" i="25"/>
  <c r="AE31" i="25"/>
  <c r="AF31" i="25"/>
  <c r="AD31" i="25"/>
  <c r="AD40" i="18"/>
  <c r="U58" i="22"/>
  <c r="AD22" i="27"/>
  <c r="AE28" i="28"/>
  <c r="AF28" i="28"/>
  <c r="AD28" i="28"/>
  <c r="Q58" i="28"/>
  <c r="U58" i="28"/>
  <c r="AE34" i="20"/>
  <c r="AF34" i="20" s="1"/>
  <c r="AI13" i="17"/>
  <c r="AI58" i="17" s="1"/>
  <c r="AH58" i="17"/>
  <c r="AD58" i="15"/>
  <c r="AB58" i="15"/>
  <c r="S7" i="10"/>
  <c r="AB7" i="23"/>
  <c r="AA58" i="23"/>
  <c r="AC7" i="23"/>
  <c r="AE7" i="23" s="1"/>
  <c r="Q58" i="29"/>
  <c r="S58" i="29"/>
  <c r="AE27" i="29"/>
  <c r="AF27" i="29" s="1"/>
  <c r="Q58" i="25"/>
  <c r="Q58" i="20"/>
  <c r="AD57" i="19"/>
  <c r="AE50" i="19"/>
  <c r="AF50" i="19" s="1"/>
  <c r="AD50" i="19"/>
  <c r="S14" i="19"/>
  <c r="AE13" i="19"/>
  <c r="AF13" i="19" s="1"/>
  <c r="AD13" i="19"/>
  <c r="AE56" i="18"/>
  <c r="AF56" i="18" s="1"/>
  <c r="AE45" i="18"/>
  <c r="AF45" i="18" s="1"/>
  <c r="AD22" i="18"/>
  <c r="AI12" i="18"/>
  <c r="AA12" i="18" s="1"/>
  <c r="AC12" i="18" s="1"/>
  <c r="AH58" i="18"/>
  <c r="U58" i="5"/>
  <c r="Q58" i="6"/>
  <c r="S27" i="9"/>
  <c r="AD28" i="18"/>
  <c r="S15" i="18"/>
  <c r="AD36" i="20"/>
  <c r="AE41" i="20"/>
  <c r="AF41" i="20" s="1"/>
  <c r="U58" i="13"/>
  <c r="Q58" i="13"/>
  <c r="AE15" i="18"/>
  <c r="AF15" i="18" s="1"/>
  <c r="AH58" i="20"/>
  <c r="S17" i="11"/>
  <c r="U58" i="19"/>
  <c r="AD16" i="24"/>
  <c r="U58" i="24"/>
  <c r="Q58" i="26"/>
  <c r="AD16" i="26"/>
  <c r="AD22" i="25"/>
  <c r="R58" i="24"/>
  <c r="Q58" i="23"/>
  <c r="S58" i="23"/>
  <c r="U58" i="23"/>
  <c r="AD28" i="27"/>
  <c r="AE28" i="27"/>
  <c r="AF28" i="27" s="1"/>
  <c r="AD11" i="28"/>
  <c r="Q58" i="21"/>
  <c r="AD16" i="20"/>
  <c r="AE41" i="19"/>
  <c r="AF41" i="19" s="1"/>
  <c r="AD41" i="19"/>
  <c r="AD57" i="18"/>
  <c r="AE53" i="18"/>
  <c r="AF53" i="18" s="1"/>
  <c r="AF53" i="15"/>
  <c r="AE58" i="15"/>
  <c r="AF58" i="15" s="1"/>
  <c r="S17" i="3"/>
  <c r="AC9" i="22"/>
  <c r="Q58" i="8"/>
  <c r="S5" i="20"/>
  <c r="S6" i="20"/>
  <c r="T6" i="20" s="1"/>
  <c r="AA9" i="27"/>
  <c r="AC9" i="27" s="1"/>
  <c r="AE9" i="27" s="1"/>
  <c r="AD7" i="26"/>
  <c r="Q6" i="24"/>
  <c r="R6" i="24" s="1"/>
  <c r="Q5" i="24"/>
  <c r="U6" i="21"/>
  <c r="V6" i="21" s="1"/>
  <c r="U5" i="21"/>
  <c r="Q5" i="19"/>
  <c r="Q6" i="19"/>
  <c r="R6" i="19" s="1"/>
  <c r="Q6" i="16"/>
  <c r="R6" i="16" s="1"/>
  <c r="Q5" i="16"/>
  <c r="R58" i="28"/>
  <c r="S58" i="28" s="1"/>
  <c r="AF10" i="17"/>
  <c r="AE10" i="17"/>
  <c r="AD10" i="17"/>
  <c r="Q6" i="13"/>
  <c r="R6" i="13" s="1"/>
  <c r="Q5" i="13"/>
  <c r="Q6" i="10"/>
  <c r="R6" i="10"/>
  <c r="S5" i="10" s="1"/>
  <c r="Q5" i="10"/>
  <c r="Q6" i="1"/>
  <c r="R6" i="1" s="1"/>
  <c r="Q5" i="1"/>
  <c r="AC23" i="24"/>
  <c r="AE23" i="24" s="1"/>
  <c r="AF23" i="24" s="1"/>
  <c r="AB23" i="24"/>
  <c r="AA58" i="24"/>
  <c r="AA61" i="24" s="1"/>
  <c r="S6" i="10"/>
  <c r="T6" i="10" s="1"/>
  <c r="AB9" i="27"/>
  <c r="AD9" i="22"/>
  <c r="AB58" i="24"/>
  <c r="AE9" i="22"/>
  <c r="AI58" i="18"/>
  <c r="AB58" i="23"/>
  <c r="AA61" i="23"/>
  <c r="AA13" i="17"/>
  <c r="AB13" i="17" s="1"/>
  <c r="AD13" i="17"/>
  <c r="AE13" i="17"/>
  <c r="AF13" i="17" s="1"/>
  <c r="AF9" i="22"/>
  <c r="AG58" i="30"/>
  <c r="AC62" i="30" s="1"/>
  <c r="AC65" i="30" s="1"/>
  <c r="AC67" i="30" s="1"/>
  <c r="AF8" i="31"/>
  <c r="AD8" i="31"/>
  <c r="AC8" i="31"/>
  <c r="AE8" i="31" s="1"/>
  <c r="AC10" i="31"/>
  <c r="AE10" i="31" s="1"/>
  <c r="AF10" i="31"/>
  <c r="AD10" i="31"/>
  <c r="AI12" i="31"/>
  <c r="AA12" i="31" s="1"/>
  <c r="AB27" i="31"/>
  <c r="AC27" i="31"/>
  <c r="AD27" i="31" s="1"/>
  <c r="L6" i="31"/>
  <c r="M6" i="31" s="1"/>
  <c r="N6" i="31" s="1"/>
  <c r="O6" i="31" s="1"/>
  <c r="P6" i="31" s="1"/>
  <c r="N4" i="31"/>
  <c r="AI13" i="31"/>
  <c r="AA13" i="31" s="1"/>
  <c r="AF20" i="31"/>
  <c r="AD20" i="31"/>
  <c r="AE20" i="31"/>
  <c r="AC20" i="31"/>
  <c r="AB31" i="31"/>
  <c r="AC31" i="31"/>
  <c r="AF32" i="31"/>
  <c r="AD32" i="31"/>
  <c r="AB32" i="31"/>
  <c r="AC32" i="31"/>
  <c r="AE32" i="31"/>
  <c r="AB36" i="31"/>
  <c r="AC36" i="31"/>
  <c r="AE36" i="31" s="1"/>
  <c r="AF36" i="31" s="1"/>
  <c r="AB37" i="31"/>
  <c r="AC37" i="31"/>
  <c r="AD37" i="31" s="1"/>
  <c r="AC54" i="31"/>
  <c r="AD54" i="31" s="1"/>
  <c r="AH9" i="31"/>
  <c r="AI9" i="31" s="1"/>
  <c r="AA9" i="31" s="1"/>
  <c r="AB10" i="31"/>
  <c r="S11" i="31"/>
  <c r="S12" i="31"/>
  <c r="U12" i="31"/>
  <c r="S13" i="31"/>
  <c r="U13" i="31"/>
  <c r="R14" i="31"/>
  <c r="S14" i="31" s="1"/>
  <c r="U14" i="31"/>
  <c r="R15" i="31"/>
  <c r="S15" i="31" s="1"/>
  <c r="U15" i="31"/>
  <c r="R16" i="31"/>
  <c r="S16" i="31"/>
  <c r="U16" i="31"/>
  <c r="R17" i="31"/>
  <c r="S17" i="31" s="1"/>
  <c r="U17" i="31"/>
  <c r="R18" i="31"/>
  <c r="S18" i="31" s="1"/>
  <c r="U18" i="31"/>
  <c r="Q19" i="31"/>
  <c r="U19" i="31"/>
  <c r="Q26" i="31"/>
  <c r="U26" i="31"/>
  <c r="AC30" i="31"/>
  <c r="AE30" i="31" s="1"/>
  <c r="AF30" i="31" s="1"/>
  <c r="Q31" i="31"/>
  <c r="U31" i="31"/>
  <c r="AC33" i="31"/>
  <c r="AE33" i="31" s="1"/>
  <c r="Q34" i="31"/>
  <c r="U34" i="31"/>
  <c r="Q36" i="31"/>
  <c r="U36" i="31"/>
  <c r="Q38" i="31"/>
  <c r="U38" i="31"/>
  <c r="Q40" i="31"/>
  <c r="U40" i="31"/>
  <c r="Q42" i="31"/>
  <c r="U42" i="31"/>
  <c r="Q44" i="31"/>
  <c r="U44" i="31"/>
  <c r="AF47" i="31"/>
  <c r="AD47" i="31"/>
  <c r="AC47" i="31"/>
  <c r="AE47" i="31" s="1"/>
  <c r="AC52" i="31"/>
  <c r="AE52" i="31" s="1"/>
  <c r="AD52" i="31"/>
  <c r="Q53" i="31"/>
  <c r="R53" i="31"/>
  <c r="S53" i="31" s="1"/>
  <c r="Q55" i="31"/>
  <c r="R55" i="31"/>
  <c r="S55" i="31" s="1"/>
  <c r="Q57" i="31"/>
  <c r="R57" i="31"/>
  <c r="S57" i="31" s="1"/>
  <c r="P58" i="31"/>
  <c r="U58" i="31" s="1"/>
  <c r="R7" i="31"/>
  <c r="U7" i="31"/>
  <c r="AI7" i="31"/>
  <c r="AA7" i="31" s="1"/>
  <c r="AC7" i="31" s="1"/>
  <c r="AE7" i="31" s="1"/>
  <c r="S9" i="31"/>
  <c r="S10" i="31"/>
  <c r="Q14" i="31"/>
  <c r="Q15" i="31"/>
  <c r="Q16" i="31"/>
  <c r="Q17" i="31"/>
  <c r="Q18" i="31"/>
  <c r="R19" i="31"/>
  <c r="S19" i="31" s="1"/>
  <c r="S20" i="31"/>
  <c r="S22" i="31"/>
  <c r="Q22" i="31"/>
  <c r="U22" i="31"/>
  <c r="S23" i="31"/>
  <c r="U23" i="31"/>
  <c r="S24" i="31"/>
  <c r="R26" i="31"/>
  <c r="S26" i="31" s="1"/>
  <c r="S27" i="31"/>
  <c r="Q27" i="31"/>
  <c r="U27" i="31"/>
  <c r="AI29" i="31"/>
  <c r="AA29" i="31" s="1"/>
  <c r="AD30" i="31"/>
  <c r="R31" i="31"/>
  <c r="S31" i="31" s="1"/>
  <c r="S32" i="31"/>
  <c r="Q32" i="31"/>
  <c r="U32" i="31"/>
  <c r="AD33" i="31"/>
  <c r="R34" i="31"/>
  <c r="S34" i="31" s="1"/>
  <c r="S35" i="31"/>
  <c r="Q35" i="31"/>
  <c r="U35" i="31"/>
  <c r="R36" i="31"/>
  <c r="S36" i="31" s="1"/>
  <c r="S37" i="31"/>
  <c r="Q37" i="31"/>
  <c r="U37" i="31"/>
  <c r="R38" i="31"/>
  <c r="S38" i="31" s="1"/>
  <c r="S39" i="31"/>
  <c r="Q39" i="31"/>
  <c r="U39" i="31"/>
  <c r="R40" i="31"/>
  <c r="S40" i="31" s="1"/>
  <c r="S41" i="31"/>
  <c r="Q41" i="31"/>
  <c r="U41" i="31"/>
  <c r="R42" i="31"/>
  <c r="S42" i="31" s="1"/>
  <c r="S43" i="31"/>
  <c r="Q43" i="31"/>
  <c r="U43" i="31"/>
  <c r="R44" i="31"/>
  <c r="S44" i="31" s="1"/>
  <c r="U53" i="31"/>
  <c r="U55" i="31"/>
  <c r="U57" i="31"/>
  <c r="R21" i="31"/>
  <c r="S21" i="31" s="1"/>
  <c r="R28" i="31"/>
  <c r="S28" i="31" s="1"/>
  <c r="R29" i="31"/>
  <c r="S29" i="31" s="1"/>
  <c r="R30" i="31"/>
  <c r="S30" i="31" s="1"/>
  <c r="R33" i="31"/>
  <c r="AC46" i="31"/>
  <c r="AE46" i="31" s="1"/>
  <c r="R47" i="31"/>
  <c r="AI48" i="31"/>
  <c r="AA48" i="31" s="1"/>
  <c r="AI49" i="31"/>
  <c r="AA49" i="31" s="1"/>
  <c r="AI50" i="31"/>
  <c r="AA50" i="31" s="1"/>
  <c r="AI51" i="31"/>
  <c r="AA51" i="31" s="1"/>
  <c r="S54" i="31"/>
  <c r="Q54" i="31"/>
  <c r="U54" i="31"/>
  <c r="S56" i="31"/>
  <c r="Q56" i="31"/>
  <c r="U56" i="31"/>
  <c r="Y58" i="31"/>
  <c r="N58" i="31"/>
  <c r="R45" i="31"/>
  <c r="S45" i="31" s="1"/>
  <c r="R46" i="31"/>
  <c r="R48" i="31"/>
  <c r="S48" i="31" s="1"/>
  <c r="R49" i="31"/>
  <c r="S49" i="31" s="1"/>
  <c r="R50" i="31"/>
  <c r="S50" i="31" s="1"/>
  <c r="R51" i="31"/>
  <c r="S51" i="31" s="1"/>
  <c r="R52" i="31"/>
  <c r="S7" i="31"/>
  <c r="AH58" i="31"/>
  <c r="AF37" i="32"/>
  <c r="S37" i="32"/>
  <c r="N58" i="32"/>
  <c r="L6" i="32"/>
  <c r="M6" i="32" s="1"/>
  <c r="N6" i="32" s="1"/>
  <c r="O6" i="32" s="1"/>
  <c r="P6" i="32" s="1"/>
  <c r="N4" i="32"/>
  <c r="AC14" i="32"/>
  <c r="AE14" i="32" s="1"/>
  <c r="AC18" i="32"/>
  <c r="AD18" i="32" s="1"/>
  <c r="AC22" i="32"/>
  <c r="AC10" i="32"/>
  <c r="AE10" i="32" s="1"/>
  <c r="S11" i="32"/>
  <c r="Q13" i="32"/>
  <c r="U13" i="32"/>
  <c r="S13" i="32"/>
  <c r="Q15" i="32"/>
  <c r="R15" i="32"/>
  <c r="S15" i="32" s="1"/>
  <c r="Q17" i="32"/>
  <c r="R17" i="32"/>
  <c r="S17" i="32" s="1"/>
  <c r="Q19" i="32"/>
  <c r="R19" i="32"/>
  <c r="S19" i="32" s="1"/>
  <c r="Q23" i="32"/>
  <c r="U23" i="32"/>
  <c r="S23" i="32"/>
  <c r="AC25" i="32"/>
  <c r="AE25" i="32" s="1"/>
  <c r="AC32" i="32"/>
  <c r="AD32" i="32" s="1"/>
  <c r="AD8" i="32"/>
  <c r="AH9" i="32"/>
  <c r="AI9" i="32" s="1"/>
  <c r="AF10" i="32"/>
  <c r="U15" i="32"/>
  <c r="U17" i="32"/>
  <c r="U19" i="32"/>
  <c r="AF20" i="32"/>
  <c r="AD20" i="32"/>
  <c r="AE20" i="32"/>
  <c r="AD24" i="32"/>
  <c r="AC34" i="32"/>
  <c r="AD34" i="32" s="1"/>
  <c r="AC45" i="32"/>
  <c r="Q26" i="32"/>
  <c r="U26" i="32"/>
  <c r="Q31" i="32"/>
  <c r="U31" i="32"/>
  <c r="AC33" i="32"/>
  <c r="AE33" i="32" s="1"/>
  <c r="Q34" i="32"/>
  <c r="U34" i="32"/>
  <c r="AC38" i="32"/>
  <c r="AD38" i="32" s="1"/>
  <c r="AC51" i="32"/>
  <c r="AD51" i="32" s="1"/>
  <c r="P58" i="32"/>
  <c r="Q58" i="32" s="1"/>
  <c r="R7" i="32"/>
  <c r="U7" i="32"/>
  <c r="AG58" i="32"/>
  <c r="AC62" i="32" s="1"/>
  <c r="AC65" i="32" s="1"/>
  <c r="AC67" i="32" s="1"/>
  <c r="AI7" i="32"/>
  <c r="S9" i="32"/>
  <c r="S10" i="32"/>
  <c r="Q14" i="32"/>
  <c r="S16" i="32"/>
  <c r="Q16" i="32"/>
  <c r="U16" i="32"/>
  <c r="S18" i="32"/>
  <c r="Q18" i="32"/>
  <c r="U18" i="32"/>
  <c r="S20" i="32"/>
  <c r="V58" i="32"/>
  <c r="Y58" i="32" s="1"/>
  <c r="Y21" i="32"/>
  <c r="S22" i="32"/>
  <c r="Q22" i="32"/>
  <c r="U22" i="32"/>
  <c r="S24" i="32"/>
  <c r="R26" i="32"/>
  <c r="S26" i="32" s="1"/>
  <c r="S27" i="32"/>
  <c r="Q27" i="32"/>
  <c r="U27" i="32"/>
  <c r="AI28" i="32"/>
  <c r="R31" i="32"/>
  <c r="S31" i="32" s="1"/>
  <c r="S32" i="32"/>
  <c r="Q32" i="32"/>
  <c r="U32" i="32"/>
  <c r="AD33" i="32"/>
  <c r="R34" i="32"/>
  <c r="S34" i="32" s="1"/>
  <c r="S35" i="32"/>
  <c r="U35" i="32"/>
  <c r="Q35" i="32"/>
  <c r="Q36" i="32"/>
  <c r="R36" i="32"/>
  <c r="S36" i="32" s="1"/>
  <c r="Q38" i="32"/>
  <c r="R38" i="32"/>
  <c r="S38" i="32" s="1"/>
  <c r="Q40" i="32"/>
  <c r="R40" i="32"/>
  <c r="S40" i="32" s="1"/>
  <c r="Q42" i="32"/>
  <c r="R42" i="32"/>
  <c r="S42" i="32" s="1"/>
  <c r="Q44" i="32"/>
  <c r="R44" i="32"/>
  <c r="S44" i="32" s="1"/>
  <c r="U44" i="32"/>
  <c r="S46" i="32"/>
  <c r="U46" i="32"/>
  <c r="R46" i="32"/>
  <c r="AF52" i="32"/>
  <c r="AD52" i="32"/>
  <c r="AC52" i="32"/>
  <c r="AE52" i="32" s="1"/>
  <c r="R21" i="32"/>
  <c r="S21" i="32" s="1"/>
  <c r="R28" i="32"/>
  <c r="S28" i="32" s="1"/>
  <c r="R29" i="32"/>
  <c r="S29" i="32" s="1"/>
  <c r="R30" i="32"/>
  <c r="S30" i="32" s="1"/>
  <c r="R33" i="32"/>
  <c r="S39" i="32"/>
  <c r="Q39" i="32"/>
  <c r="U39" i="32"/>
  <c r="S41" i="32"/>
  <c r="Q41" i="32"/>
  <c r="U41" i="32"/>
  <c r="S43" i="32"/>
  <c r="Q43" i="32"/>
  <c r="U43" i="32"/>
  <c r="AC44" i="32"/>
  <c r="AE44" i="32" s="1"/>
  <c r="AF44" i="32" s="1"/>
  <c r="Q49" i="32"/>
  <c r="R49" i="32"/>
  <c r="S49" i="32" s="1"/>
  <c r="Q51" i="32"/>
  <c r="R51" i="32"/>
  <c r="S51" i="32"/>
  <c r="S45" i="32"/>
  <c r="Q45" i="32"/>
  <c r="U45" i="32"/>
  <c r="AF46" i="32"/>
  <c r="AD46" i="32"/>
  <c r="AC46" i="32"/>
  <c r="AE46" i="32" s="1"/>
  <c r="AC47" i="32"/>
  <c r="AE47" i="32" s="1"/>
  <c r="S48" i="32"/>
  <c r="Q48" i="32"/>
  <c r="U48" i="32"/>
  <c r="S50" i="32"/>
  <c r="Q50" i="32"/>
  <c r="U50" i="32"/>
  <c r="R52" i="32"/>
  <c r="AI53" i="32"/>
  <c r="AI54" i="32"/>
  <c r="AI55" i="32"/>
  <c r="AI56" i="32"/>
  <c r="AI57" i="32"/>
  <c r="R47" i="32"/>
  <c r="R53" i="32"/>
  <c r="S53" i="32"/>
  <c r="R54" i="32"/>
  <c r="S54" i="32"/>
  <c r="R55" i="32"/>
  <c r="S55" i="32"/>
  <c r="R56" i="32"/>
  <c r="S56" i="32"/>
  <c r="R57" i="32"/>
  <c r="S57" i="32"/>
  <c r="AC9" i="32"/>
  <c r="AE9" i="32" s="1"/>
  <c r="U58" i="32"/>
  <c r="AF25" i="32"/>
  <c r="AC53" i="32"/>
  <c r="AE53" i="32" s="1"/>
  <c r="AF53" i="32" s="1"/>
  <c r="S7" i="32"/>
  <c r="AF27" i="32" l="1"/>
  <c r="AC42" i="32"/>
  <c r="AD42" i="32" s="1"/>
  <c r="AC39" i="32"/>
  <c r="AE39" i="32" s="1"/>
  <c r="AF39" i="32" s="1"/>
  <c r="AC27" i="32"/>
  <c r="AE27" i="32" s="1"/>
  <c r="AC17" i="32"/>
  <c r="AE17" i="32" s="1"/>
  <c r="AF17" i="32" s="1"/>
  <c r="Q5" i="4"/>
  <c r="Q6" i="4"/>
  <c r="R6" i="4" s="1"/>
  <c r="S6" i="4" s="1"/>
  <c r="T6" i="4" s="1"/>
  <c r="R58" i="18"/>
  <c r="S58" i="18" s="1"/>
  <c r="AE18" i="32"/>
  <c r="AF18" i="32" s="1"/>
  <c r="Q58" i="31"/>
  <c r="AD23" i="24"/>
  <c r="R58" i="19"/>
  <c r="S58" i="19" s="1"/>
  <c r="AD54" i="18"/>
  <c r="R58" i="17"/>
  <c r="S58" i="17" s="1"/>
  <c r="U58" i="26"/>
  <c r="AE25" i="18"/>
  <c r="AF25" i="18" s="1"/>
  <c r="AE9" i="19"/>
  <c r="AF9" i="19" s="1"/>
  <c r="AE39" i="27"/>
  <c r="AF39" i="27" s="1"/>
  <c r="AD11" i="27"/>
  <c r="AE51" i="25"/>
  <c r="AF51" i="25" s="1"/>
  <c r="AD25" i="23"/>
  <c r="AE48" i="23"/>
  <c r="AF48" i="23" s="1"/>
  <c r="N58" i="3"/>
  <c r="R57" i="3"/>
  <c r="S57" i="3" s="1"/>
  <c r="R53" i="3"/>
  <c r="R18" i="3"/>
  <c r="Y58" i="4"/>
  <c r="U23" i="4"/>
  <c r="S23" i="4"/>
  <c r="R16" i="4"/>
  <c r="S16" i="4" s="1"/>
  <c r="AE7" i="22"/>
  <c r="AF7" i="22" s="1"/>
  <c r="Y58" i="1"/>
  <c r="AB58" i="5"/>
  <c r="Y58" i="5"/>
  <c r="R38" i="5"/>
  <c r="S38" i="5" s="1"/>
  <c r="R29" i="5"/>
  <c r="S29" i="5" s="1"/>
  <c r="R56" i="6"/>
  <c r="S56" i="6" s="1"/>
  <c r="R44" i="9"/>
  <c r="S44" i="9" s="1"/>
  <c r="S21" i="9"/>
  <c r="R15" i="9"/>
  <c r="S15" i="9" s="1"/>
  <c r="S9" i="9"/>
  <c r="S8" i="8"/>
  <c r="R41" i="10"/>
  <c r="S41" i="10" s="1"/>
  <c r="R36" i="10"/>
  <c r="S36" i="10" s="1"/>
  <c r="R28" i="10"/>
  <c r="S28" i="10" s="1"/>
  <c r="N58" i="11"/>
  <c r="U27" i="11"/>
  <c r="Q19" i="11"/>
  <c r="S19" i="11"/>
  <c r="R15" i="11"/>
  <c r="U13" i="11"/>
  <c r="S12" i="11"/>
  <c r="AB58" i="12"/>
  <c r="N58" i="12"/>
  <c r="R21" i="12"/>
  <c r="S21" i="12" s="1"/>
  <c r="R16" i="12"/>
  <c r="S16" i="12" s="1"/>
  <c r="AB58" i="13"/>
  <c r="U51" i="13"/>
  <c r="U45" i="13"/>
  <c r="U41" i="13"/>
  <c r="U37" i="13"/>
  <c r="R17" i="13"/>
  <c r="S17" i="13" s="1"/>
  <c r="U56" i="14"/>
  <c r="U54" i="14"/>
  <c r="R53" i="14"/>
  <c r="S53" i="14" s="1"/>
  <c r="R51" i="14"/>
  <c r="S51" i="14" s="1"/>
  <c r="R44" i="14"/>
  <c r="S44" i="14" s="1"/>
  <c r="S9" i="14"/>
  <c r="N58" i="15"/>
  <c r="U35" i="15"/>
  <c r="R19" i="15"/>
  <c r="S19" i="15" s="1"/>
  <c r="AB10" i="19"/>
  <c r="U9" i="20"/>
  <c r="V58" i="21"/>
  <c r="Y58" i="21" s="1"/>
  <c r="U33" i="24"/>
  <c r="AB20" i="25"/>
  <c r="U12" i="26"/>
  <c r="U46" i="26"/>
  <c r="N58" i="26"/>
  <c r="AB20" i="28"/>
  <c r="U23" i="28"/>
  <c r="U26" i="28"/>
  <c r="U32" i="28"/>
  <c r="U30" i="29"/>
  <c r="U54" i="29"/>
  <c r="U55" i="29"/>
  <c r="U15" i="30"/>
  <c r="AI15" i="30"/>
  <c r="AA15" i="30" s="1"/>
  <c r="U17" i="30"/>
  <c r="AI17" i="30"/>
  <c r="AA17" i="30" s="1"/>
  <c r="U19" i="30"/>
  <c r="AI19" i="30"/>
  <c r="AA19" i="30" s="1"/>
  <c r="AI31" i="30"/>
  <c r="AA31" i="30" s="1"/>
  <c r="AC31" i="30" s="1"/>
  <c r="AD31" i="30" s="1"/>
  <c r="AI35" i="30"/>
  <c r="AA35" i="30" s="1"/>
  <c r="AI36" i="30"/>
  <c r="AA36" i="30" s="1"/>
  <c r="U48" i="30"/>
  <c r="AI48" i="30"/>
  <c r="AA48" i="30" s="1"/>
  <c r="U50" i="30"/>
  <c r="AI50" i="30"/>
  <c r="AA50" i="30" s="1"/>
  <c r="AB50" i="30" s="1"/>
  <c r="U52" i="30"/>
  <c r="S8" i="31"/>
  <c r="Q8" i="31"/>
  <c r="AI14" i="31"/>
  <c r="AA14" i="31" s="1"/>
  <c r="AB14" i="31" s="1"/>
  <c r="AI16" i="31"/>
  <c r="AA16" i="31" s="1"/>
  <c r="AI18" i="31"/>
  <c r="AA18" i="31" s="1"/>
  <c r="U21" i="31"/>
  <c r="AI25" i="31"/>
  <c r="AA25" i="31" s="1"/>
  <c r="AI44" i="31"/>
  <c r="AA44" i="31" s="1"/>
  <c r="U46" i="31"/>
  <c r="AI15" i="32"/>
  <c r="AI16" i="32"/>
  <c r="AI22" i="32"/>
  <c r="U32" i="27"/>
  <c r="AC7" i="32"/>
  <c r="AD7" i="32" s="1"/>
  <c r="AC54" i="32"/>
  <c r="AE54" i="32" s="1"/>
  <c r="AF54" i="32" s="1"/>
  <c r="S5" i="24"/>
  <c r="S6" i="24"/>
  <c r="T6" i="24" s="1"/>
  <c r="Q5" i="15"/>
  <c r="Q6" i="15"/>
  <c r="R6" i="15" s="1"/>
  <c r="AF10" i="29"/>
  <c r="AC10" i="29"/>
  <c r="AE10" i="29" s="1"/>
  <c r="AI58" i="22"/>
  <c r="AA11" i="22"/>
  <c r="AC23" i="21"/>
  <c r="AD23" i="21" s="1"/>
  <c r="AB23" i="21"/>
  <c r="AE23" i="21"/>
  <c r="AF23" i="21" s="1"/>
  <c r="AE37" i="19"/>
  <c r="AF37" i="19" s="1"/>
  <c r="AD37" i="19"/>
  <c r="AD42" i="19"/>
  <c r="AE42" i="19"/>
  <c r="AF42" i="19" s="1"/>
  <c r="Q6" i="2"/>
  <c r="R6" i="2" s="1"/>
  <c r="Q5" i="2"/>
  <c r="Q6" i="3"/>
  <c r="R6" i="3" s="1"/>
  <c r="Q5" i="3"/>
  <c r="AC10" i="25"/>
  <c r="AA58" i="25"/>
  <c r="AE10" i="25"/>
  <c r="AF10" i="25"/>
  <c r="AD10" i="25"/>
  <c r="AC23" i="26"/>
  <c r="AE23" i="26" s="1"/>
  <c r="AF23" i="26" s="1"/>
  <c r="AA10" i="21"/>
  <c r="AI58" i="21"/>
  <c r="AE54" i="20"/>
  <c r="AB54" i="20"/>
  <c r="AF54" i="20"/>
  <c r="AD54" i="20"/>
  <c r="R58" i="30"/>
  <c r="S58" i="30" s="1"/>
  <c r="AD58" i="14"/>
  <c r="AB58" i="14"/>
  <c r="Q58" i="2"/>
  <c r="S58" i="2"/>
  <c r="Y58" i="2"/>
  <c r="AC32" i="18"/>
  <c r="AF32" i="18"/>
  <c r="AE32" i="18"/>
  <c r="AH58" i="32"/>
  <c r="R58" i="31"/>
  <c r="S58" i="31" s="1"/>
  <c r="AF9" i="27"/>
  <c r="AD9" i="27"/>
  <c r="AA58" i="17"/>
  <c r="AD7" i="23"/>
  <c r="AI58" i="27"/>
  <c r="R58" i="22"/>
  <c r="S58" i="22" s="1"/>
  <c r="U58" i="21"/>
  <c r="Q58" i="30"/>
  <c r="S58" i="24"/>
  <c r="S58" i="26"/>
  <c r="S7" i="17"/>
  <c r="AD45" i="20"/>
  <c r="AD16" i="18"/>
  <c r="AD53" i="19"/>
  <c r="R58" i="8"/>
  <c r="S58" i="8" s="1"/>
  <c r="AE26" i="28"/>
  <c r="AF26" i="28" s="1"/>
  <c r="AD49" i="20"/>
  <c r="R58" i="20"/>
  <c r="S58" i="20" s="1"/>
  <c r="R58" i="3"/>
  <c r="S58" i="3" s="1"/>
  <c r="AD11" i="18"/>
  <c r="AD18" i="19"/>
  <c r="AE34" i="19"/>
  <c r="AF34" i="19" s="1"/>
  <c r="AE40" i="20"/>
  <c r="AF40" i="20" s="1"/>
  <c r="R58" i="27"/>
  <c r="S58" i="27" s="1"/>
  <c r="AH58" i="27"/>
  <c r="AD9" i="19"/>
  <c r="AD39" i="28"/>
  <c r="AE22" i="28"/>
  <c r="AF22" i="28" s="1"/>
  <c r="AE42" i="24"/>
  <c r="AF42" i="24" s="1"/>
  <c r="AE19" i="24"/>
  <c r="AF19" i="24" s="1"/>
  <c r="AH58" i="26"/>
  <c r="AE27" i="27"/>
  <c r="AF27" i="27" s="1"/>
  <c r="AD26" i="27"/>
  <c r="AE31" i="24"/>
  <c r="AF31" i="24" s="1"/>
  <c r="AE29" i="26"/>
  <c r="AF29" i="26" s="1"/>
  <c r="AD23" i="23"/>
  <c r="AE26" i="25"/>
  <c r="AF26" i="25" s="1"/>
  <c r="AD28" i="25"/>
  <c r="AE11" i="26"/>
  <c r="AF11" i="26" s="1"/>
  <c r="AE14" i="26"/>
  <c r="AF14" i="26" s="1"/>
  <c r="AE18" i="26"/>
  <c r="AF18" i="26" s="1"/>
  <c r="AD35" i="25"/>
  <c r="AD30" i="25"/>
  <c r="AD7" i="24"/>
  <c r="AE50" i="20"/>
  <c r="AF50" i="20" s="1"/>
  <c r="AD25" i="21"/>
  <c r="AD51" i="21"/>
  <c r="AD39" i="21"/>
  <c r="AE17" i="21"/>
  <c r="AF17" i="21" s="1"/>
  <c r="AB7" i="22"/>
  <c r="AD29" i="23"/>
  <c r="AD48" i="18"/>
  <c r="AD29" i="22"/>
  <c r="AE51" i="22"/>
  <c r="AF51" i="22" s="1"/>
  <c r="AF58" i="2"/>
  <c r="AE35" i="22"/>
  <c r="AF35" i="22" s="1"/>
  <c r="AE45" i="22"/>
  <c r="AF45" i="22" s="1"/>
  <c r="AE43" i="18"/>
  <c r="AF43" i="18" s="1"/>
  <c r="AD22" i="19"/>
  <c r="AE48" i="20"/>
  <c r="AF48" i="20" s="1"/>
  <c r="AE17" i="18"/>
  <c r="AF17" i="18" s="1"/>
  <c r="AF38" i="17"/>
  <c r="AE23" i="17"/>
  <c r="AF23" i="17" s="1"/>
  <c r="AF58" i="14"/>
  <c r="AD14" i="20"/>
  <c r="AD56" i="19"/>
  <c r="AB32" i="19"/>
  <c r="AF46" i="18"/>
  <c r="AD32" i="18"/>
  <c r="T58" i="6"/>
  <c r="U58" i="6" s="1"/>
  <c r="T58" i="10"/>
  <c r="U58" i="10" s="1"/>
  <c r="V58" i="22"/>
  <c r="Y58" i="22" s="1"/>
  <c r="AB10" i="23"/>
  <c r="V58" i="24"/>
  <c r="Y58" i="24" s="1"/>
  <c r="U43" i="3"/>
  <c r="U58" i="12"/>
  <c r="S16" i="3"/>
  <c r="S53" i="3"/>
  <c r="S55" i="3"/>
  <c r="S18" i="3"/>
  <c r="T58" i="3"/>
  <c r="U58" i="3" s="1"/>
  <c r="AB58" i="4"/>
  <c r="R22" i="4"/>
  <c r="S22" i="4" s="1"/>
  <c r="R15" i="4"/>
  <c r="S42" i="5"/>
  <c r="R22" i="5"/>
  <c r="U13" i="5"/>
  <c r="S13" i="5"/>
  <c r="S7" i="5"/>
  <c r="R7" i="6"/>
  <c r="S7" i="6" s="1"/>
  <c r="S48" i="9"/>
  <c r="R38" i="9"/>
  <c r="S38" i="9" s="1"/>
  <c r="R36" i="9"/>
  <c r="U23" i="9"/>
  <c r="R18" i="9"/>
  <c r="S18" i="9" s="1"/>
  <c r="R16" i="9"/>
  <c r="U13" i="9"/>
  <c r="S13" i="9"/>
  <c r="U13" i="8"/>
  <c r="R54" i="10"/>
  <c r="S54" i="10" s="1"/>
  <c r="R49" i="10"/>
  <c r="S49" i="10" s="1"/>
  <c r="R37" i="10"/>
  <c r="S37" i="10" s="1"/>
  <c r="R35" i="10"/>
  <c r="S35" i="10" s="1"/>
  <c r="R22" i="10"/>
  <c r="S22" i="10" s="1"/>
  <c r="U15" i="11"/>
  <c r="U12" i="11"/>
  <c r="V58" i="12"/>
  <c r="Y58" i="12" s="1"/>
  <c r="U23" i="12"/>
  <c r="R22" i="12"/>
  <c r="S22" i="12" s="1"/>
  <c r="R19" i="12"/>
  <c r="S19" i="12" s="1"/>
  <c r="R17" i="12"/>
  <c r="S17" i="12" s="1"/>
  <c r="R14" i="12"/>
  <c r="U12" i="12"/>
  <c r="S12" i="12"/>
  <c r="U44" i="13"/>
  <c r="U42" i="13"/>
  <c r="U40" i="13"/>
  <c r="U38" i="13"/>
  <c r="U36" i="13"/>
  <c r="U34" i="13"/>
  <c r="R19" i="13"/>
  <c r="S19" i="13" s="1"/>
  <c r="R15" i="13"/>
  <c r="W58" i="14"/>
  <c r="S48" i="14"/>
  <c r="R40" i="14"/>
  <c r="R58" i="14" s="1"/>
  <c r="S58" i="14" s="1"/>
  <c r="U35" i="14"/>
  <c r="U47" i="15"/>
  <c r="R42" i="15"/>
  <c r="S42" i="15" s="1"/>
  <c r="V58" i="17"/>
  <c r="Y58" i="17" s="1"/>
  <c r="V58" i="19"/>
  <c r="Y58" i="19" s="1"/>
  <c r="Q8" i="22"/>
  <c r="S8" i="22"/>
  <c r="Q14" i="28"/>
  <c r="U14" i="28"/>
  <c r="Q21" i="28"/>
  <c r="U21" i="28"/>
  <c r="Q23" i="29"/>
  <c r="U23" i="29"/>
  <c r="Q41" i="30"/>
  <c r="U41" i="30"/>
  <c r="Q43" i="30"/>
  <c r="U43" i="30"/>
  <c r="N58" i="22"/>
  <c r="S24" i="25"/>
  <c r="U9" i="27"/>
  <c r="U21" i="27"/>
  <c r="Q28" i="28"/>
  <c r="U28" i="28"/>
  <c r="Q42" i="28"/>
  <c r="U42" i="28"/>
  <c r="AI28" i="29"/>
  <c r="AA28" i="29" s="1"/>
  <c r="AI15" i="29"/>
  <c r="S13" i="30"/>
  <c r="Q13" i="30"/>
  <c r="AI39" i="30"/>
  <c r="AA39" i="30" s="1"/>
  <c r="AB39" i="30" s="1"/>
  <c r="AI25" i="30"/>
  <c r="AA25" i="30" s="1"/>
  <c r="Q9" i="31"/>
  <c r="U9" i="31"/>
  <c r="U29" i="31"/>
  <c r="AI40" i="31"/>
  <c r="AA40" i="31" s="1"/>
  <c r="AI41" i="31"/>
  <c r="AA41" i="31" s="1"/>
  <c r="S47" i="31"/>
  <c r="AI57" i="31"/>
  <c r="AA57" i="31" s="1"/>
  <c r="S8" i="32"/>
  <c r="Q8" i="32"/>
  <c r="U9" i="32"/>
  <c r="AI19" i="32"/>
  <c r="AI23" i="32"/>
  <c r="AI24" i="32"/>
  <c r="U33" i="32"/>
  <c r="AI34" i="32"/>
  <c r="AI35" i="32"/>
  <c r="AI36" i="32"/>
  <c r="AI38" i="32"/>
  <c r="AI39" i="32"/>
  <c r="AI40" i="32"/>
  <c r="AI41" i="32"/>
  <c r="AI42" i="32"/>
  <c r="AI43" i="32"/>
  <c r="AI45" i="32"/>
  <c r="U47" i="32"/>
  <c r="S52" i="32"/>
  <c r="U54" i="32"/>
  <c r="U56" i="32"/>
  <c r="U13" i="29"/>
  <c r="AI43" i="29"/>
  <c r="AA43" i="29" s="1"/>
  <c r="AI49" i="29"/>
  <c r="AA49" i="29" s="1"/>
  <c r="AI57" i="29"/>
  <c r="AA57" i="29" s="1"/>
  <c r="AI7" i="29"/>
  <c r="AA7" i="29" s="1"/>
  <c r="AC7" i="29" s="1"/>
  <c r="AI37" i="29"/>
  <c r="AA37" i="29" s="1"/>
  <c r="AI26" i="29"/>
  <c r="AA26" i="29" s="1"/>
  <c r="AI21" i="30"/>
  <c r="AA21" i="30" s="1"/>
  <c r="AI34" i="30"/>
  <c r="AA34" i="30" s="1"/>
  <c r="AI37" i="30"/>
  <c r="AA37" i="30" s="1"/>
  <c r="AB37" i="30" s="1"/>
  <c r="AI38" i="30"/>
  <c r="AA38" i="30" s="1"/>
  <c r="AI41" i="30"/>
  <c r="AA41" i="30" s="1"/>
  <c r="AI43" i="30"/>
  <c r="AA43" i="30" s="1"/>
  <c r="AC43" i="30" s="1"/>
  <c r="AI51" i="30"/>
  <c r="AA51" i="30" s="1"/>
  <c r="AC51" i="30" s="1"/>
  <c r="AD51" i="30" s="1"/>
  <c r="AI56" i="30"/>
  <c r="AA56" i="30" s="1"/>
  <c r="AI24" i="31"/>
  <c r="AA24" i="31" s="1"/>
  <c r="AB7" i="29"/>
  <c r="AI19" i="29"/>
  <c r="AA19" i="29" s="1"/>
  <c r="AI29" i="29"/>
  <c r="AA29" i="29" s="1"/>
  <c r="AD36" i="31"/>
  <c r="AB12" i="30"/>
  <c r="AD9" i="32"/>
  <c r="AF30" i="32"/>
  <c r="AC23" i="32"/>
  <c r="AE23" i="32" s="1"/>
  <c r="AC11" i="32"/>
  <c r="AE11" i="32" s="1"/>
  <c r="AF11" i="32" s="1"/>
  <c r="Q6" i="31"/>
  <c r="R6" i="31" s="1"/>
  <c r="Q5" i="31"/>
  <c r="S5" i="13"/>
  <c r="S6" i="13"/>
  <c r="T6" i="13" s="1"/>
  <c r="S6" i="2"/>
  <c r="T6" i="2" s="1"/>
  <c r="S5" i="2"/>
  <c r="U6" i="4"/>
  <c r="V6" i="4" s="1"/>
  <c r="U5" i="4"/>
  <c r="S6" i="16"/>
  <c r="T6" i="16" s="1"/>
  <c r="S5" i="16"/>
  <c r="W6" i="21"/>
  <c r="X6" i="21" s="1"/>
  <c r="Y6" i="21" s="1"/>
  <c r="Z6" i="21" s="1"/>
  <c r="Y4" i="21"/>
  <c r="U6" i="20"/>
  <c r="V6" i="20" s="1"/>
  <c r="U5" i="20"/>
  <c r="AC23" i="27"/>
  <c r="AD23" i="27"/>
  <c r="AB23" i="27"/>
  <c r="AE23" i="27"/>
  <c r="AF23" i="27" s="1"/>
  <c r="AA58" i="27"/>
  <c r="AC20" i="18"/>
  <c r="AF20" i="18"/>
  <c r="AA58" i="18"/>
  <c r="AD20" i="18"/>
  <c r="AE20" i="18"/>
  <c r="Q6" i="25"/>
  <c r="R6" i="25" s="1"/>
  <c r="Q5" i="25"/>
  <c r="Q6" i="23"/>
  <c r="R6" i="23" s="1"/>
  <c r="Q5" i="23"/>
  <c r="Q6" i="22"/>
  <c r="R6" i="22" s="1"/>
  <c r="Q5" i="22"/>
  <c r="Q6" i="18"/>
  <c r="R6" i="18" s="1"/>
  <c r="Q5" i="18"/>
  <c r="Q6" i="14"/>
  <c r="R6" i="14" s="1"/>
  <c r="Q5" i="14"/>
  <c r="Q6" i="8"/>
  <c r="R6" i="8" s="1"/>
  <c r="Q5" i="8"/>
  <c r="Q6" i="9"/>
  <c r="R6" i="9" s="1"/>
  <c r="Q5" i="9"/>
  <c r="Q6" i="32"/>
  <c r="R6" i="32" s="1"/>
  <c r="Q5" i="32"/>
  <c r="AE12" i="18"/>
  <c r="AF12" i="18" s="1"/>
  <c r="AD12" i="18"/>
  <c r="U6" i="10"/>
  <c r="V6" i="10" s="1"/>
  <c r="U5" i="10"/>
  <c r="S5" i="1"/>
  <c r="S6" i="1"/>
  <c r="T6" i="1" s="1"/>
  <c r="S6" i="15"/>
  <c r="T6" i="15" s="1"/>
  <c r="S5" i="15"/>
  <c r="S6" i="19"/>
  <c r="T6" i="19" s="1"/>
  <c r="S5" i="19"/>
  <c r="AF7" i="23"/>
  <c r="AA10" i="20"/>
  <c r="AI58" i="20"/>
  <c r="Q6" i="17"/>
  <c r="R6" i="17" s="1"/>
  <c r="Q5" i="17"/>
  <c r="Q6" i="12"/>
  <c r="R6" i="12" s="1"/>
  <c r="Q5" i="12"/>
  <c r="Q6" i="11"/>
  <c r="R6" i="11" s="1"/>
  <c r="Q5" i="11"/>
  <c r="Q5" i="6"/>
  <c r="Q6" i="6"/>
  <c r="R6" i="6" s="1"/>
  <c r="Q5" i="5"/>
  <c r="Q6" i="5"/>
  <c r="R6" i="5" s="1"/>
  <c r="AB12" i="18"/>
  <c r="AD10" i="29"/>
  <c r="S5" i="4"/>
  <c r="R58" i="6"/>
  <c r="S58" i="6" s="1"/>
  <c r="AD38" i="19"/>
  <c r="AD48" i="19"/>
  <c r="S57" i="21"/>
  <c r="AB12" i="29"/>
  <c r="AC12" i="29"/>
  <c r="AE12" i="29" s="1"/>
  <c r="AF12" i="29" s="1"/>
  <c r="Q6" i="29"/>
  <c r="R6" i="29" s="1"/>
  <c r="Q5" i="29"/>
  <c r="Q6" i="28"/>
  <c r="R6" i="28" s="1"/>
  <c r="Q5" i="28"/>
  <c r="AA5" i="26"/>
  <c r="AA6" i="26"/>
  <c r="AC10" i="27"/>
  <c r="AD10" i="27"/>
  <c r="AF10" i="27"/>
  <c r="AE7" i="27"/>
  <c r="AD7" i="27"/>
  <c r="AB7" i="27"/>
  <c r="Q6" i="27"/>
  <c r="R6" i="27" s="1"/>
  <c r="Q5" i="27"/>
  <c r="AB23" i="26"/>
  <c r="AD23" i="26"/>
  <c r="AC9" i="23"/>
  <c r="AD9" i="23" s="1"/>
  <c r="AB9" i="23"/>
  <c r="AC20" i="21"/>
  <c r="AD20" i="21"/>
  <c r="AE20" i="21"/>
  <c r="AB12" i="21"/>
  <c r="AC12" i="21"/>
  <c r="AE12" i="21" s="1"/>
  <c r="AF12" i="21" s="1"/>
  <c r="AC7" i="21"/>
  <c r="AB7" i="21"/>
  <c r="AC13" i="20"/>
  <c r="AE13" i="20" s="1"/>
  <c r="AF13" i="20" s="1"/>
  <c r="AB13" i="20"/>
  <c r="AE12" i="20"/>
  <c r="AF12" i="20" s="1"/>
  <c r="AC12" i="20"/>
  <c r="AD12" i="20"/>
  <c r="AB7" i="19"/>
  <c r="AC7" i="19"/>
  <c r="AA58" i="19"/>
  <c r="AD7" i="19"/>
  <c r="AB9" i="18"/>
  <c r="AE9" i="18"/>
  <c r="AD9" i="18"/>
  <c r="AE27" i="31"/>
  <c r="AF27" i="31" s="1"/>
  <c r="Q6" i="30"/>
  <c r="R6" i="30" s="1"/>
  <c r="Q5" i="30"/>
  <c r="AB12" i="28"/>
  <c r="AD12" i="28"/>
  <c r="AC12" i="28"/>
  <c r="AE12" i="28" s="1"/>
  <c r="AF12" i="28" s="1"/>
  <c r="AI58" i="28"/>
  <c r="AA10" i="28"/>
  <c r="AF20" i="27"/>
  <c r="AC20" i="27"/>
  <c r="AE20" i="27"/>
  <c r="AD20" i="27"/>
  <c r="AB12" i="27"/>
  <c r="AC12" i="27"/>
  <c r="AE12" i="27" s="1"/>
  <c r="AF12" i="27" s="1"/>
  <c r="AD12" i="27"/>
  <c r="AA13" i="26"/>
  <c r="AI58" i="26"/>
  <c r="AF20" i="26"/>
  <c r="AE20" i="26"/>
  <c r="AC9" i="25"/>
  <c r="AB9" i="25"/>
  <c r="AC7" i="25"/>
  <c r="AB7" i="25"/>
  <c r="AC11" i="21"/>
  <c r="AD11" i="21" s="1"/>
  <c r="AE11" i="21"/>
  <c r="AB11" i="21"/>
  <c r="AF11" i="21"/>
  <c r="AB54" i="19"/>
  <c r="AF54" i="19"/>
  <c r="AB23" i="20"/>
  <c r="AC23" i="20"/>
  <c r="AD23" i="20" s="1"/>
  <c r="AD20" i="20"/>
  <c r="AC20" i="20"/>
  <c r="AE20" i="20" s="1"/>
  <c r="AB9" i="17"/>
  <c r="AD9" i="17"/>
  <c r="AE9" i="17"/>
  <c r="AF9" i="17" s="1"/>
  <c r="AE7" i="17"/>
  <c r="AB7" i="17"/>
  <c r="AD7" i="17"/>
  <c r="S22" i="30"/>
  <c r="AD27" i="30"/>
  <c r="AE39" i="29"/>
  <c r="AF39" i="29" s="1"/>
  <c r="AD41" i="28"/>
  <c r="AE35" i="28"/>
  <c r="AF35" i="28" s="1"/>
  <c r="AD30" i="28"/>
  <c r="AD14" i="28"/>
  <c r="AE18" i="27"/>
  <c r="AF18" i="27" s="1"/>
  <c r="AD19" i="27"/>
  <c r="AE36" i="26"/>
  <c r="AF36" i="26" s="1"/>
  <c r="AE42" i="26"/>
  <c r="AF42" i="26" s="1"/>
  <c r="AD43" i="26"/>
  <c r="AD41" i="26"/>
  <c r="AD38" i="26"/>
  <c r="AD35" i="26"/>
  <c r="AD12" i="26"/>
  <c r="AD41" i="25"/>
  <c r="AD22" i="24"/>
  <c r="AD30" i="24"/>
  <c r="AD22" i="23"/>
  <c r="AB37" i="19"/>
  <c r="AD58" i="16"/>
  <c r="AE58" i="1"/>
  <c r="AF58" i="1" s="1"/>
  <c r="AF12" i="1"/>
  <c r="AE19" i="17"/>
  <c r="AF19" i="17" s="1"/>
  <c r="AE34" i="17"/>
  <c r="AF34" i="17" s="1"/>
  <c r="AE36" i="17"/>
  <c r="AF36" i="17" s="1"/>
  <c r="AE39" i="17"/>
  <c r="AF39" i="17" s="1"/>
  <c r="AE43" i="17"/>
  <c r="AF43" i="17" s="1"/>
  <c r="AC21" i="18"/>
  <c r="AE21" i="18" s="1"/>
  <c r="AF21" i="18" s="1"/>
  <c r="AE35" i="18"/>
  <c r="AF35" i="18" s="1"/>
  <c r="AC49" i="18"/>
  <c r="AD49" i="18" s="1"/>
  <c r="AE58" i="16"/>
  <c r="AF58" i="16" s="1"/>
  <c r="AE28" i="17"/>
  <c r="AF28" i="17" s="1"/>
  <c r="AE30" i="17"/>
  <c r="AF30" i="17" s="1"/>
  <c r="AC14" i="18"/>
  <c r="AE14" i="18" s="1"/>
  <c r="AF14" i="18" s="1"/>
  <c r="AC29" i="18"/>
  <c r="AD29" i="18" s="1"/>
  <c r="AE29" i="18"/>
  <c r="AF29" i="18" s="1"/>
  <c r="AC30" i="18"/>
  <c r="AD30" i="18" s="1"/>
  <c r="AE30" i="18"/>
  <c r="AF30" i="18" s="1"/>
  <c r="AC31" i="18"/>
  <c r="AD31" i="18" s="1"/>
  <c r="AE31" i="18"/>
  <c r="AF31" i="18" s="1"/>
  <c r="S24" i="4"/>
  <c r="U16" i="4"/>
  <c r="S35" i="6"/>
  <c r="S36" i="9"/>
  <c r="U36" i="8"/>
  <c r="U13" i="10"/>
  <c r="S16" i="11"/>
  <c r="AF58" i="13"/>
  <c r="U50" i="13"/>
  <c r="U48" i="13"/>
  <c r="S40" i="14"/>
  <c r="AF7" i="16"/>
  <c r="AC43" i="21"/>
  <c r="AD43" i="21" s="1"/>
  <c r="AE43" i="21"/>
  <c r="AF43" i="21" s="1"/>
  <c r="AC13" i="22"/>
  <c r="AE43" i="22"/>
  <c r="AF43" i="22" s="1"/>
  <c r="AE12" i="23"/>
  <c r="AF12" i="23" s="1"/>
  <c r="S18" i="23"/>
  <c r="AE18" i="23"/>
  <c r="AF18" i="23" s="1"/>
  <c r="AC21" i="23"/>
  <c r="AE21" i="23" s="1"/>
  <c r="AF21" i="23" s="1"/>
  <c r="AE27" i="23"/>
  <c r="AF27" i="23" s="1"/>
  <c r="AC35" i="23"/>
  <c r="AE35" i="23" s="1"/>
  <c r="AF35" i="23" s="1"/>
  <c r="AC41" i="23"/>
  <c r="AE41" i="23" s="1"/>
  <c r="AF41" i="23" s="1"/>
  <c r="AE44" i="23"/>
  <c r="AF44" i="23" s="1"/>
  <c r="AC49" i="23"/>
  <c r="AD49" i="23" s="1"/>
  <c r="AC10" i="24"/>
  <c r="AE10" i="24" s="1"/>
  <c r="AD13" i="24"/>
  <c r="AE27" i="21"/>
  <c r="AF27" i="21" s="1"/>
  <c r="AC28" i="21"/>
  <c r="AE28" i="21" s="1"/>
  <c r="AF28" i="21" s="1"/>
  <c r="AE41" i="21"/>
  <c r="AF41" i="21" s="1"/>
  <c r="AE8" i="22"/>
  <c r="AE20" i="22"/>
  <c r="AE23" i="22"/>
  <c r="AF23" i="22" s="1"/>
  <c r="AE41" i="22"/>
  <c r="AF41" i="22" s="1"/>
  <c r="AE46" i="22"/>
  <c r="S15" i="23"/>
  <c r="AC17" i="23"/>
  <c r="AE17" i="23" s="1"/>
  <c r="AF17" i="23" s="1"/>
  <c r="AE20" i="23"/>
  <c r="AE31" i="23"/>
  <c r="AF31" i="23" s="1"/>
  <c r="AC36" i="23"/>
  <c r="AD36" i="23" s="1"/>
  <c r="S50" i="23"/>
  <c r="AC8" i="24"/>
  <c r="AE8" i="24" s="1"/>
  <c r="AC36" i="24"/>
  <c r="AE36" i="24" s="1"/>
  <c r="AF36" i="24" s="1"/>
  <c r="AC38" i="24"/>
  <c r="AD38" i="24" s="1"/>
  <c r="AE46" i="24"/>
  <c r="AC52" i="24"/>
  <c r="AE52" i="24" s="1"/>
  <c r="AC8" i="26"/>
  <c r="AE8" i="26" s="1"/>
  <c r="AC26" i="26"/>
  <c r="AD26" i="26" s="1"/>
  <c r="AC28" i="26"/>
  <c r="AD28" i="26" s="1"/>
  <c r="AE50" i="26"/>
  <c r="AF50" i="26" s="1"/>
  <c r="AC52" i="26"/>
  <c r="AE52" i="26" s="1"/>
  <c r="AC25" i="24"/>
  <c r="AE25" i="24" s="1"/>
  <c r="AF25" i="24" s="1"/>
  <c r="AD29" i="24"/>
  <c r="AC29" i="24"/>
  <c r="AE29" i="24" s="1"/>
  <c r="AF29" i="24" s="1"/>
  <c r="AD51" i="24"/>
  <c r="AC51" i="24"/>
  <c r="AE51" i="24" s="1"/>
  <c r="AF51" i="24" s="1"/>
  <c r="AE11" i="25"/>
  <c r="AF11" i="25" s="1"/>
  <c r="AC11" i="25"/>
  <c r="AD11" i="25" s="1"/>
  <c r="AC32" i="25"/>
  <c r="AE32" i="25" s="1"/>
  <c r="AC10" i="26"/>
  <c r="AE10" i="26" s="1"/>
  <c r="AD19" i="26"/>
  <c r="AC19" i="26"/>
  <c r="AE19" i="26" s="1"/>
  <c r="AF19" i="26" s="1"/>
  <c r="AD39" i="26"/>
  <c r="AC39" i="26"/>
  <c r="AE39" i="26" s="1"/>
  <c r="AF39" i="26" s="1"/>
  <c r="AE56" i="27"/>
  <c r="AF56" i="27" s="1"/>
  <c r="U34" i="25"/>
  <c r="U27" i="26"/>
  <c r="U26" i="27"/>
  <c r="U48" i="27"/>
  <c r="U56" i="27"/>
  <c r="AE53" i="28"/>
  <c r="AF53" i="28" s="1"/>
  <c r="AB53" i="28"/>
  <c r="Q12" i="29"/>
  <c r="U12" i="29"/>
  <c r="AC25" i="29"/>
  <c r="AB25" i="29"/>
  <c r="AC32" i="30"/>
  <c r="AE32" i="30" s="1"/>
  <c r="Q23" i="28"/>
  <c r="S23" i="28"/>
  <c r="U31" i="28"/>
  <c r="U39" i="28"/>
  <c r="Q16" i="29"/>
  <c r="U16" i="29"/>
  <c r="U17" i="29"/>
  <c r="U27" i="29"/>
  <c r="U36" i="29"/>
  <c r="U56" i="29"/>
  <c r="U57" i="29"/>
  <c r="AI41" i="29"/>
  <c r="AA41" i="29" s="1"/>
  <c r="AI21" i="29"/>
  <c r="AA21" i="29" s="1"/>
  <c r="AI36" i="29"/>
  <c r="AA36" i="29" s="1"/>
  <c r="AI51" i="29"/>
  <c r="AA51" i="29" s="1"/>
  <c r="Q9" i="30"/>
  <c r="S9" i="30"/>
  <c r="AI11" i="30"/>
  <c r="AA11" i="30" s="1"/>
  <c r="U13" i="30"/>
  <c r="AI16" i="30"/>
  <c r="AA16" i="30" s="1"/>
  <c r="AI18" i="30"/>
  <c r="AA18" i="30" s="1"/>
  <c r="V58" i="30"/>
  <c r="Y58" i="30" s="1"/>
  <c r="U22" i="30"/>
  <c r="AI22" i="30"/>
  <c r="AA22" i="30" s="1"/>
  <c r="AI26" i="30"/>
  <c r="AA26" i="30" s="1"/>
  <c r="AI28" i="30"/>
  <c r="AA28" i="30" s="1"/>
  <c r="AB28" i="30" s="1"/>
  <c r="AI40" i="30"/>
  <c r="AA40" i="30" s="1"/>
  <c r="AI42" i="30"/>
  <c r="AA42" i="30" s="1"/>
  <c r="U45" i="30"/>
  <c r="AI45" i="30"/>
  <c r="AA45" i="30" s="1"/>
  <c r="AB45" i="30" s="1"/>
  <c r="AI49" i="30"/>
  <c r="AA49" i="30" s="1"/>
  <c r="AI54" i="30"/>
  <c r="AA54" i="30" s="1"/>
  <c r="AC54" i="30" s="1"/>
  <c r="AD54" i="30" s="1"/>
  <c r="AI15" i="31"/>
  <c r="AA15" i="31" s="1"/>
  <c r="AI17" i="31"/>
  <c r="AA17" i="31" s="1"/>
  <c r="AI19" i="31"/>
  <c r="AA19" i="31" s="1"/>
  <c r="AB20" i="31"/>
  <c r="Y21" i="31"/>
  <c r="AI21" i="31"/>
  <c r="AA21" i="31" s="1"/>
  <c r="AB21" i="31" s="1"/>
  <c r="AI22" i="31"/>
  <c r="AA22" i="31" s="1"/>
  <c r="AI23" i="31"/>
  <c r="AA23" i="31" s="1"/>
  <c r="S25" i="31"/>
  <c r="Q25" i="31"/>
  <c r="AI26" i="31"/>
  <c r="AA26" i="31" s="1"/>
  <c r="AB26" i="31" s="1"/>
  <c r="U28" i="31"/>
  <c r="AI28" i="31"/>
  <c r="AA28" i="31" s="1"/>
  <c r="U30" i="31"/>
  <c r="AD46" i="31"/>
  <c r="AF46" i="31"/>
  <c r="AF47" i="32"/>
  <c r="AD47" i="32"/>
  <c r="AI31" i="29"/>
  <c r="AA31" i="29" s="1"/>
  <c r="AI42" i="29"/>
  <c r="AA42" i="29" s="1"/>
  <c r="AI13" i="29"/>
  <c r="AA13" i="29" s="1"/>
  <c r="AI53" i="29"/>
  <c r="AA53" i="29" s="1"/>
  <c r="AB53" i="29" s="1"/>
  <c r="AI22" i="29"/>
  <c r="AA22" i="29" s="1"/>
  <c r="AB22" i="29" s="1"/>
  <c r="AI54" i="29"/>
  <c r="AA54" i="29" s="1"/>
  <c r="AI34" i="29"/>
  <c r="AA34" i="29" s="1"/>
  <c r="AI50" i="29"/>
  <c r="AA50" i="29" s="1"/>
  <c r="AI44" i="29"/>
  <c r="AA44" i="29" s="1"/>
  <c r="AI56" i="29"/>
  <c r="AA56" i="29" s="1"/>
  <c r="AI17" i="29"/>
  <c r="AA17" i="29" s="1"/>
  <c r="AI40" i="29"/>
  <c r="AA40" i="29" s="1"/>
  <c r="AI24" i="30"/>
  <c r="AA24" i="30" s="1"/>
  <c r="AI57" i="30"/>
  <c r="AA57" i="30" s="1"/>
  <c r="AI23" i="30"/>
  <c r="AA23" i="30" s="1"/>
  <c r="AI9" i="30"/>
  <c r="S33" i="31"/>
  <c r="AI35" i="31"/>
  <c r="AA35" i="31" s="1"/>
  <c r="AI38" i="31"/>
  <c r="AA38" i="31" s="1"/>
  <c r="AI39" i="31"/>
  <c r="AA39" i="31" s="1"/>
  <c r="AI42" i="31"/>
  <c r="AA42" i="31" s="1"/>
  <c r="AI43" i="31"/>
  <c r="AA43" i="31" s="1"/>
  <c r="U45" i="31"/>
  <c r="AI45" i="31"/>
  <c r="AA45" i="31" s="1"/>
  <c r="AB45" i="31" s="1"/>
  <c r="U49" i="31"/>
  <c r="AI53" i="31"/>
  <c r="AA53" i="31" s="1"/>
  <c r="AC53" i="31" s="1"/>
  <c r="AE53" i="31" s="1"/>
  <c r="AF53" i="31" s="1"/>
  <c r="AI55" i="31"/>
  <c r="AA55" i="31" s="1"/>
  <c r="AB55" i="31" s="1"/>
  <c r="AI56" i="31"/>
  <c r="AA56" i="31" s="1"/>
  <c r="AI11" i="32"/>
  <c r="Q12" i="32"/>
  <c r="S12" i="32"/>
  <c r="R14" i="32"/>
  <c r="AI14" i="32"/>
  <c r="AI17" i="32"/>
  <c r="AI18" i="32"/>
  <c r="U21" i="32"/>
  <c r="AI21" i="32"/>
  <c r="S25" i="32"/>
  <c r="Q25" i="32"/>
  <c r="AI26" i="32"/>
  <c r="U29" i="32"/>
  <c r="AI29" i="32"/>
  <c r="AI31" i="32"/>
  <c r="AI44" i="32"/>
  <c r="AI12" i="32"/>
  <c r="AI13" i="32"/>
  <c r="AI48" i="32"/>
  <c r="AI49" i="32"/>
  <c r="AI50" i="32"/>
  <c r="AI51" i="32"/>
  <c r="U53" i="32"/>
  <c r="U55" i="32"/>
  <c r="U57" i="32"/>
  <c r="AC55" i="32"/>
  <c r="AE55" i="32" s="1"/>
  <c r="AF55" i="32" s="1"/>
  <c r="AF28" i="32"/>
  <c r="AC56" i="32"/>
  <c r="AE56" i="32" s="1"/>
  <c r="AF56" i="32" s="1"/>
  <c r="AC48" i="32"/>
  <c r="AD48" i="32" s="1"/>
  <c r="AC49" i="32"/>
  <c r="AD49" i="32" s="1"/>
  <c r="AC40" i="32"/>
  <c r="AD40" i="32" s="1"/>
  <c r="AC36" i="32"/>
  <c r="AD36" i="32" s="1"/>
  <c r="AC35" i="32"/>
  <c r="AD35" i="32" s="1"/>
  <c r="AF24" i="32"/>
  <c r="AC21" i="32"/>
  <c r="AE21" i="32" s="1"/>
  <c r="AF21" i="32" s="1"/>
  <c r="AC8" i="32"/>
  <c r="AE8" i="32" s="1"/>
  <c r="AC16" i="32"/>
  <c r="AE16" i="32" s="1"/>
  <c r="AF16" i="32" s="1"/>
  <c r="AC12" i="32"/>
  <c r="AD12" i="32" s="1"/>
  <c r="AA58" i="32"/>
  <c r="AC29" i="32"/>
  <c r="AE29" i="32" s="1"/>
  <c r="AF29" i="32" s="1"/>
  <c r="AF14" i="32"/>
  <c r="AF23" i="32"/>
  <c r="AC50" i="32"/>
  <c r="AE50" i="32" s="1"/>
  <c r="AF50" i="32" s="1"/>
  <c r="AD30" i="32"/>
  <c r="AC43" i="32"/>
  <c r="AD43" i="32" s="1"/>
  <c r="AC26" i="32"/>
  <c r="AD26" i="32" s="1"/>
  <c r="AC19" i="32"/>
  <c r="AE19" i="32" s="1"/>
  <c r="AF19" i="32" s="1"/>
  <c r="AC15" i="32"/>
  <c r="AE15" i="32" s="1"/>
  <c r="AF15" i="32" s="1"/>
  <c r="AC13" i="32"/>
  <c r="AE13" i="32" s="1"/>
  <c r="AF13" i="32" s="1"/>
  <c r="AC41" i="32"/>
  <c r="AD41" i="32" s="1"/>
  <c r="AC31" i="32"/>
  <c r="AD31" i="32" s="1"/>
  <c r="AC37" i="32"/>
  <c r="AD37" i="32" s="1"/>
  <c r="AD13" i="32"/>
  <c r="AD15" i="33"/>
  <c r="AD12" i="33"/>
  <c r="AC28" i="32"/>
  <c r="AD28" i="32" s="1"/>
  <c r="AD16" i="33"/>
  <c r="AD29" i="32"/>
  <c r="AA6" i="37"/>
  <c r="AA5" i="37"/>
  <c r="AA6" i="36"/>
  <c r="AA5" i="36"/>
  <c r="AC25" i="30"/>
  <c r="AD25" i="30" s="1"/>
  <c r="AB25" i="30"/>
  <c r="AE34" i="32"/>
  <c r="AF34" i="32" s="1"/>
  <c r="AD11" i="33"/>
  <c r="AD44" i="32"/>
  <c r="AE51" i="32"/>
  <c r="AF51" i="32" s="1"/>
  <c r="AE38" i="32"/>
  <c r="AF38" i="32" s="1"/>
  <c r="U6" i="35"/>
  <c r="V6" i="35" s="1"/>
  <c r="U5" i="35"/>
  <c r="AB43" i="29"/>
  <c r="AC43" i="29"/>
  <c r="AD43" i="29" s="1"/>
  <c r="AC11" i="30"/>
  <c r="AD11" i="30" s="1"/>
  <c r="AB11" i="30"/>
  <c r="AE11" i="30"/>
  <c r="AF11" i="30" s="1"/>
  <c r="AC17" i="31"/>
  <c r="AB17" i="31"/>
  <c r="AB38" i="31"/>
  <c r="AC38" i="31"/>
  <c r="AD38" i="31" s="1"/>
  <c r="AC26" i="29"/>
  <c r="AD26" i="29" s="1"/>
  <c r="AB26" i="29"/>
  <c r="AE26" i="29"/>
  <c r="AF26" i="29" s="1"/>
  <c r="AC45" i="29"/>
  <c r="AE45" i="29" s="1"/>
  <c r="AF45" i="29" s="1"/>
  <c r="AC23" i="31"/>
  <c r="AE23" i="31" s="1"/>
  <c r="AF23" i="31" s="1"/>
  <c r="AB23" i="31"/>
  <c r="AC45" i="31"/>
  <c r="AE45" i="31" s="1"/>
  <c r="AF45" i="31" s="1"/>
  <c r="Z57" i="32"/>
  <c r="AB57" i="32" s="1"/>
  <c r="AD57" i="32"/>
  <c r="AD43" i="33"/>
  <c r="AE22" i="33"/>
  <c r="AF22" i="33" s="1"/>
  <c r="AD58" i="34"/>
  <c r="AE58" i="34"/>
  <c r="AF58" i="34" s="1"/>
  <c r="S5" i="34"/>
  <c r="S6" i="34"/>
  <c r="T6" i="34" s="1"/>
  <c r="AB57" i="30"/>
  <c r="AC57" i="30"/>
  <c r="AE57" i="30" s="1"/>
  <c r="AF57" i="30" s="1"/>
  <c r="AD16" i="32"/>
  <c r="AD17" i="31"/>
  <c r="AE17" i="31"/>
  <c r="AF17" i="31" s="1"/>
  <c r="AB56" i="29"/>
  <c r="AC56" i="29"/>
  <c r="AC44" i="30"/>
  <c r="AD44" i="30" s="1"/>
  <c r="AB44" i="30"/>
  <c r="AB55" i="29"/>
  <c r="AC55" i="29"/>
  <c r="AD55" i="29" s="1"/>
  <c r="AB53" i="30"/>
  <c r="AE53" i="30"/>
  <c r="AF53" i="30" s="1"/>
  <c r="AB55" i="30"/>
  <c r="AC55" i="30"/>
  <c r="AE55" i="30" s="1"/>
  <c r="AF55" i="30" s="1"/>
  <c r="AA9" i="30"/>
  <c r="AI58" i="30"/>
  <c r="AI11" i="31"/>
  <c r="AA11" i="31" s="1"/>
  <c r="AG58" i="31"/>
  <c r="AC62" i="31" s="1"/>
  <c r="AC65" i="31" s="1"/>
  <c r="AC67" i="31" s="1"/>
  <c r="AB19" i="31"/>
  <c r="AC21" i="31"/>
  <c r="AE21" i="31" s="1"/>
  <c r="AF21" i="31" s="1"/>
  <c r="AC26" i="31"/>
  <c r="AE26" i="31" s="1"/>
  <c r="AF26" i="31" s="1"/>
  <c r="AC34" i="31"/>
  <c r="AE34" i="31" s="1"/>
  <c r="AF34" i="31" s="1"/>
  <c r="AC42" i="31"/>
  <c r="AD42" i="31" s="1"/>
  <c r="AB56" i="31"/>
  <c r="Z58" i="33"/>
  <c r="AB58" i="33" s="1"/>
  <c r="AB28" i="33"/>
  <c r="AE7" i="32"/>
  <c r="AF7" i="32" s="1"/>
  <c r="AD56" i="32"/>
  <c r="AE26" i="32"/>
  <c r="AF26" i="32" s="1"/>
  <c r="AE42" i="32"/>
  <c r="AF42" i="32" s="1"/>
  <c r="AE45" i="32"/>
  <c r="AF45" i="32" s="1"/>
  <c r="AD45" i="32"/>
  <c r="AA58" i="31"/>
  <c r="AA61" i="31" s="1"/>
  <c r="AD7" i="31"/>
  <c r="AC55" i="31"/>
  <c r="AB53" i="31"/>
  <c r="AC56" i="31"/>
  <c r="AD56" i="31" s="1"/>
  <c r="AE31" i="31"/>
  <c r="AF31" i="31" s="1"/>
  <c r="AD31" i="31"/>
  <c r="AC14" i="31"/>
  <c r="AD14" i="31" s="1"/>
  <c r="AB42" i="31"/>
  <c r="AD26" i="31"/>
  <c r="AC19" i="31"/>
  <c r="AD19" i="31" s="1"/>
  <c r="AD24" i="30"/>
  <c r="AE16" i="29"/>
  <c r="AF16" i="29" s="1"/>
  <c r="AB16" i="29"/>
  <c r="AD11" i="29"/>
  <c r="AB11" i="29"/>
  <c r="AD53" i="30"/>
  <c r="AB7" i="30"/>
  <c r="AD7" i="30"/>
  <c r="AA15" i="29"/>
  <c r="AI58" i="29"/>
  <c r="AC22" i="29"/>
  <c r="AE22" i="29" s="1"/>
  <c r="AF22" i="29" s="1"/>
  <c r="AC29" i="29"/>
  <c r="AB29" i="29"/>
  <c r="AC36" i="29"/>
  <c r="AB36" i="29"/>
  <c r="AC38" i="29"/>
  <c r="AB38" i="29"/>
  <c r="AC41" i="29"/>
  <c r="AB41" i="29"/>
  <c r="AC34" i="29"/>
  <c r="AB34" i="29"/>
  <c r="AB44" i="29"/>
  <c r="AC44" i="29"/>
  <c r="AE44" i="29" s="1"/>
  <c r="AF44" i="29" s="1"/>
  <c r="AC37" i="30"/>
  <c r="AE37" i="30" s="1"/>
  <c r="AF37" i="30" s="1"/>
  <c r="AB42" i="30"/>
  <c r="AC42" i="30"/>
  <c r="AE42" i="30" s="1"/>
  <c r="AF42" i="30" s="1"/>
  <c r="AC45" i="30"/>
  <c r="AE45" i="30" s="1"/>
  <c r="AF45" i="30" s="1"/>
  <c r="AB49" i="30"/>
  <c r="AC49" i="30"/>
  <c r="AE49" i="30" s="1"/>
  <c r="AF49" i="30" s="1"/>
  <c r="AD12" i="30"/>
  <c r="AC37" i="29"/>
  <c r="AB37" i="29"/>
  <c r="AB45" i="29"/>
  <c r="AD45" i="29"/>
  <c r="AC14" i="30"/>
  <c r="AB14" i="30"/>
  <c r="AC39" i="30"/>
  <c r="AD39" i="30" s="1"/>
  <c r="AB48" i="30"/>
  <c r="AC48" i="30"/>
  <c r="AD48" i="30" s="1"/>
  <c r="AC50" i="30"/>
  <c r="AE50" i="30" s="1"/>
  <c r="AF50" i="30" s="1"/>
  <c r="AD41" i="33"/>
  <c r="AE41" i="33"/>
  <c r="AF41" i="33" s="1"/>
  <c r="AE26" i="33"/>
  <c r="AF26" i="33" s="1"/>
  <c r="AE7" i="33"/>
  <c r="AD7" i="33"/>
  <c r="AD56" i="33"/>
  <c r="AD50" i="33"/>
  <c r="AE57" i="33"/>
  <c r="AF57" i="33" s="1"/>
  <c r="AD54" i="33"/>
  <c r="AE44" i="33"/>
  <c r="AF44" i="33" s="1"/>
  <c r="AE36" i="33"/>
  <c r="AF36" i="33" s="1"/>
  <c r="AE31" i="33"/>
  <c r="AF31" i="33" s="1"/>
  <c r="AD29" i="33"/>
  <c r="AI9" i="33"/>
  <c r="Q6" i="33"/>
  <c r="R6" i="33" s="1"/>
  <c r="Q5" i="33"/>
  <c r="AE45" i="33"/>
  <c r="AF45" i="33" s="1"/>
  <c r="AE48" i="33"/>
  <c r="AF48" i="33" s="1"/>
  <c r="AE42" i="33"/>
  <c r="AF42" i="33" s="1"/>
  <c r="AE40" i="33"/>
  <c r="AF40" i="33" s="1"/>
  <c r="AE38" i="33"/>
  <c r="AF38" i="33" s="1"/>
  <c r="AE35" i="33"/>
  <c r="AF35" i="33" s="1"/>
  <c r="AE39" i="33"/>
  <c r="AF39" i="33" s="1"/>
  <c r="AE34" i="33"/>
  <c r="AF34" i="33" s="1"/>
  <c r="AE19" i="33"/>
  <c r="AF19" i="33" s="1"/>
  <c r="AI58" i="33"/>
  <c r="AC58" i="33"/>
  <c r="T62" i="33" s="1"/>
  <c r="T66" i="33" s="1"/>
  <c r="R58" i="33"/>
  <c r="S58" i="33" s="1"/>
  <c r="AE13" i="33"/>
  <c r="AF13" i="33" s="1"/>
  <c r="AF7" i="33"/>
  <c r="AB51" i="31"/>
  <c r="AC51" i="31"/>
  <c r="AE51" i="31" s="1"/>
  <c r="AF51" i="31" s="1"/>
  <c r="AC28" i="31"/>
  <c r="AE28" i="31" s="1"/>
  <c r="AF28" i="31" s="1"/>
  <c r="AB28" i="31"/>
  <c r="AD28" i="31"/>
  <c r="AB13" i="31"/>
  <c r="AC13" i="31"/>
  <c r="AD13" i="31" s="1"/>
  <c r="AD53" i="32"/>
  <c r="AD22" i="32"/>
  <c r="AE22" i="32"/>
  <c r="AF22" i="32" s="1"/>
  <c r="AC50" i="31"/>
  <c r="AD50" i="31" s="1"/>
  <c r="AB50" i="31"/>
  <c r="AE50" i="31"/>
  <c r="AF50" i="31" s="1"/>
  <c r="AC48" i="31"/>
  <c r="AD48" i="31" s="1"/>
  <c r="AB48" i="31"/>
  <c r="AC29" i="31"/>
  <c r="AD29" i="31" s="1"/>
  <c r="AB29" i="31"/>
  <c r="AC9" i="31"/>
  <c r="AB9" i="31"/>
  <c r="AD9" i="31"/>
  <c r="AC11" i="31"/>
  <c r="AE11" i="31" s="1"/>
  <c r="AF11" i="31" s="1"/>
  <c r="AB11" i="31"/>
  <c r="AB12" i="31"/>
  <c r="AC12" i="31"/>
  <c r="AD12" i="31" s="1"/>
  <c r="AD39" i="32"/>
  <c r="AE31" i="32"/>
  <c r="AF31" i="32" s="1"/>
  <c r="AB58" i="31"/>
  <c r="AC49" i="31"/>
  <c r="AD49" i="31" s="1"/>
  <c r="AB49" i="31"/>
  <c r="AD48" i="29"/>
  <c r="AE48" i="29"/>
  <c r="AF48" i="29" s="1"/>
  <c r="AE35" i="29"/>
  <c r="AF35" i="29" s="1"/>
  <c r="AD35" i="29"/>
  <c r="AF7" i="31"/>
  <c r="AB7" i="31"/>
  <c r="AE37" i="31"/>
  <c r="AF37" i="31" s="1"/>
  <c r="AI58" i="31"/>
  <c r="AD53" i="31"/>
  <c r="AD45" i="31"/>
  <c r="AE54" i="31"/>
  <c r="AF54" i="31" s="1"/>
  <c r="AD23" i="31"/>
  <c r="AA58" i="30"/>
  <c r="AE12" i="30"/>
  <c r="AA58" i="29"/>
  <c r="AD56" i="29"/>
  <c r="AD16" i="29"/>
  <c r="AB48" i="29"/>
  <c r="AE11" i="29"/>
  <c r="AF11" i="29" s="1"/>
  <c r="AB35" i="29"/>
  <c r="AE56" i="29"/>
  <c r="AF56" i="29" s="1"/>
  <c r="AD12" i="29"/>
  <c r="AB13" i="29"/>
  <c r="AC13" i="29"/>
  <c r="AC17" i="29"/>
  <c r="AD17" i="29" s="1"/>
  <c r="AB17" i="29"/>
  <c r="AC28" i="29"/>
  <c r="AD28" i="29" s="1"/>
  <c r="AB28" i="29"/>
  <c r="AE28" i="29"/>
  <c r="AF28" i="29" s="1"/>
  <c r="AE34" i="29"/>
  <c r="AF34" i="29" s="1"/>
  <c r="AD34" i="29"/>
  <c r="AD38" i="29"/>
  <c r="AE38" i="29"/>
  <c r="AF38" i="29" s="1"/>
  <c r="AC50" i="29"/>
  <c r="AD50" i="29" s="1"/>
  <c r="AB50" i="29"/>
  <c r="AC42" i="29"/>
  <c r="AE42" i="29" s="1"/>
  <c r="AF42" i="29" s="1"/>
  <c r="AB42" i="29"/>
  <c r="AC53" i="29"/>
  <c r="AE53" i="29" s="1"/>
  <c r="AF53" i="29" s="1"/>
  <c r="AC54" i="29"/>
  <c r="AD54" i="29" s="1"/>
  <c r="AB54" i="29"/>
  <c r="AE54" i="29"/>
  <c r="AF54" i="29" s="1"/>
  <c r="AC13" i="30"/>
  <c r="AB16" i="30"/>
  <c r="AC16" i="30"/>
  <c r="AD16" i="30" s="1"/>
  <c r="AB17" i="30"/>
  <c r="AC17" i="30"/>
  <c r="AD17" i="30" s="1"/>
  <c r="AB22" i="30"/>
  <c r="AC22" i="30"/>
  <c r="AD22" i="30" s="1"/>
  <c r="AC29" i="30"/>
  <c r="AD29" i="30" s="1"/>
  <c r="AB29" i="30"/>
  <c r="AE29" i="30"/>
  <c r="AF29" i="30" s="1"/>
  <c r="AE31" i="30"/>
  <c r="AF31" i="30" s="1"/>
  <c r="AB31" i="30"/>
  <c r="AC34" i="30"/>
  <c r="AD34" i="30" s="1"/>
  <c r="AB34" i="30"/>
  <c r="AB35" i="30"/>
  <c r="AC35" i="30"/>
  <c r="AE35" i="30" s="1"/>
  <c r="AF35" i="30" s="1"/>
  <c r="AC38" i="30"/>
  <c r="AD38" i="30" s="1"/>
  <c r="AB38" i="30"/>
  <c r="AE38" i="30"/>
  <c r="AF38" i="30" s="1"/>
  <c r="AB54" i="30"/>
  <c r="AE54" i="30"/>
  <c r="AF54" i="30" s="1"/>
  <c r="AE14" i="31"/>
  <c r="AF14" i="31" s="1"/>
  <c r="AB18" i="29"/>
  <c r="AC18" i="29"/>
  <c r="AC19" i="29"/>
  <c r="AD19" i="29" s="1"/>
  <c r="AB19" i="29"/>
  <c r="AE29" i="29"/>
  <c r="AF29" i="29" s="1"/>
  <c r="AD29" i="29"/>
  <c r="AC31" i="29"/>
  <c r="AE31" i="29" s="1"/>
  <c r="AF31" i="29" s="1"/>
  <c r="AB31" i="29"/>
  <c r="AD31" i="29"/>
  <c r="AE36" i="29"/>
  <c r="AF36" i="29" s="1"/>
  <c r="AD36" i="29"/>
  <c r="AE41" i="29"/>
  <c r="AF41" i="29" s="1"/>
  <c r="AD41" i="29"/>
  <c r="AC51" i="29"/>
  <c r="AE51" i="29" s="1"/>
  <c r="AF51" i="29" s="1"/>
  <c r="AB51" i="29"/>
  <c r="AB40" i="29"/>
  <c r="AC40" i="29"/>
  <c r="AE40" i="29" s="1"/>
  <c r="AF40" i="29" s="1"/>
  <c r="AD14" i="30"/>
  <c r="AE14" i="30"/>
  <c r="AF14" i="30" s="1"/>
  <c r="AB15" i="30"/>
  <c r="AC15" i="30"/>
  <c r="AE15" i="30" s="1"/>
  <c r="AF15" i="30" s="1"/>
  <c r="AB18" i="30"/>
  <c r="AC18" i="30"/>
  <c r="AE18" i="30" s="1"/>
  <c r="AF18" i="30" s="1"/>
  <c r="AB19" i="30"/>
  <c r="AC19" i="30"/>
  <c r="AE19" i="30" s="1"/>
  <c r="AF19" i="30" s="1"/>
  <c r="AB21" i="30"/>
  <c r="AC21" i="30"/>
  <c r="AD21" i="30" s="1"/>
  <c r="AB23" i="30"/>
  <c r="AC23" i="30"/>
  <c r="AE23" i="30" s="1"/>
  <c r="AF23" i="30" s="1"/>
  <c r="AC28" i="30"/>
  <c r="AB36" i="30"/>
  <c r="AC36" i="30"/>
  <c r="AD36" i="30" s="1"/>
  <c r="AB51" i="30"/>
  <c r="AE51" i="30"/>
  <c r="AF51" i="30" s="1"/>
  <c r="AB56" i="30"/>
  <c r="AC56" i="30"/>
  <c r="AD56" i="30" s="1"/>
  <c r="AD45" i="30"/>
  <c r="AD44" i="29"/>
  <c r="AE25" i="30"/>
  <c r="AF25" i="30" s="1"/>
  <c r="AE48" i="30"/>
  <c r="AF48" i="30" s="1"/>
  <c r="AD49" i="30"/>
  <c r="AE43" i="29"/>
  <c r="AF43" i="29" s="1"/>
  <c r="AB13" i="32"/>
  <c r="AB28" i="32"/>
  <c r="AB31" i="32"/>
  <c r="AB29" i="32"/>
  <c r="AB37" i="32"/>
  <c r="AB43" i="32"/>
  <c r="AE32" i="32"/>
  <c r="AD54" i="32" l="1"/>
  <c r="AD17" i="32"/>
  <c r="AE55" i="29"/>
  <c r="AF55" i="29" s="1"/>
  <c r="AD17" i="23"/>
  <c r="AC58" i="27"/>
  <c r="T62" i="27" s="1"/>
  <c r="T66" i="27" s="1"/>
  <c r="AC25" i="31"/>
  <c r="AB25" i="31"/>
  <c r="AC18" i="31"/>
  <c r="AB18" i="31"/>
  <c r="AI58" i="32"/>
  <c r="AB43" i="30"/>
  <c r="AB44" i="31"/>
  <c r="AC44" i="31"/>
  <c r="AC16" i="31"/>
  <c r="AB16" i="31"/>
  <c r="S15" i="11"/>
  <c r="R58" i="11"/>
  <c r="S58" i="11" s="1"/>
  <c r="Z58" i="32"/>
  <c r="AB58" i="32" s="1"/>
  <c r="AE40" i="32"/>
  <c r="AF40" i="32" s="1"/>
  <c r="AE43" i="32"/>
  <c r="AF43" i="32" s="1"/>
  <c r="AE48" i="32"/>
  <c r="AF48" i="32" s="1"/>
  <c r="AD19" i="32"/>
  <c r="AE43" i="30"/>
  <c r="AF43" i="30" s="1"/>
  <c r="AD43" i="30"/>
  <c r="AD7" i="29"/>
  <c r="AE7" i="29"/>
  <c r="AE38" i="31"/>
  <c r="AF38" i="31" s="1"/>
  <c r="AE36" i="32"/>
  <c r="AF36" i="32" s="1"/>
  <c r="AE41" i="32"/>
  <c r="AF41" i="32" s="1"/>
  <c r="AE26" i="26"/>
  <c r="AF26" i="26" s="1"/>
  <c r="AE38" i="24"/>
  <c r="AF38" i="24" s="1"/>
  <c r="AD36" i="24"/>
  <c r="AE36" i="23"/>
  <c r="AF36" i="23" s="1"/>
  <c r="AD28" i="21"/>
  <c r="AD41" i="23"/>
  <c r="AE49" i="18"/>
  <c r="AF49" i="18" s="1"/>
  <c r="AC24" i="31"/>
  <c r="AE24" i="31" s="1"/>
  <c r="AF24" i="31"/>
  <c r="AD24" i="31"/>
  <c r="AC41" i="30"/>
  <c r="AB41" i="30"/>
  <c r="AC57" i="29"/>
  <c r="AB57" i="29"/>
  <c r="AB40" i="31"/>
  <c r="AC40" i="31"/>
  <c r="R58" i="13"/>
  <c r="S58" i="13" s="1"/>
  <c r="S15" i="13"/>
  <c r="S14" i="12"/>
  <c r="R58" i="12"/>
  <c r="S58" i="12" s="1"/>
  <c r="AD10" i="21"/>
  <c r="AA58" i="21"/>
  <c r="AC10" i="21"/>
  <c r="AE10" i="21" s="1"/>
  <c r="AF10" i="21"/>
  <c r="AB58" i="25"/>
  <c r="AA61" i="25"/>
  <c r="AC11" i="22"/>
  <c r="AD11" i="22"/>
  <c r="AB11" i="22"/>
  <c r="AE11" i="22"/>
  <c r="AF11" i="22" s="1"/>
  <c r="AA58" i="22"/>
  <c r="U5" i="24"/>
  <c r="U6" i="24"/>
  <c r="V6" i="24" s="1"/>
  <c r="AB49" i="29"/>
  <c r="AC49" i="29"/>
  <c r="AB57" i="31"/>
  <c r="AC57" i="31"/>
  <c r="AB41" i="31"/>
  <c r="AC41" i="31"/>
  <c r="AD41" i="31" s="1"/>
  <c r="S16" i="9"/>
  <c r="R58" i="9"/>
  <c r="S58" i="9" s="1"/>
  <c r="S22" i="5"/>
  <c r="R58" i="5"/>
  <c r="S58" i="5" s="1"/>
  <c r="R58" i="4"/>
  <c r="S58" i="4" s="1"/>
  <c r="S15" i="4"/>
  <c r="R58" i="15"/>
  <c r="S58" i="15" s="1"/>
  <c r="AD58" i="17"/>
  <c r="AA60" i="17"/>
  <c r="AB58" i="17"/>
  <c r="S6" i="3"/>
  <c r="T6" i="3" s="1"/>
  <c r="S5" i="3"/>
  <c r="R58" i="10"/>
  <c r="S58" i="10" s="1"/>
  <c r="AD21" i="31"/>
  <c r="AD34" i="31"/>
  <c r="AC58" i="32"/>
  <c r="T62" i="32" s="1"/>
  <c r="T66" i="32" s="1"/>
  <c r="AD55" i="32"/>
  <c r="AE49" i="32"/>
  <c r="AF49" i="32" s="1"/>
  <c r="AD15" i="32"/>
  <c r="AE12" i="32"/>
  <c r="AF12" i="32" s="1"/>
  <c r="AD11" i="32"/>
  <c r="AD40" i="29"/>
  <c r="AE12" i="31"/>
  <c r="AF12" i="31" s="1"/>
  <c r="AE39" i="30"/>
  <c r="AF39" i="30" s="1"/>
  <c r="AD50" i="32"/>
  <c r="AE19" i="29"/>
  <c r="AF19" i="29" s="1"/>
  <c r="AD42" i="29"/>
  <c r="AD21" i="32"/>
  <c r="S14" i="32"/>
  <c r="R58" i="32"/>
  <c r="S58" i="32" s="1"/>
  <c r="AC43" i="31"/>
  <c r="AB43" i="31"/>
  <c r="AC39" i="31"/>
  <c r="AB39" i="31"/>
  <c r="AB35" i="31"/>
  <c r="AC35" i="31"/>
  <c r="AE58" i="24"/>
  <c r="AF58" i="24" s="1"/>
  <c r="AE13" i="22"/>
  <c r="AF13" i="22" s="1"/>
  <c r="AC58" i="22"/>
  <c r="AE23" i="20"/>
  <c r="AF23" i="20" s="1"/>
  <c r="AF9" i="18"/>
  <c r="AE58" i="18"/>
  <c r="AF61" i="18" s="1"/>
  <c r="AE7" i="19"/>
  <c r="AC58" i="19"/>
  <c r="T62" i="19" s="1"/>
  <c r="T66" i="19" s="1"/>
  <c r="AE7" i="21"/>
  <c r="AC58" i="21"/>
  <c r="AD12" i="21"/>
  <c r="AF7" i="27"/>
  <c r="S6" i="28"/>
  <c r="T6" i="28" s="1"/>
  <c r="S5" i="28"/>
  <c r="S6" i="29"/>
  <c r="T6" i="29" s="1"/>
  <c r="S5" i="29"/>
  <c r="S6" i="5"/>
  <c r="T6" i="5" s="1"/>
  <c r="S5" i="5"/>
  <c r="S6" i="6"/>
  <c r="T6" i="6" s="1"/>
  <c r="S5" i="6"/>
  <c r="U5" i="1"/>
  <c r="U6" i="1"/>
  <c r="V6" i="1" s="1"/>
  <c r="AB58" i="18"/>
  <c r="AA61" i="18"/>
  <c r="AF58" i="18"/>
  <c r="W6" i="4"/>
  <c r="X6" i="4" s="1"/>
  <c r="Y6" i="4" s="1"/>
  <c r="Z6" i="4" s="1"/>
  <c r="Y4" i="4"/>
  <c r="U6" i="2"/>
  <c r="V6" i="2" s="1"/>
  <c r="U5" i="2"/>
  <c r="AF24" i="30"/>
  <c r="AC24" i="30"/>
  <c r="AE24" i="30" s="1"/>
  <c r="AC22" i="31"/>
  <c r="AB22" i="31"/>
  <c r="AC15" i="31"/>
  <c r="AB15" i="31"/>
  <c r="AC40" i="30"/>
  <c r="AB40" i="30"/>
  <c r="AC26" i="30"/>
  <c r="AB26" i="30"/>
  <c r="AB21" i="29"/>
  <c r="AC21" i="29"/>
  <c r="AE21" i="29" s="1"/>
  <c r="AF21" i="29" s="1"/>
  <c r="AE25" i="29"/>
  <c r="AF25" i="29" s="1"/>
  <c r="AD25" i="29"/>
  <c r="AD25" i="24"/>
  <c r="AE28" i="26"/>
  <c r="AF28" i="26" s="1"/>
  <c r="AC58" i="24"/>
  <c r="AE58" i="22"/>
  <c r="AE49" i="23"/>
  <c r="AF49" i="23" s="1"/>
  <c r="AD35" i="23"/>
  <c r="AD21" i="23"/>
  <c r="AD13" i="22"/>
  <c r="AD14" i="18"/>
  <c r="AD21" i="18"/>
  <c r="AF7" i="17"/>
  <c r="AE58" i="17"/>
  <c r="AE7" i="25"/>
  <c r="AC58" i="25"/>
  <c r="AD7" i="25"/>
  <c r="AE9" i="25"/>
  <c r="AF9" i="25" s="1"/>
  <c r="AD9" i="25"/>
  <c r="AB13" i="26"/>
  <c r="AC13" i="26"/>
  <c r="AC58" i="26" s="1"/>
  <c r="T62" i="26" s="1"/>
  <c r="T66" i="26" s="1"/>
  <c r="AA58" i="26"/>
  <c r="AC10" i="28"/>
  <c r="AC58" i="28" s="1"/>
  <c r="T62" i="28" s="1"/>
  <c r="T66" i="28" s="1"/>
  <c r="AA58" i="28"/>
  <c r="AE10" i="28"/>
  <c r="AE58" i="28" s="1"/>
  <c r="AF10" i="28"/>
  <c r="AD10" i="28"/>
  <c r="S6" i="30"/>
  <c r="T6" i="30" s="1"/>
  <c r="S5" i="30"/>
  <c r="AA61" i="19"/>
  <c r="AB58" i="19"/>
  <c r="AD58" i="19"/>
  <c r="AD13" i="20"/>
  <c r="AD7" i="21"/>
  <c r="AC58" i="23"/>
  <c r="AE9" i="23"/>
  <c r="S6" i="27"/>
  <c r="T6" i="27" s="1"/>
  <c r="S5" i="27"/>
  <c r="AE10" i="27"/>
  <c r="AE58" i="27" s="1"/>
  <c r="AF58" i="27" s="1"/>
  <c r="AF5" i="26"/>
  <c r="AB5" i="26"/>
  <c r="AB6" i="26"/>
  <c r="AC6" i="26" s="1"/>
  <c r="S6" i="11"/>
  <c r="T6" i="11" s="1"/>
  <c r="S5" i="11"/>
  <c r="S6" i="12"/>
  <c r="T6" i="12" s="1"/>
  <c r="S5" i="12"/>
  <c r="S6" i="17"/>
  <c r="T6" i="17" s="1"/>
  <c r="S5" i="17"/>
  <c r="AC10" i="20"/>
  <c r="AC58" i="20" s="1"/>
  <c r="T62" i="20" s="1"/>
  <c r="T66" i="20" s="1"/>
  <c r="AA58" i="20"/>
  <c r="AE10" i="20"/>
  <c r="AE58" i="20" s="1"/>
  <c r="AF61" i="20" s="1"/>
  <c r="AD10" i="20"/>
  <c r="AF10" i="20"/>
  <c r="U6" i="19"/>
  <c r="V6" i="19" s="1"/>
  <c r="U5" i="19"/>
  <c r="U6" i="15"/>
  <c r="V6" i="15" s="1"/>
  <c r="U5" i="15"/>
  <c r="W6" i="10"/>
  <c r="X6" i="10" s="1"/>
  <c r="Y6" i="10" s="1"/>
  <c r="Z6" i="10" s="1"/>
  <c r="Y4" i="10"/>
  <c r="AC58" i="18"/>
  <c r="T62" i="18" s="1"/>
  <c r="T66" i="18" s="1"/>
  <c r="S6" i="32"/>
  <c r="T6" i="32" s="1"/>
  <c r="S5" i="32"/>
  <c r="S6" i="9"/>
  <c r="T6" i="9" s="1"/>
  <c r="S5" i="9"/>
  <c r="S6" i="8"/>
  <c r="T6" i="8" s="1"/>
  <c r="S5" i="8"/>
  <c r="S6" i="14"/>
  <c r="T6" i="14" s="1"/>
  <c r="S5" i="14"/>
  <c r="S6" i="18"/>
  <c r="T6" i="18" s="1"/>
  <c r="S5" i="18"/>
  <c r="S6" i="22"/>
  <c r="T6" i="22" s="1"/>
  <c r="S5" i="22"/>
  <c r="S5" i="23"/>
  <c r="S6" i="23"/>
  <c r="T6" i="23" s="1"/>
  <c r="S6" i="25"/>
  <c r="T6" i="25" s="1"/>
  <c r="S5" i="25"/>
  <c r="AB58" i="27"/>
  <c r="AA61" i="27"/>
  <c r="AD58" i="27"/>
  <c r="W6" i="20"/>
  <c r="X6" i="20" s="1"/>
  <c r="Y6" i="20" s="1"/>
  <c r="Z6" i="20" s="1"/>
  <c r="Y4" i="20"/>
  <c r="AA6" i="21"/>
  <c r="AA5" i="21"/>
  <c r="U6" i="16"/>
  <c r="V6" i="16" s="1"/>
  <c r="U5" i="16"/>
  <c r="U5" i="13"/>
  <c r="U6" i="13"/>
  <c r="V6" i="13" s="1"/>
  <c r="S6" i="31"/>
  <c r="T6" i="31" s="1"/>
  <c r="S5" i="31"/>
  <c r="AE35" i="32"/>
  <c r="AF35" i="32" s="1"/>
  <c r="AB6" i="37"/>
  <c r="AC6" i="37" s="1"/>
  <c r="AF5" i="37"/>
  <c r="AB5" i="37"/>
  <c r="AB6" i="36"/>
  <c r="AC6" i="36" s="1"/>
  <c r="AF5" i="36"/>
  <c r="AB5" i="36"/>
  <c r="AD35" i="30"/>
  <c r="AE34" i="30"/>
  <c r="AF34" i="30" s="1"/>
  <c r="AE17" i="30"/>
  <c r="AF17" i="30" s="1"/>
  <c r="AE48" i="31"/>
  <c r="AF48" i="31" s="1"/>
  <c r="W6" i="35"/>
  <c r="X6" i="35" s="1"/>
  <c r="Y6" i="35" s="1"/>
  <c r="Z6" i="35" s="1"/>
  <c r="Y4" i="35"/>
  <c r="AE49" i="31"/>
  <c r="AF49" i="31" s="1"/>
  <c r="AE42" i="31"/>
  <c r="AF42" i="31" s="1"/>
  <c r="AE50" i="29"/>
  <c r="AF50" i="29" s="1"/>
  <c r="U6" i="34"/>
  <c r="V6" i="34" s="1"/>
  <c r="U5" i="34"/>
  <c r="AE56" i="30"/>
  <c r="AF56" i="30" s="1"/>
  <c r="AE21" i="30"/>
  <c r="AF21" i="30" s="1"/>
  <c r="AD18" i="30"/>
  <c r="AD51" i="29"/>
  <c r="AE22" i="30"/>
  <c r="AF22" i="30" s="1"/>
  <c r="AD53" i="29"/>
  <c r="AE17" i="29"/>
  <c r="AF17" i="29" s="1"/>
  <c r="AC58" i="31"/>
  <c r="T62" i="31" s="1"/>
  <c r="T66" i="31" s="1"/>
  <c r="AE29" i="31"/>
  <c r="AF29" i="31" s="1"/>
  <c r="AE13" i="31"/>
  <c r="AF13" i="31" s="1"/>
  <c r="AD51" i="31"/>
  <c r="AD58" i="33"/>
  <c r="AD50" i="30"/>
  <c r="AD42" i="30"/>
  <c r="AD37" i="30"/>
  <c r="AD22" i="29"/>
  <c r="AE44" i="30"/>
  <c r="AF44" i="30" s="1"/>
  <c r="AE56" i="31"/>
  <c r="AF56" i="31" s="1"/>
  <c r="AE19" i="31"/>
  <c r="AF19" i="31" s="1"/>
  <c r="AD55" i="30"/>
  <c r="AD57" i="30"/>
  <c r="AD58" i="32"/>
  <c r="AD37" i="29"/>
  <c r="AE37" i="29"/>
  <c r="AF37" i="29" s="1"/>
  <c r="AC15" i="29"/>
  <c r="AB15" i="29"/>
  <c r="AE55" i="31"/>
  <c r="AF55" i="31" s="1"/>
  <c r="AD55" i="31"/>
  <c r="AC9" i="30"/>
  <c r="AE9" i="30" s="1"/>
  <c r="AF9" i="30" s="1"/>
  <c r="AB9" i="30"/>
  <c r="S6" i="33"/>
  <c r="T6" i="33" s="1"/>
  <c r="S5" i="33"/>
  <c r="AE58" i="33"/>
  <c r="AF58" i="33" s="1"/>
  <c r="AE36" i="30"/>
  <c r="AF36" i="30" s="1"/>
  <c r="AE28" i="30"/>
  <c r="AF28" i="30" s="1"/>
  <c r="AD28" i="30"/>
  <c r="AD23" i="30"/>
  <c r="AD19" i="30"/>
  <c r="AD15" i="30"/>
  <c r="AE18" i="29"/>
  <c r="AF18" i="29" s="1"/>
  <c r="AD18" i="29"/>
  <c r="AE16" i="30"/>
  <c r="AF16" i="30" s="1"/>
  <c r="AF7" i="29"/>
  <c r="AB58" i="29"/>
  <c r="AA61" i="29"/>
  <c r="AA61" i="30"/>
  <c r="AB58" i="30"/>
  <c r="AD11" i="31"/>
  <c r="AE9" i="31"/>
  <c r="AE13" i="30"/>
  <c r="AF13" i="30" s="1"/>
  <c r="AD13" i="30"/>
  <c r="AE13" i="29"/>
  <c r="AF13" i="29" s="1"/>
  <c r="AD13" i="29"/>
  <c r="AC58" i="29"/>
  <c r="T62" i="29" s="1"/>
  <c r="T66" i="29" s="1"/>
  <c r="AF12" i="30"/>
  <c r="AF32" i="32"/>
  <c r="AD16" i="31" l="1"/>
  <c r="AE16" i="31"/>
  <c r="AF16" i="31" s="1"/>
  <c r="AD18" i="31"/>
  <c r="AE18" i="31"/>
  <c r="AF18" i="31" s="1"/>
  <c r="AD25" i="31"/>
  <c r="AE25" i="31"/>
  <c r="AF25" i="31" s="1"/>
  <c r="AE44" i="31"/>
  <c r="AF44" i="31" s="1"/>
  <c r="AD44" i="31"/>
  <c r="AE58" i="32"/>
  <c r="AF58" i="32" s="1"/>
  <c r="AD9" i="30"/>
  <c r="AE13" i="26"/>
  <c r="AE58" i="26" s="1"/>
  <c r="U6" i="3"/>
  <c r="V6" i="3" s="1"/>
  <c r="U5" i="3"/>
  <c r="AE41" i="31"/>
  <c r="AF41" i="31" s="1"/>
  <c r="AE57" i="31"/>
  <c r="AF57" i="31" s="1"/>
  <c r="AD57" i="31"/>
  <c r="AE49" i="29"/>
  <c r="AF49" i="29" s="1"/>
  <c r="AD49" i="29"/>
  <c r="Y4" i="24"/>
  <c r="W6" i="24"/>
  <c r="X6" i="24" s="1"/>
  <c r="Y6" i="24" s="1"/>
  <c r="Z6" i="24" s="1"/>
  <c r="AB58" i="22"/>
  <c r="AA61" i="22"/>
  <c r="AD57" i="29"/>
  <c r="AE57" i="29"/>
  <c r="AF57" i="29" s="1"/>
  <c r="AE41" i="30"/>
  <c r="AF41" i="30" s="1"/>
  <c r="AD41" i="30"/>
  <c r="AB58" i="21"/>
  <c r="AA61" i="21"/>
  <c r="AE40" i="31"/>
  <c r="AF40" i="31" s="1"/>
  <c r="AD40" i="31"/>
  <c r="AD58" i="31"/>
  <c r="U6" i="31"/>
  <c r="V6" i="31" s="1"/>
  <c r="U5" i="31"/>
  <c r="W6" i="16"/>
  <c r="X6" i="16" s="1"/>
  <c r="Y6" i="16" s="1"/>
  <c r="Z6" i="16" s="1"/>
  <c r="Y4" i="16"/>
  <c r="AB6" i="21"/>
  <c r="AC6" i="21" s="1"/>
  <c r="AF5" i="21"/>
  <c r="AB5" i="21"/>
  <c r="AA6" i="20"/>
  <c r="AA5" i="20"/>
  <c r="U6" i="25"/>
  <c r="V6" i="25" s="1"/>
  <c r="U5" i="25"/>
  <c r="U6" i="22"/>
  <c r="V6" i="22" s="1"/>
  <c r="U5" i="22"/>
  <c r="U6" i="18"/>
  <c r="V6" i="18" s="1"/>
  <c r="U5" i="18"/>
  <c r="U6" i="14"/>
  <c r="V6" i="14" s="1"/>
  <c r="U5" i="14"/>
  <c r="U6" i="8"/>
  <c r="V6" i="8" s="1"/>
  <c r="U5" i="8"/>
  <c r="U6" i="9"/>
  <c r="V6" i="9" s="1"/>
  <c r="U5" i="9"/>
  <c r="U5" i="32"/>
  <c r="U6" i="32"/>
  <c r="V6" i="32" s="1"/>
  <c r="U6" i="17"/>
  <c r="V6" i="17" s="1"/>
  <c r="U5" i="17"/>
  <c r="U6" i="12"/>
  <c r="V6" i="12" s="1"/>
  <c r="U5" i="12"/>
  <c r="U6" i="11"/>
  <c r="V6" i="11" s="1"/>
  <c r="U5" i="11"/>
  <c r="U5" i="27"/>
  <c r="U6" i="27"/>
  <c r="V6" i="27" s="1"/>
  <c r="T62" i="23"/>
  <c r="T66" i="23" s="1"/>
  <c r="AD58" i="23"/>
  <c r="U6" i="30"/>
  <c r="V6" i="30" s="1"/>
  <c r="U5" i="30"/>
  <c r="AD58" i="28"/>
  <c r="AB58" i="28"/>
  <c r="AA61" i="28"/>
  <c r="AF58" i="28"/>
  <c r="AD58" i="26"/>
  <c r="AA61" i="26"/>
  <c r="AF58" i="26"/>
  <c r="AB58" i="26"/>
  <c r="AD13" i="26"/>
  <c r="AF13" i="26"/>
  <c r="AF7" i="25"/>
  <c r="AE58" i="25"/>
  <c r="AF58" i="25" s="1"/>
  <c r="T62" i="24"/>
  <c r="T66" i="24" s="1"/>
  <c r="AD58" i="24"/>
  <c r="AD21" i="29"/>
  <c r="AE26" i="30"/>
  <c r="AD26" i="30"/>
  <c r="AD40" i="30"/>
  <c r="AE40" i="30"/>
  <c r="AF40" i="30" s="1"/>
  <c r="AD15" i="31"/>
  <c r="AE15" i="31"/>
  <c r="AF15" i="31" s="1"/>
  <c r="AD22" i="31"/>
  <c r="AE22" i="31"/>
  <c r="AF22" i="31" s="1"/>
  <c r="Y4" i="2"/>
  <c r="W6" i="2"/>
  <c r="X6" i="2" s="1"/>
  <c r="Y6" i="2" s="1"/>
  <c r="Z6" i="2" s="1"/>
  <c r="AD58" i="18"/>
  <c r="Y4" i="1"/>
  <c r="W6" i="1"/>
  <c r="X6" i="1" s="1"/>
  <c r="Y6" i="1" s="1"/>
  <c r="Z6" i="1" s="1"/>
  <c r="U6" i="6"/>
  <c r="V6" i="6" s="1"/>
  <c r="U5" i="6"/>
  <c r="U6" i="5"/>
  <c r="V6" i="5" s="1"/>
  <c r="U5" i="5"/>
  <c r="U6" i="29"/>
  <c r="V6" i="29" s="1"/>
  <c r="U5" i="29"/>
  <c r="U6" i="28"/>
  <c r="V6" i="28" s="1"/>
  <c r="U5" i="28"/>
  <c r="T62" i="21"/>
  <c r="T66" i="21" s="1"/>
  <c r="AD58" i="21"/>
  <c r="AD39" i="31"/>
  <c r="AE39" i="31"/>
  <c r="AF39" i="31" s="1"/>
  <c r="AD43" i="31"/>
  <c r="AE43" i="31"/>
  <c r="AF43" i="31" s="1"/>
  <c r="Y4" i="13"/>
  <c r="W6" i="13"/>
  <c r="X6" i="13" s="1"/>
  <c r="Y6" i="13" s="1"/>
  <c r="Z6" i="13" s="1"/>
  <c r="U5" i="23"/>
  <c r="U6" i="23"/>
  <c r="V6" i="23" s="1"/>
  <c r="AA6" i="10"/>
  <c r="AA5" i="10"/>
  <c r="W6" i="15"/>
  <c r="X6" i="15" s="1"/>
  <c r="Y6" i="15" s="1"/>
  <c r="Z6" i="15" s="1"/>
  <c r="Y4" i="15"/>
  <c r="W6" i="19"/>
  <c r="X6" i="19" s="1"/>
  <c r="Y6" i="19" s="1"/>
  <c r="Z6" i="19" s="1"/>
  <c r="Y4" i="19"/>
  <c r="AB58" i="20"/>
  <c r="AA61" i="20"/>
  <c r="AD58" i="20"/>
  <c r="AF58" i="20"/>
  <c r="AD5" i="26"/>
  <c r="AD6" i="26"/>
  <c r="AE58" i="23"/>
  <c r="AF58" i="23" s="1"/>
  <c r="AF9" i="23"/>
  <c r="T62" i="25"/>
  <c r="T66" i="25" s="1"/>
  <c r="AD58" i="25"/>
  <c r="AF60" i="17"/>
  <c r="AF58" i="17"/>
  <c r="AF58" i="22"/>
  <c r="AF61" i="22"/>
  <c r="AA6" i="4"/>
  <c r="AA5" i="4"/>
  <c r="AF7" i="21"/>
  <c r="AE58" i="21"/>
  <c r="AE58" i="19"/>
  <c r="AF7" i="19"/>
  <c r="AD58" i="22"/>
  <c r="T62" i="22"/>
  <c r="T66" i="22" s="1"/>
  <c r="AD35" i="31"/>
  <c r="AE35" i="31"/>
  <c r="AF35" i="31" s="1"/>
  <c r="AD6" i="37"/>
  <c r="AD5" i="37"/>
  <c r="AD6" i="36"/>
  <c r="AD5" i="36"/>
  <c r="AA6" i="35"/>
  <c r="AA5" i="35"/>
  <c r="AC58" i="30"/>
  <c r="T62" i="30" s="1"/>
  <c r="T66" i="30" s="1"/>
  <c r="Y4" i="34"/>
  <c r="W6" i="34"/>
  <c r="X6" i="34" s="1"/>
  <c r="Y6" i="34" s="1"/>
  <c r="Z6" i="34" s="1"/>
  <c r="AD58" i="29"/>
  <c r="AE15" i="29"/>
  <c r="AF15" i="29" s="1"/>
  <c r="AD15" i="29"/>
  <c r="U6" i="33"/>
  <c r="V6" i="33" s="1"/>
  <c r="U5" i="33"/>
  <c r="AF9" i="31"/>
  <c r="AA5" i="24" l="1"/>
  <c r="AA6" i="24"/>
  <c r="Y4" i="3"/>
  <c r="W6" i="3"/>
  <c r="X6" i="3" s="1"/>
  <c r="Y6" i="3" s="1"/>
  <c r="Z6" i="3" s="1"/>
  <c r="AD58" i="30"/>
  <c r="AF58" i="21"/>
  <c r="AF61" i="21"/>
  <c r="W6" i="23"/>
  <c r="X6" i="23" s="1"/>
  <c r="Y6" i="23" s="1"/>
  <c r="Z6" i="23" s="1"/>
  <c r="Y4" i="23"/>
  <c r="W6" i="6"/>
  <c r="X6" i="6" s="1"/>
  <c r="Y6" i="6" s="1"/>
  <c r="Z6" i="6" s="1"/>
  <c r="Y4" i="6"/>
  <c r="AA6" i="2"/>
  <c r="AA5" i="2"/>
  <c r="W6" i="27"/>
  <c r="X6" i="27" s="1"/>
  <c r="Y6" i="27" s="1"/>
  <c r="Z6" i="27" s="1"/>
  <c r="Y4" i="27"/>
  <c r="W6" i="11"/>
  <c r="X6" i="11" s="1"/>
  <c r="Y6" i="11" s="1"/>
  <c r="Z6" i="11" s="1"/>
  <c r="Y4" i="11"/>
  <c r="W6" i="17"/>
  <c r="X6" i="17" s="1"/>
  <c r="Y6" i="17" s="1"/>
  <c r="Z6" i="17" s="1"/>
  <c r="Y4" i="17"/>
  <c r="Y4" i="32"/>
  <c r="W6" i="32"/>
  <c r="X6" i="32" s="1"/>
  <c r="Y6" i="32" s="1"/>
  <c r="Z6" i="32" s="1"/>
  <c r="W6" i="18"/>
  <c r="X6" i="18" s="1"/>
  <c r="Y6" i="18" s="1"/>
  <c r="Z6" i="18" s="1"/>
  <c r="Y4" i="18"/>
  <c r="AF5" i="20"/>
  <c r="AB5" i="20"/>
  <c r="AB6" i="20"/>
  <c r="AC6" i="20" s="1"/>
  <c r="W6" i="31"/>
  <c r="X6" i="31" s="1"/>
  <c r="Y6" i="31" s="1"/>
  <c r="Z6" i="31" s="1"/>
  <c r="Y4" i="31"/>
  <c r="AE58" i="31"/>
  <c r="AF58" i="31" s="1"/>
  <c r="AF61" i="19"/>
  <c r="AF58" i="19"/>
  <c r="AB5" i="4"/>
  <c r="AF5" i="4"/>
  <c r="AB6" i="4"/>
  <c r="AC6" i="4" s="1"/>
  <c r="AA6" i="19"/>
  <c r="AA5" i="19"/>
  <c r="AA6" i="15"/>
  <c r="AA5" i="15"/>
  <c r="AF5" i="10"/>
  <c r="AB5" i="10"/>
  <c r="AB6" i="10"/>
  <c r="AC6" i="10" s="1"/>
  <c r="AA6" i="13"/>
  <c r="AA5" i="13"/>
  <c r="W6" i="28"/>
  <c r="X6" i="28" s="1"/>
  <c r="Y6" i="28" s="1"/>
  <c r="Z6" i="28" s="1"/>
  <c r="Y4" i="28"/>
  <c r="W6" i="29"/>
  <c r="X6" i="29" s="1"/>
  <c r="Y6" i="29" s="1"/>
  <c r="Z6" i="29" s="1"/>
  <c r="Y4" i="29"/>
  <c r="W6" i="5"/>
  <c r="X6" i="5" s="1"/>
  <c r="Y6" i="5" s="1"/>
  <c r="Z6" i="5" s="1"/>
  <c r="Y4" i="5"/>
  <c r="AA6" i="1"/>
  <c r="AA5" i="1"/>
  <c r="AF26" i="30"/>
  <c r="AE58" i="30"/>
  <c r="AF58" i="30" s="1"/>
  <c r="W6" i="30"/>
  <c r="X6" i="30" s="1"/>
  <c r="Y6" i="30" s="1"/>
  <c r="Z6" i="30" s="1"/>
  <c r="Y4" i="30"/>
  <c r="W6" i="12"/>
  <c r="X6" i="12" s="1"/>
  <c r="Y6" i="12" s="1"/>
  <c r="Z6" i="12" s="1"/>
  <c r="Y4" i="12"/>
  <c r="W6" i="9"/>
  <c r="X6" i="9" s="1"/>
  <c r="Y6" i="9" s="1"/>
  <c r="Z6" i="9" s="1"/>
  <c r="Y4" i="9"/>
  <c r="W6" i="8"/>
  <c r="X6" i="8" s="1"/>
  <c r="Y6" i="8" s="1"/>
  <c r="Z6" i="8" s="1"/>
  <c r="Y4" i="8"/>
  <c r="W6" i="14"/>
  <c r="X6" i="14" s="1"/>
  <c r="Y6" i="14" s="1"/>
  <c r="Z6" i="14" s="1"/>
  <c r="Y4" i="14"/>
  <c r="W6" i="22"/>
  <c r="X6" i="22" s="1"/>
  <c r="Y6" i="22" s="1"/>
  <c r="Z6" i="22" s="1"/>
  <c r="Y4" i="22"/>
  <c r="W6" i="25"/>
  <c r="X6" i="25" s="1"/>
  <c r="Y6" i="25" s="1"/>
  <c r="Z6" i="25" s="1"/>
  <c r="Y4" i="25"/>
  <c r="AD6" i="21"/>
  <c r="AD5" i="21"/>
  <c r="AA6" i="16"/>
  <c r="AA5" i="16"/>
  <c r="AF5" i="35"/>
  <c r="AB6" i="35"/>
  <c r="AC6" i="35" s="1"/>
  <c r="AB5" i="35"/>
  <c r="AE58" i="29"/>
  <c r="AF58" i="29" s="1"/>
  <c r="AA6" i="34"/>
  <c r="AA5" i="34"/>
  <c r="W6" i="33"/>
  <c r="X6" i="33" s="1"/>
  <c r="Y6" i="33" s="1"/>
  <c r="Z6" i="33" s="1"/>
  <c r="Y4" i="33"/>
  <c r="AA5" i="3" l="1"/>
  <c r="AA6" i="3"/>
  <c r="AF5" i="24"/>
  <c r="AB6" i="24"/>
  <c r="AC6" i="24" s="1"/>
  <c r="AB5" i="24"/>
  <c r="AC58" i="10"/>
  <c r="AD6" i="10"/>
  <c r="AD5" i="10"/>
  <c r="AB6" i="15"/>
  <c r="AC6" i="15" s="1"/>
  <c r="AB5" i="15"/>
  <c r="AF5" i="15"/>
  <c r="AB5" i="19"/>
  <c r="AB6" i="19"/>
  <c r="AC6" i="19" s="1"/>
  <c r="AF5" i="19"/>
  <c r="AA6" i="31"/>
  <c r="AA5" i="31"/>
  <c r="AA6" i="32"/>
  <c r="AA5" i="32"/>
  <c r="AF5" i="16"/>
  <c r="AB6" i="16"/>
  <c r="AC6" i="16" s="1"/>
  <c r="AB5" i="16"/>
  <c r="AA6" i="25"/>
  <c r="AA5" i="25"/>
  <c r="AA6" i="22"/>
  <c r="AA5" i="22"/>
  <c r="AA6" i="14"/>
  <c r="AA5" i="14"/>
  <c r="AA6" i="8"/>
  <c r="AA5" i="8"/>
  <c r="AA6" i="9"/>
  <c r="AA5" i="9"/>
  <c r="AA6" i="12"/>
  <c r="AA5" i="12"/>
  <c r="AA6" i="30"/>
  <c r="AA5" i="30"/>
  <c r="AB5" i="1"/>
  <c r="AF5" i="1"/>
  <c r="AB6" i="1"/>
  <c r="AC6" i="1" s="1"/>
  <c r="AA6" i="5"/>
  <c r="AA5" i="5"/>
  <c r="AA6" i="29"/>
  <c r="AA5" i="29"/>
  <c r="AA6" i="28"/>
  <c r="AA5" i="28"/>
  <c r="AB5" i="13"/>
  <c r="AF5" i="13"/>
  <c r="AB6" i="13"/>
  <c r="AC6" i="13" s="1"/>
  <c r="AD6" i="4"/>
  <c r="AD5" i="4"/>
  <c r="AD5" i="20"/>
  <c r="AD6" i="20"/>
  <c r="AA6" i="18"/>
  <c r="AA5" i="18"/>
  <c r="AA6" i="17"/>
  <c r="AA5" i="17"/>
  <c r="AA6" i="11"/>
  <c r="AA5" i="11"/>
  <c r="AA6" i="27"/>
  <c r="AA5" i="27"/>
  <c r="AF5" i="2"/>
  <c r="AB5" i="2"/>
  <c r="AB6" i="2"/>
  <c r="AC6" i="2" s="1"/>
  <c r="AA6" i="6"/>
  <c r="AA5" i="6"/>
  <c r="AA6" i="23"/>
  <c r="AA5" i="23"/>
  <c r="AD6" i="35"/>
  <c r="AD5" i="35"/>
  <c r="AB6" i="34"/>
  <c r="AC6" i="34" s="1"/>
  <c r="AF5" i="34"/>
  <c r="AB5" i="34"/>
  <c r="AA6" i="33"/>
  <c r="AA5" i="33"/>
  <c r="AD5" i="24" l="1"/>
  <c r="AD6" i="24"/>
  <c r="AB6" i="3"/>
  <c r="AC6" i="3" s="1"/>
  <c r="AF5" i="3"/>
  <c r="AB5" i="3"/>
  <c r="AB5" i="23"/>
  <c r="AF5" i="23"/>
  <c r="AB6" i="23"/>
  <c r="AC6" i="23" s="1"/>
  <c r="AB6" i="6"/>
  <c r="AC6" i="6" s="1"/>
  <c r="AB5" i="6"/>
  <c r="AF5" i="6"/>
  <c r="AC58" i="13"/>
  <c r="AD58" i="13" s="1"/>
  <c r="AD6" i="13"/>
  <c r="AD5" i="13"/>
  <c r="AB5" i="28"/>
  <c r="AB6" i="28"/>
  <c r="AC6" i="28" s="1"/>
  <c r="AF5" i="28"/>
  <c r="AB5" i="29"/>
  <c r="AB6" i="29"/>
  <c r="AC6" i="29" s="1"/>
  <c r="AF5" i="29"/>
  <c r="AB5" i="5"/>
  <c r="AF5" i="5"/>
  <c r="AB6" i="5"/>
  <c r="AC6" i="5" s="1"/>
  <c r="AB5" i="32"/>
  <c r="AF5" i="32"/>
  <c r="AB6" i="32"/>
  <c r="AC6" i="32" s="1"/>
  <c r="AB6" i="31"/>
  <c r="AC6" i="31" s="1"/>
  <c r="AF5" i="31"/>
  <c r="AB5" i="31"/>
  <c r="AD5" i="19"/>
  <c r="AD6" i="19"/>
  <c r="AD6" i="15"/>
  <c r="AD5" i="15"/>
  <c r="AD6" i="2"/>
  <c r="AD5" i="2"/>
  <c r="AF5" i="27"/>
  <c r="AB6" i="27"/>
  <c r="AC6" i="27" s="1"/>
  <c r="AB5" i="27"/>
  <c r="AB5" i="11"/>
  <c r="AF5" i="11"/>
  <c r="AB6" i="11"/>
  <c r="AC6" i="11" s="1"/>
  <c r="AB5" i="17"/>
  <c r="AF5" i="17"/>
  <c r="AB6" i="17"/>
  <c r="AC6" i="17" s="1"/>
  <c r="AF5" i="18"/>
  <c r="AB5" i="18"/>
  <c r="AB6" i="18"/>
  <c r="AC6" i="18" s="1"/>
  <c r="AD6" i="1"/>
  <c r="AD5" i="1"/>
  <c r="AB6" i="30"/>
  <c r="AC6" i="30" s="1"/>
  <c r="AF5" i="30"/>
  <c r="AB5" i="30"/>
  <c r="AB6" i="12"/>
  <c r="AC6" i="12" s="1"/>
  <c r="AB5" i="12"/>
  <c r="AF5" i="12"/>
  <c r="AB5" i="9"/>
  <c r="AF5" i="9"/>
  <c r="AB6" i="9"/>
  <c r="AC6" i="9" s="1"/>
  <c r="AB6" i="8"/>
  <c r="AC6" i="8" s="1"/>
  <c r="AF5" i="8"/>
  <c r="AB5" i="8"/>
  <c r="AB6" i="14"/>
  <c r="AC6" i="14" s="1"/>
  <c r="AF5" i="14"/>
  <c r="AB5" i="14"/>
  <c r="AB6" i="22"/>
  <c r="AC6" i="22" s="1"/>
  <c r="AB5" i="22"/>
  <c r="AF5" i="22"/>
  <c r="AB5" i="25"/>
  <c r="AB6" i="25"/>
  <c r="AC6" i="25" s="1"/>
  <c r="AF5" i="25"/>
  <c r="AD6" i="16"/>
  <c r="AD5" i="16"/>
  <c r="AD6" i="34"/>
  <c r="AD5" i="34"/>
  <c r="AF5" i="33"/>
  <c r="AB5" i="33"/>
  <c r="AB6" i="33"/>
  <c r="AC6" i="33" s="1"/>
  <c r="AD6" i="3" l="1"/>
  <c r="AD5" i="3"/>
  <c r="AD5" i="25"/>
  <c r="AD6" i="25"/>
  <c r="AD6" i="22"/>
  <c r="AD5" i="22"/>
  <c r="AD6" i="8"/>
  <c r="AD5" i="8"/>
  <c r="AC58" i="8"/>
  <c r="AD5" i="12"/>
  <c r="AD6" i="12"/>
  <c r="AC58" i="12"/>
  <c r="AD5" i="18"/>
  <c r="AD6" i="18"/>
  <c r="AD6" i="11"/>
  <c r="AD5" i="11"/>
  <c r="AC58" i="11"/>
  <c r="AD6" i="27"/>
  <c r="AD5" i="27"/>
  <c r="AD6" i="31"/>
  <c r="AD5" i="31"/>
  <c r="AD5" i="5"/>
  <c r="AD6" i="5"/>
  <c r="AD5" i="29"/>
  <c r="AD6" i="29"/>
  <c r="AD5" i="6"/>
  <c r="AD6" i="6"/>
  <c r="AD5" i="14"/>
  <c r="AD6" i="14"/>
  <c r="AD6" i="9"/>
  <c r="AD5" i="9"/>
  <c r="AD6" i="30"/>
  <c r="AD5" i="30"/>
  <c r="AD6" i="17"/>
  <c r="AD5" i="17"/>
  <c r="AD5" i="32"/>
  <c r="AD6" i="32"/>
  <c r="AD5" i="28"/>
  <c r="AD6" i="28"/>
  <c r="AD5" i="23"/>
  <c r="AD6" i="23"/>
  <c r="AD6" i="33"/>
  <c r="AD5" i="33"/>
  <c r="Y4" i="39"/>
  <c r="W6" i="39"/>
  <c r="X6" i="39" s="1"/>
  <c r="Y6" i="39" s="1"/>
  <c r="Z6" i="39" s="1"/>
  <c r="AA5" i="39" l="1"/>
  <c r="AA6" i="39"/>
  <c r="AB5" i="39" l="1"/>
  <c r="AB6" i="39"/>
  <c r="AC6" i="39" s="1"/>
  <c r="AF5" i="39"/>
  <c r="AD6" i="39" l="1"/>
  <c r="AD5" i="39"/>
  <c r="Z58" i="41" l="1"/>
  <c r="AA7" i="41"/>
  <c r="AB7" i="41" s="1"/>
  <c r="AD7" i="41" l="1"/>
  <c r="AC7" i="41"/>
  <c r="AA58" i="41"/>
  <c r="AC58" i="41" l="1"/>
  <c r="AD58" i="41" s="1"/>
  <c r="AE7" i="41"/>
  <c r="AB58" i="41"/>
  <c r="AE58" i="41" l="1"/>
  <c r="AF58" i="41" s="1"/>
  <c r="AF7" i="41"/>
</calcChain>
</file>

<file path=xl/sharedStrings.xml><?xml version="1.0" encoding="utf-8"?>
<sst xmlns="http://schemas.openxmlformats.org/spreadsheetml/2006/main" count="11210" uniqueCount="206">
  <si>
    <t>Реквізити контракту (договору)</t>
  </si>
  <si>
    <t>ПІБ адвоката</t>
  </si>
  <si>
    <t>фактичні видатки (зареєстровані та взяті на облік у ДКСУ)</t>
  </si>
  <si>
    <t>№ з/п</t>
  </si>
  <si>
    <t>Район, місто обласного значення, де знаходиться робоче місце адвоката      (за ЄРАУ)</t>
  </si>
  <si>
    <t>у т.ч. для захисту особи, затриманої за підозрою у вчиненні злочину та/або до якої застосовано  запобіжний захід у вигляді тримання під вартою</t>
  </si>
  <si>
    <t>у т.ч. для здійснення захисту за призначенням</t>
  </si>
  <si>
    <t>касові видатки (виплачені)</t>
  </si>
  <si>
    <t>сума, грн.</t>
  </si>
  <si>
    <t>кількість</t>
  </si>
  <si>
    <t>загальна кількість</t>
  </si>
  <si>
    <t>Доручення, видані адвокату протягом попереднього бюджетного періоду</t>
  </si>
  <si>
    <t>Протягом попереднього бюджетного періоду</t>
  </si>
  <si>
    <t>Протягом поточного бюджетного періоду</t>
  </si>
  <si>
    <t xml:space="preserve">фактичні видатки (зареєстровані та взяті на облік у ДКСУ) </t>
  </si>
  <si>
    <t xml:space="preserve">касові видатки (виплачені) </t>
  </si>
  <si>
    <t xml:space="preserve">кредиторська заборгованість </t>
  </si>
  <si>
    <t>Доручення, видані адвокату протягом попереднього бюджетного періоду, за якими центром прийнято акти</t>
  </si>
  <si>
    <t>Видатки та зобов’язання за прийнятими центром актами про виконання доручень, виданих адвокату протягом попереднього бюджетного періоду</t>
  </si>
  <si>
    <t>сума, що підлягає оплаті за прийнятими актами, грн.</t>
  </si>
  <si>
    <t>Загальна сума за контрактом адвоката</t>
  </si>
  <si>
    <t>Організаційна форма адвокатської діяльності (індивідуально, адвокатське бюро, адвокатське об’єднання)</t>
  </si>
  <si>
    <t>Назва адвокатського бюро чи адвокатського об’єднання</t>
  </si>
  <si>
    <t>кількість доручень, термін дії яких закінчено/які скасовано</t>
  </si>
  <si>
    <t>кількість актів, прийнятих центром</t>
  </si>
  <si>
    <t>Всього:</t>
  </si>
  <si>
    <t>Видатки та зобов’язання за прийнятими центром актами про виконання доручень, виданих адвокату протягом поточного бюджетного періоду 2014</t>
  </si>
  <si>
    <t>Вельгус Марта Віталіївна</t>
  </si>
  <si>
    <t>м. Нововолинськ</t>
  </si>
  <si>
    <t>№ 15 від 12.03.2014</t>
  </si>
  <si>
    <t>Давидов  Олександр Вячеславович</t>
  </si>
  <si>
    <t>м. Луцьк</t>
  </si>
  <si>
    <t>№ 45 від 30.04.2014</t>
  </si>
  <si>
    <t>Добичин Анатолій Петрович</t>
  </si>
  <si>
    <t>м. Горохів</t>
  </si>
  <si>
    <t>№ 52 від 12.03.2014</t>
  </si>
  <si>
    <t>Драюк Максим Сергійович</t>
  </si>
  <si>
    <t>№ 29 від 12.03.2014</t>
  </si>
  <si>
    <t>Єлов Віталій Андрійович</t>
  </si>
  <si>
    <t>№ 14 від 12.03.2014</t>
  </si>
  <si>
    <t>Жельчик Ігор Віталійович</t>
  </si>
  <si>
    <t>№ 44 від 12.03.2014</t>
  </si>
  <si>
    <t>Жуковський Віталій Валентинович</t>
  </si>
  <si>
    <t>№ 8 від 12.03.2014</t>
  </si>
  <si>
    <t>Климович  Тетяна Дмитрівна</t>
  </si>
  <si>
    <t>м. Любомль</t>
  </si>
  <si>
    <t>№ 51 від 12.03.2014</t>
  </si>
  <si>
    <t>Коваленко Євгенія Вікторівна</t>
  </si>
  <si>
    <t>№ 21 від 12.03.2014</t>
  </si>
  <si>
    <t>Колєсов  Михайло Георгійович</t>
  </si>
  <si>
    <t xml:space="preserve">смт. Іваничі </t>
  </si>
  <si>
    <t>№ 35 від 12.03.2014</t>
  </si>
  <si>
    <t>Кондратішина Вікторія Вікторівна</t>
  </si>
  <si>
    <t>№ 40 від 12.03.2014</t>
  </si>
  <si>
    <t>Кравчук Олександр Анатолійович</t>
  </si>
  <si>
    <t>№ 10 від 31.07.2014</t>
  </si>
  <si>
    <t>Кудрицька Ольга Ярославівна</t>
  </si>
  <si>
    <t xml:space="preserve">Луцький р-н,
с. Струмівка </t>
  </si>
  <si>
    <t>№ 2 від 10.06.2014</t>
  </si>
  <si>
    <t>Купріянчик Валентин Адамович</t>
  </si>
  <si>
    <t xml:space="preserve">смт. Любешів </t>
  </si>
  <si>
    <t>№ 11 від 12.03.2014</t>
  </si>
  <si>
    <t>Кушнір Наталія Леонідівна</t>
  </si>
  <si>
    <t xml:space="preserve">м. Ківерці </t>
  </si>
  <si>
    <t>№ 6 від 12.03.2014</t>
  </si>
  <si>
    <t>Міщук Ірина  Володимирівна</t>
  </si>
  <si>
    <t>№ 20 від 12.03.2014</t>
  </si>
  <si>
    <t>Наконечний Валерій Гаврилович</t>
  </si>
  <si>
    <t xml:space="preserve">м. Ковель </t>
  </si>
  <si>
    <t>№ 3 від 12.03.2014</t>
  </si>
  <si>
    <t>Нестерук Микола Михайлович</t>
  </si>
  <si>
    <t>№ 46 від 25.09.2014</t>
  </si>
  <si>
    <t>Ничая Василь Митрофанович</t>
  </si>
  <si>
    <t xml:space="preserve">смт. Шацьк </t>
  </si>
  <si>
    <t>№ 47 від 12.03.2014</t>
  </si>
  <si>
    <t>Омелянюк Микола Володимирович</t>
  </si>
  <si>
    <t xml:space="preserve">м. Володимир-Волинський </t>
  </si>
  <si>
    <t>№ 26 від 22.04.2014</t>
  </si>
  <si>
    <t>Оніщук Віталій Степанович</t>
  </si>
  <si>
    <t>№ 17 від 12.03.2014</t>
  </si>
  <si>
    <t>Ошуркевич Ігор Іванович</t>
  </si>
  <si>
    <t>№ 32 від 12.03.2014</t>
  </si>
  <si>
    <t>Петриченко Олександр Богданович</t>
  </si>
  <si>
    <t>№ 19 від 12.03.2014</t>
  </si>
  <si>
    <t>Петрук Катерина Вікторівна</t>
  </si>
  <si>
    <t>№ 18 від 12.03.2014</t>
  </si>
  <si>
    <t>Повх Олександр Максимович</t>
  </si>
  <si>
    <t>№ 16 від 12.03.2014</t>
  </si>
  <si>
    <t>Поліщук Олена Володимирівна</t>
  </si>
  <si>
    <t>№ 39 від 12.03.2014</t>
  </si>
  <si>
    <t>Понікарчик Ірина Анатоліївна</t>
  </si>
  <si>
    <t>№ 31 від 12.03.2014</t>
  </si>
  <si>
    <t>Прадищук  Микола Миколайович</t>
  </si>
  <si>
    <t>№ 34 від 20.06.2014</t>
  </si>
  <si>
    <t>Резняк Зіновій Васильович</t>
  </si>
  <si>
    <t xml:space="preserve">м. Любомль </t>
  </si>
  <si>
    <t>№ 13 від 12.03.2014</t>
  </si>
  <si>
    <t>Розум Петро Петрович</t>
  </si>
  <si>
    <t>№ 27 від 12.03.2014</t>
  </si>
  <si>
    <t>Руденко Віктор Ростиславович</t>
  </si>
  <si>
    <t>№ 28 від 12.03.2014</t>
  </si>
  <si>
    <t>Руденко-Сукач Ольга Ростиславівна</t>
  </si>
  <si>
    <t>№ 7 від 12.03.2014</t>
  </si>
  <si>
    <t>Саюк Володимир Васильович</t>
  </si>
  <si>
    <t>№ 38 від 12.03.2014</t>
  </si>
  <si>
    <t>Семенчук Юлія Миколаївна</t>
  </si>
  <si>
    <t xml:space="preserve">смт. Ратно </t>
  </si>
  <si>
    <t>№ 9 від 12.03.2014</t>
  </si>
  <si>
    <t>Середюк Вадим  Васильович</t>
  </si>
  <si>
    <t>№ 36 від 12.03.2014</t>
  </si>
  <si>
    <t>Середюк Василь Іванович</t>
  </si>
  <si>
    <t>№ 37 від 12.03.2014</t>
  </si>
  <si>
    <t>Сіжук Петро Олександрович</t>
  </si>
  <si>
    <t xml:space="preserve">м. Камінь-Каширський </t>
  </si>
  <si>
    <t>№ 5  від 12.03.2014</t>
  </si>
  <si>
    <t>Сілік Віталій Іванович</t>
  </si>
  <si>
    <t>№ 54 від 12.03.2014</t>
  </si>
  <si>
    <t>Соломко Олександр Іванович</t>
  </si>
  <si>
    <t>№ 43 від 12.03.2014</t>
  </si>
  <si>
    <t>Стасюк Андрій Петрович</t>
  </si>
  <si>
    <t xml:space="preserve">смт. Локачі </t>
  </si>
  <si>
    <t>№ 12 від 12.03.2014</t>
  </si>
  <si>
    <t>Стецюк Олег Васильович</t>
  </si>
  <si>
    <t>№ 53 від 07.10.214</t>
  </si>
  <si>
    <t>Токарська Віра Григорівна</t>
  </si>
  <si>
    <t>№ 50 від 12.03.2014</t>
  </si>
  <si>
    <t>Урин Орест Ігорович</t>
  </si>
  <si>
    <t>№ 42 від 12.03.2014</t>
  </si>
  <si>
    <t>Усік Сергій Степанович</t>
  </si>
  <si>
    <t>№ 33 від 12.03.2014</t>
  </si>
  <si>
    <t>Ханзерук Вікторія Адамівна</t>
  </si>
  <si>
    <t xml:space="preserve">Луцький р-н,
с. Липини </t>
  </si>
  <si>
    <t>№ 4 від 12.03.2014</t>
  </si>
  <si>
    <t>Чепенюк Алла Володимирівна</t>
  </si>
  <si>
    <t>№ 24 від 12.03.2014</t>
  </si>
  <si>
    <t>Чих Ольга Василівна</t>
  </si>
  <si>
    <t xml:space="preserve">смт. Колки </t>
  </si>
  <si>
    <t>№ 30 від 12.03.2014</t>
  </si>
  <si>
    <t>Шворак Наталія Василівна</t>
  </si>
  <si>
    <t>№ 23 від 12.03.2014</t>
  </si>
  <si>
    <t>Шворак Петро Григорович</t>
  </si>
  <si>
    <t>№ 22 від 12.03.2014</t>
  </si>
  <si>
    <t>Шеремета Віта Миколаївна</t>
  </si>
  <si>
    <t>№ 25 від 31.07.2014</t>
  </si>
  <si>
    <t>Юнчик Ольга Михайлівна</t>
  </si>
  <si>
    <t>№ 1 від 12.03.2014</t>
  </si>
  <si>
    <t>індивідуально</t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</si>
  <si>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1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1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05 січня 2015 року</t>
    </r>
  </si>
  <si>
    <t>відсутня</t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</si>
  <si>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1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1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19 січня 2015 року</t>
    </r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</si>
  <si>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1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1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12 січня 2015 року</t>
    </r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</si>
  <si>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26 січня 2015 рок</t>
    </r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</si>
  <si>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2 лютого 2015 рок</t>
    </r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</si>
  <si>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9 лютого 2015 рок</t>
    </r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</si>
  <si>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16 лютого 2015 рок</t>
    </r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</si>
  <si>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23 лютого 2015 рок</t>
    </r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</si>
  <si>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2 березня 2015 рок</t>
    </r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</si>
  <si>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10 березня 2015 рок</t>
    </r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</si>
  <si>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16 березня 2015 рок</t>
    </r>
  </si>
  <si>
    <t>5+5</t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</si>
  <si>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23 березня 2015 рок</t>
    </r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</si>
  <si>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30 березня 2015 рок</t>
    </r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</si>
  <si>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6 квітня 2015 рок</t>
    </r>
  </si>
  <si>
    <t>КТ 2014</t>
  </si>
  <si>
    <t>Разом</t>
  </si>
  <si>
    <t>ФЗ у 15р</t>
  </si>
  <si>
    <t>Кт2014</t>
  </si>
  <si>
    <t>поточні ФЗ-14</t>
  </si>
  <si>
    <t>поточні ФЗ-15</t>
  </si>
  <si>
    <t xml:space="preserve">ФЗ за 13р </t>
  </si>
  <si>
    <t>Всього зар. ФЗ</t>
  </si>
  <si>
    <t>МО-6/2</t>
  </si>
  <si>
    <t>Кт 14р</t>
  </si>
  <si>
    <t>Різниця</t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</si>
  <si>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13 квітня 2015 рок</t>
    </r>
  </si>
  <si>
    <t>Кт 2014</t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</si>
  <si>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20 квітня 2015 рок</t>
    </r>
  </si>
  <si>
    <t>за 14р</t>
  </si>
  <si>
    <t>за 15р</t>
  </si>
  <si>
    <t>за 13р</t>
  </si>
  <si>
    <t>Кас-заг</t>
  </si>
  <si>
    <t>Касові у 2015р</t>
  </si>
  <si>
    <t>Кт за 13 у 2014</t>
  </si>
  <si>
    <t>2014-МО</t>
  </si>
  <si>
    <t>Фінансові</t>
  </si>
  <si>
    <t>Касові</t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</si>
  <si>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5 травня 2015 рок</t>
    </r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</si>
  <si>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12 травня 2015 рок</t>
    </r>
  </si>
  <si>
    <r>
      <t xml:space="preserve">Оперативна інформація Волинського обласного центру з надання безоплатної вторинної правової допомоги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6 липня 2015 року</t>
    </r>
  </si>
  <si>
    <r>
      <t xml:space="preserve">Оперативна інформація Регіонального центру з надання безоплатної вторинної правової допомоги у Волинській області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13 липня 2015 року</t>
    </r>
  </si>
  <si>
    <r>
      <t xml:space="preserve">Оперативна інформація Регіонального центру з надання безоплатної вторинної правової допомоги у Волинській області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20 липня 2015 року</t>
    </r>
  </si>
  <si>
    <r>
      <t xml:space="preserve">Оперативна інформація Регіонального центру з надання безоплатної вторинної правової допомоги у Волинській області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27 липня 2015 року</t>
    </r>
  </si>
  <si>
    <r>
      <t xml:space="preserve">Оперативна інформація Регіонального центру з надання безоплатної вторинної правової допомоги у Волинській області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03 серпня 2015 року</t>
    </r>
  </si>
  <si>
    <r>
      <t xml:space="preserve">Оперативна інформація Регіонального центру з надання безоплатної вторинної правової допомоги у Волинській області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10 серпня 2015 року</t>
    </r>
  </si>
  <si>
    <r>
      <t xml:space="preserve">Оперативна інформація Регіонального центру з надання безоплатної вторинної правової допомоги у Волинській області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14 вересня 2015 року</t>
    </r>
  </si>
  <si>
    <r>
      <t xml:space="preserve">Оперативна інформація Регіонального центру з надання безоплатної вторинної правової допомоги у Волинській області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21 вересня 2015 року</t>
    </r>
  </si>
  <si>
    <r>
      <t xml:space="preserve">Оперативна інформація Регіонального центру з надання безоплатної вторинної правової допомоги у Волинській області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28 вересня 2015 року</t>
    </r>
  </si>
  <si>
    <r>
      <t xml:space="preserve">Оперативна інформація Регіонального центру з надання безоплатної вторинної правової допомоги у Волинській області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19 жовтня 2015 року</t>
    </r>
  </si>
  <si>
    <r>
      <t xml:space="preserve">Оперативна інформація Регіонального центру з надання безоплатної вторинної правової допомоги у Волинській області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12 жовтня 2015 року</t>
    </r>
  </si>
  <si>
    <r>
      <t xml:space="preserve">Оперативна інформація Регіонального центру з надання безоплатної вторинної правової допомоги у Волинській області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</t>
    </r>
    <r>
      <rPr>
        <b/>
        <sz val="12"/>
        <color indexed="8"/>
        <rFont val="Calibri"/>
        <family val="2"/>
        <charset val="204"/>
      </rPr>
      <t xml:space="preserve"> </t>
    </r>
    <r>
      <rPr>
        <b/>
        <sz val="12"/>
        <color rgb="FFFF0000"/>
        <rFont val="Calibri"/>
        <family val="2"/>
        <charset val="204"/>
      </rPr>
      <t>9 листопада 2015 року</t>
    </r>
  </si>
  <si>
    <r>
      <t xml:space="preserve">Оперативна інформація Регіонального центру з надання безоплатної вторинної правової допомоги у Волинській області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</t>
    </r>
    <r>
      <rPr>
        <b/>
        <sz val="14"/>
        <color rgb="FFFF0000"/>
        <rFont val="Calibri"/>
        <family val="2"/>
        <charset val="204"/>
      </rPr>
      <t xml:space="preserve"> </t>
    </r>
    <r>
      <rPr>
        <b/>
        <sz val="12"/>
        <color rgb="FFFF0000"/>
        <rFont val="Calibri"/>
        <family val="2"/>
        <charset val="204"/>
      </rPr>
      <t>2 листопада 2015 року</t>
    </r>
  </si>
  <si>
    <r>
      <t xml:space="preserve">Оперативна інформація Регіонального центру з надання безоплатної вторинної правової допомоги у Волинській області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16</t>
    </r>
    <r>
      <rPr>
        <b/>
        <sz val="12"/>
        <color rgb="FFFF0000"/>
        <rFont val="Calibri"/>
        <family val="2"/>
        <charset val="204"/>
      </rPr>
      <t xml:space="preserve"> </t>
    </r>
    <r>
      <rPr>
        <b/>
        <sz val="12"/>
        <color theme="1"/>
        <rFont val="Calibri"/>
        <family val="2"/>
        <charset val="204"/>
      </rPr>
      <t>листопада 2015 року</t>
    </r>
  </si>
  <si>
    <r>
      <t xml:space="preserve">Оперативна інформація Регіонального центру з надання безоплатної вторинної правової допомоги у Волинській області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23</t>
    </r>
    <r>
      <rPr>
        <b/>
        <sz val="12"/>
        <color rgb="FFFF0000"/>
        <rFont val="Calibri"/>
        <family val="2"/>
        <charset val="204"/>
      </rPr>
      <t xml:space="preserve"> </t>
    </r>
    <r>
      <rPr>
        <b/>
        <sz val="12"/>
        <color theme="1"/>
        <rFont val="Calibri"/>
        <family val="2"/>
        <charset val="204"/>
      </rPr>
      <t>листопада 2015 року</t>
    </r>
  </si>
  <si>
    <r>
      <t xml:space="preserve">Оперативна інформація Регіонального центру з надання безоплатної вторинної правової допомоги у Волинській області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14 грудня</t>
    </r>
    <r>
      <rPr>
        <b/>
        <sz val="12"/>
        <color theme="1"/>
        <rFont val="Calibri"/>
        <family val="2"/>
        <charset val="204"/>
      </rPr>
      <t xml:space="preserve"> 2015 року</t>
    </r>
  </si>
  <si>
    <r>
      <t xml:space="preserve">Оперативна інформація Регіонального центру з надання безоплатної вторинної правової допомоги у Волинській області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21 грудня</t>
    </r>
    <r>
      <rPr>
        <b/>
        <sz val="12"/>
        <color theme="1"/>
        <rFont val="Calibri"/>
        <family val="2"/>
        <charset val="204"/>
      </rPr>
      <t xml:space="preserve"> 2015 року</t>
    </r>
  </si>
  <si>
    <r>
      <t xml:space="preserve">Оперативна інформація Регіонального центру з надання безоплатної вторинної правової допомоги у Волинській області
щодо доручень, </t>
    </r>
    <r>
      <rPr>
        <b/>
        <u/>
        <sz val="10"/>
        <color indexed="8"/>
        <rFont val="Calibri"/>
        <family val="2"/>
        <charset val="204"/>
      </rPr>
      <t>виданих у попередньому бюджетному періоді</t>
    </r>
    <r>
      <rPr>
        <b/>
        <sz val="10"/>
        <color indexed="8"/>
        <rFont val="Calibri"/>
        <family val="2"/>
        <charset val="204"/>
      </rPr>
      <t xml:space="preserve"> адвокатам, які надають безоплатну вторинну правову допомогу, оплати їх послуг та відшкодування витрат
станом на 28 грудня</t>
    </r>
    <r>
      <rPr>
        <b/>
        <sz val="12"/>
        <color theme="1"/>
        <rFont val="Calibri"/>
        <family val="2"/>
        <charset val="204"/>
      </rPr>
      <t xml:space="preserve"> 2015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</si>
</sst>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6"/>
      <color theme="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8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2" fontId="9" fillId="0" borderId="0" xfId="0" applyNumberFormat="1" applyFont="1" applyFill="1"/>
    <xf numFmtId="2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" fontId="9" fillId="0" borderId="2" xfId="0" applyNumberFormat="1" applyFont="1" applyBorder="1" applyAlignment="1">
      <alignment vertical="center"/>
    </xf>
    <xf numFmtId="1" fontId="9" fillId="0" borderId="2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vertical="center"/>
    </xf>
    <xf numFmtId="2" fontId="9" fillId="0" borderId="2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1" fontId="9" fillId="0" borderId="2" xfId="0" applyNumberFormat="1" applyFont="1" applyBorder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2" fontId="9" fillId="0" borderId="2" xfId="0" applyNumberFormat="1" applyFont="1" applyBorder="1" applyAlignment="1">
      <alignment horizontal="right" vertical="center"/>
    </xf>
    <xf numFmtId="2" fontId="9" fillId="0" borderId="0" xfId="0" applyNumberFormat="1" applyFont="1"/>
    <xf numFmtId="0" fontId="9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5" fillId="0" borderId="1" xfId="0" applyFont="1" applyBorder="1" applyAlignment="1">
      <alignment horizontal="left" vertical="center"/>
    </xf>
    <xf numFmtId="0" fontId="12" fillId="0" borderId="0" xfId="0" applyFont="1"/>
    <xf numFmtId="0" fontId="12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2" fontId="12" fillId="0" borderId="1" xfId="0" applyNumberFormat="1" applyFont="1" applyFill="1" applyBorder="1" applyAlignment="1">
      <alignment horizontal="right" vertical="center"/>
    </xf>
    <xf numFmtId="2" fontId="12" fillId="0" borderId="2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2" fontId="9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13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2" fontId="16" fillId="0" borderId="0" xfId="0" applyNumberFormat="1" applyFont="1" applyFill="1"/>
    <xf numFmtId="0" fontId="16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/>
    </xf>
    <xf numFmtId="1" fontId="16" fillId="2" borderId="2" xfId="0" applyNumberFormat="1" applyFont="1" applyFill="1" applyBorder="1" applyAlignment="1">
      <alignment horizontal="right" vertical="center"/>
    </xf>
    <xf numFmtId="2" fontId="9" fillId="2" borderId="2" xfId="0" applyNumberFormat="1" applyFont="1" applyFill="1" applyBorder="1" applyAlignment="1">
      <alignment horizontal="right" vertical="center"/>
    </xf>
    <xf numFmtId="2" fontId="16" fillId="2" borderId="2" xfId="0" applyNumberFormat="1" applyFont="1" applyFill="1" applyBorder="1" applyAlignment="1">
      <alignment horizontal="right" vertical="center"/>
    </xf>
    <xf numFmtId="1" fontId="16" fillId="0" borderId="2" xfId="0" applyNumberFormat="1" applyFont="1" applyFill="1" applyBorder="1" applyAlignment="1">
      <alignment horizontal="right" vertical="center"/>
    </xf>
    <xf numFmtId="0" fontId="0" fillId="0" borderId="0" xfId="0" applyFill="1"/>
    <xf numFmtId="2" fontId="16" fillId="0" borderId="2" xfId="0" applyNumberFormat="1" applyFont="1" applyFill="1" applyBorder="1" applyAlignment="1">
      <alignment horizontal="right" vertical="center"/>
    </xf>
    <xf numFmtId="0" fontId="13" fillId="0" borderId="0" xfId="0" applyFont="1" applyFill="1"/>
    <xf numFmtId="2" fontId="0" fillId="0" borderId="0" xfId="0" applyNumberFormat="1" applyFill="1"/>
    <xf numFmtId="1" fontId="0" fillId="0" borderId="0" xfId="0" applyNumberFormat="1" applyFill="1"/>
    <xf numFmtId="0" fontId="0" fillId="2" borderId="0" xfId="0" applyFill="1"/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right" vertical="center"/>
    </xf>
    <xf numFmtId="2" fontId="0" fillId="2" borderId="0" xfId="0" applyNumberFormat="1" applyFill="1"/>
    <xf numFmtId="0" fontId="13" fillId="2" borderId="0" xfId="0" applyFont="1" applyFill="1"/>
    <xf numFmtId="1" fontId="0" fillId="2" borderId="0" xfId="0" applyNumberFormat="1" applyFill="1"/>
    <xf numFmtId="2" fontId="9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/>
    <xf numFmtId="0" fontId="0" fillId="0" borderId="1" xfId="0" applyFill="1" applyBorder="1"/>
    <xf numFmtId="2" fontId="0" fillId="0" borderId="1" xfId="0" applyNumberFormat="1" applyFill="1" applyBorder="1"/>
    <xf numFmtId="2" fontId="6" fillId="0" borderId="1" xfId="0" applyNumberFormat="1" applyFont="1" applyFill="1" applyBorder="1"/>
    <xf numFmtId="2" fontId="0" fillId="0" borderId="1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/>
    <xf numFmtId="1" fontId="9" fillId="2" borderId="1" xfId="0" applyNumberFormat="1" applyFont="1" applyFill="1" applyBorder="1" applyAlignment="1">
      <alignment horizontal="right" vertical="center"/>
    </xf>
    <xf numFmtId="2" fontId="1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/>
    <xf numFmtId="1" fontId="17" fillId="2" borderId="0" xfId="0" applyNumberFormat="1" applyFont="1" applyFill="1" applyBorder="1" applyAlignment="1">
      <alignment horizontal="right" vertical="center"/>
    </xf>
    <xf numFmtId="2" fontId="17" fillId="2" borderId="0" xfId="0" applyNumberFormat="1" applyFont="1" applyFill="1" applyBorder="1" applyAlignment="1">
      <alignment horizontal="right" vertical="center"/>
    </xf>
    <xf numFmtId="2" fontId="18" fillId="2" borderId="0" xfId="0" applyNumberFormat="1" applyFont="1" applyFill="1" applyBorder="1" applyAlignment="1">
      <alignment horizontal="right" vertical="center"/>
    </xf>
    <xf numFmtId="1" fontId="18" fillId="2" borderId="0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20" fillId="2" borderId="0" xfId="0" applyFont="1" applyFill="1"/>
    <xf numFmtId="2" fontId="7" fillId="2" borderId="0" xfId="0" applyNumberFormat="1" applyFont="1" applyFill="1"/>
    <xf numFmtId="2" fontId="5" fillId="2" borderId="0" xfId="0" applyNumberFormat="1" applyFont="1" applyFill="1"/>
    <xf numFmtId="0" fontId="20" fillId="2" borderId="0" xfId="0" applyFont="1" applyFill="1" applyBorder="1"/>
    <xf numFmtId="2" fontId="21" fillId="2" borderId="0" xfId="0" applyNumberFormat="1" applyFont="1" applyFill="1"/>
    <xf numFmtId="0" fontId="8" fillId="0" borderId="0" xfId="0" applyFont="1" applyFill="1"/>
    <xf numFmtId="0" fontId="8" fillId="2" borderId="0" xfId="0" applyFont="1" applyFill="1" applyBorder="1"/>
    <xf numFmtId="2" fontId="8" fillId="2" borderId="0" xfId="0" applyNumberFormat="1" applyFont="1" applyFill="1" applyBorder="1"/>
    <xf numFmtId="2" fontId="22" fillId="2" borderId="0" xfId="0" applyNumberFormat="1" applyFont="1" applyFill="1" applyBorder="1"/>
    <xf numFmtId="0" fontId="8" fillId="0" borderId="0" xfId="0" applyFont="1" applyFill="1" applyBorder="1"/>
    <xf numFmtId="1" fontId="8" fillId="2" borderId="0" xfId="0" applyNumberFormat="1" applyFont="1" applyFill="1" applyBorder="1"/>
    <xf numFmtId="2" fontId="23" fillId="2" borderId="0" xfId="0" applyNumberFormat="1" applyFont="1" applyFill="1" applyBorder="1"/>
    <xf numFmtId="2" fontId="1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2" fontId="5" fillId="2" borderId="0" xfId="0" applyNumberFormat="1" applyFont="1" applyFill="1" applyBorder="1"/>
    <xf numFmtId="2" fontId="7" fillId="2" borderId="0" xfId="0" applyNumberFormat="1" applyFont="1" applyFill="1" applyBorder="1"/>
    <xf numFmtId="1" fontId="5" fillId="2" borderId="0" xfId="0" applyNumberFormat="1" applyFont="1" applyFill="1" applyBorder="1"/>
    <xf numFmtId="2" fontId="20" fillId="2" borderId="0" xfId="0" applyNumberFormat="1" applyFont="1" applyFill="1" applyBorder="1"/>
    <xf numFmtId="0" fontId="5" fillId="0" borderId="0" xfId="0" applyFont="1" applyFill="1" applyBorder="1"/>
    <xf numFmtId="2" fontId="24" fillId="2" borderId="0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0" borderId="0" xfId="0" applyFont="1"/>
    <xf numFmtId="0" fontId="5" fillId="0" borderId="0" xfId="0" applyFont="1" applyFill="1"/>
    <xf numFmtId="2" fontId="7" fillId="2" borderId="0" xfId="0" applyNumberFormat="1" applyFont="1" applyFill="1" applyBorder="1" applyAlignment="1">
      <alignment horizontal="right" vertical="center"/>
    </xf>
    <xf numFmtId="2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0" fillId="3" borderId="0" xfId="0" applyFill="1"/>
    <xf numFmtId="0" fontId="8" fillId="4" borderId="0" xfId="0" applyFont="1" applyFill="1"/>
    <xf numFmtId="0" fontId="0" fillId="4" borderId="0" xfId="0" applyFill="1"/>
    <xf numFmtId="0" fontId="8" fillId="3" borderId="0" xfId="0" applyFont="1" applyFill="1"/>
    <xf numFmtId="2" fontId="0" fillId="4" borderId="0" xfId="0" applyNumberFormat="1" applyFill="1"/>
    <xf numFmtId="1" fontId="9" fillId="0" borderId="1" xfId="0" applyNumberFormat="1" applyFont="1" applyFill="1" applyBorder="1" applyAlignment="1">
      <alignment horizontal="right" vertical="center"/>
    </xf>
    <xf numFmtId="1" fontId="17" fillId="0" borderId="0" xfId="0" applyNumberFormat="1" applyFont="1" applyFill="1" applyBorder="1" applyAlignment="1">
      <alignment horizontal="right" vertical="center"/>
    </xf>
    <xf numFmtId="2" fontId="17" fillId="0" borderId="0" xfId="0" applyNumberFormat="1" applyFont="1" applyFill="1" applyBorder="1" applyAlignment="1">
      <alignment horizontal="right" vertical="center"/>
    </xf>
    <xf numFmtId="2" fontId="18" fillId="0" borderId="0" xfId="0" applyNumberFormat="1" applyFont="1" applyFill="1" applyBorder="1" applyAlignment="1">
      <alignment horizontal="right" vertical="center"/>
    </xf>
    <xf numFmtId="2" fontId="24" fillId="0" borderId="0" xfId="0" applyNumberFormat="1" applyFont="1" applyFill="1" applyBorder="1" applyAlignment="1">
      <alignment horizontal="right" vertical="center"/>
    </xf>
    <xf numFmtId="1" fontId="18" fillId="0" borderId="0" xfId="0" applyNumberFormat="1" applyFont="1" applyFill="1" applyBorder="1" applyAlignment="1">
      <alignment horizontal="right" vertical="center"/>
    </xf>
    <xf numFmtId="2" fontId="22" fillId="0" borderId="0" xfId="0" applyNumberFormat="1" applyFont="1" applyFill="1" applyBorder="1"/>
    <xf numFmtId="0" fontId="19" fillId="0" borderId="0" xfId="0" applyFont="1" applyFill="1"/>
    <xf numFmtId="0" fontId="20" fillId="0" borderId="0" xfId="0" applyFont="1" applyFill="1"/>
    <xf numFmtId="2" fontId="7" fillId="0" borderId="0" xfId="0" applyNumberFormat="1" applyFont="1" applyFill="1"/>
    <xf numFmtId="2" fontId="5" fillId="0" borderId="0" xfId="0" applyNumberFormat="1" applyFont="1" applyFill="1"/>
    <xf numFmtId="0" fontId="20" fillId="0" borderId="0" xfId="0" applyFont="1" applyFill="1" applyBorder="1"/>
    <xf numFmtId="2" fontId="21" fillId="0" borderId="0" xfId="0" applyNumberFormat="1" applyFont="1" applyFill="1"/>
    <xf numFmtId="2" fontId="12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right" vertical="center"/>
    </xf>
    <xf numFmtId="0" fontId="0" fillId="5" borderId="0" xfId="0" applyFill="1"/>
    <xf numFmtId="2" fontId="17" fillId="5" borderId="0" xfId="0" applyNumberFormat="1" applyFont="1" applyFill="1" applyBorder="1" applyAlignment="1">
      <alignment horizontal="right" vertical="center"/>
    </xf>
    <xf numFmtId="0" fontId="8" fillId="5" borderId="0" xfId="0" applyFont="1" applyFill="1"/>
    <xf numFmtId="2" fontId="16" fillId="5" borderId="1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/>
    <xf numFmtId="1" fontId="25" fillId="0" borderId="0" xfId="0" applyNumberFormat="1" applyFont="1" applyFill="1" applyBorder="1" applyAlignment="1">
      <alignment horizontal="right" vertical="center"/>
    </xf>
    <xf numFmtId="2" fontId="25" fillId="5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right" vertical="center"/>
    </xf>
    <xf numFmtId="2" fontId="22" fillId="5" borderId="0" xfId="0" applyNumberFormat="1" applyFont="1" applyFill="1" applyBorder="1"/>
    <xf numFmtId="1" fontId="8" fillId="0" borderId="0" xfId="0" applyNumberFormat="1" applyFont="1" applyFill="1" applyBorder="1"/>
    <xf numFmtId="2" fontId="8" fillId="5" borderId="0" xfId="0" applyNumberFormat="1" applyFont="1" applyFill="1" applyBorder="1"/>
    <xf numFmtId="2" fontId="23" fillId="5" borderId="0" xfId="0" applyNumberFormat="1" applyFont="1" applyFill="1" applyBorder="1"/>
    <xf numFmtId="2" fontId="23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right"/>
    </xf>
    <xf numFmtId="0" fontId="8" fillId="5" borderId="0" xfId="0" applyFont="1" applyFill="1" applyBorder="1"/>
    <xf numFmtId="0" fontId="8" fillId="0" borderId="0" xfId="0" applyFont="1" applyFill="1" applyBorder="1" applyAlignment="1">
      <alignment horizontal="right"/>
    </xf>
    <xf numFmtId="2" fontId="5" fillId="0" borderId="0" xfId="0" applyNumberFormat="1" applyFont="1" applyFill="1" applyBorder="1"/>
    <xf numFmtId="0" fontId="5" fillId="4" borderId="0" xfId="0" applyFont="1" applyFill="1"/>
    <xf numFmtId="2" fontId="7" fillId="0" borderId="0" xfId="0" applyNumberFormat="1" applyFont="1" applyFill="1" applyBorder="1"/>
    <xf numFmtId="0" fontId="5" fillId="0" borderId="0" xfId="0" applyFont="1"/>
    <xf numFmtId="2" fontId="7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/>
    <xf numFmtId="2" fontId="20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" fontId="24" fillId="0" borderId="0" xfId="0" applyNumberFormat="1" applyFont="1" applyFill="1" applyBorder="1" applyAlignment="1">
      <alignment horizontal="right" vertical="center"/>
    </xf>
    <xf numFmtId="2" fontId="5" fillId="4" borderId="0" xfId="0" applyNumberFormat="1" applyFont="1" applyFill="1"/>
    <xf numFmtId="2" fontId="8" fillId="4" borderId="0" xfId="0" applyNumberFormat="1" applyFont="1" applyFill="1"/>
    <xf numFmtId="0" fontId="24" fillId="0" borderId="0" xfId="0" applyFont="1" applyFill="1" applyBorder="1" applyAlignment="1">
      <alignment horizontal="right" vertical="center"/>
    </xf>
    <xf numFmtId="0" fontId="23" fillId="0" borderId="0" xfId="0" applyFont="1" applyFill="1"/>
    <xf numFmtId="2" fontId="26" fillId="2" borderId="0" xfId="0" applyNumberFormat="1" applyFont="1" applyFill="1"/>
    <xf numFmtId="2" fontId="25" fillId="0" borderId="0" xfId="0" applyNumberFormat="1" applyFont="1" applyFill="1" applyBorder="1" applyAlignment="1">
      <alignment horizontal="right" vertical="center"/>
    </xf>
    <xf numFmtId="2" fontId="25" fillId="2" borderId="0" xfId="0" applyNumberFormat="1" applyFont="1" applyFill="1" applyBorder="1" applyAlignment="1">
      <alignment horizontal="center" vertical="center"/>
    </xf>
    <xf numFmtId="0" fontId="27" fillId="0" borderId="0" xfId="0" applyFont="1" applyFill="1"/>
    <xf numFmtId="2" fontId="22" fillId="0" borderId="0" xfId="0" applyNumberFormat="1" applyFont="1" applyFill="1"/>
    <xf numFmtId="2" fontId="8" fillId="0" borderId="0" xfId="0" applyNumberFormat="1" applyFont="1" applyFill="1"/>
    <xf numFmtId="0" fontId="23" fillId="0" borderId="0" xfId="0" applyFont="1" applyFill="1" applyBorder="1"/>
    <xf numFmtId="2" fontId="28" fillId="0" borderId="0" xfId="0" applyNumberFormat="1" applyFont="1" applyFill="1"/>
    <xf numFmtId="2" fontId="29" fillId="2" borderId="0" xfId="0" applyNumberFormat="1" applyFont="1" applyFill="1"/>
    <xf numFmtId="2" fontId="9" fillId="6" borderId="1" xfId="0" applyNumberFormat="1" applyFont="1" applyFill="1" applyBorder="1" applyAlignment="1">
      <alignment horizontal="right" vertical="center"/>
    </xf>
    <xf numFmtId="2" fontId="29" fillId="5" borderId="0" xfId="0" applyNumberFormat="1" applyFont="1" applyFill="1"/>
    <xf numFmtId="2" fontId="18" fillId="5" borderId="0" xfId="0" applyNumberFormat="1" applyFont="1" applyFill="1" applyBorder="1" applyAlignment="1">
      <alignment horizontal="center" vertical="center"/>
    </xf>
    <xf numFmtId="2" fontId="7" fillId="5" borderId="0" xfId="0" applyNumberFormat="1" applyFont="1" applyFill="1" applyBorder="1"/>
    <xf numFmtId="2" fontId="5" fillId="5" borderId="0" xfId="0" applyNumberFormat="1" applyFont="1" applyFill="1" applyBorder="1"/>
    <xf numFmtId="0" fontId="5" fillId="5" borderId="0" xfId="0" applyFont="1" applyFill="1" applyBorder="1"/>
    <xf numFmtId="0" fontId="5" fillId="5" borderId="0" xfId="0" applyFont="1" applyFill="1"/>
    <xf numFmtId="2" fontId="26" fillId="5" borderId="0" xfId="0" applyNumberFormat="1" applyFont="1" applyFill="1"/>
    <xf numFmtId="0" fontId="17" fillId="0" borderId="0" xfId="0" applyFont="1" applyFill="1" applyBorder="1" applyAlignment="1">
      <alignment horizontal="right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/>
    <xf numFmtId="2" fontId="16" fillId="0" borderId="1" xfId="0" applyNumberFormat="1" applyFont="1" applyFill="1" applyBorder="1" applyAlignment="1">
      <alignment horizontal="right" vertical="center"/>
    </xf>
    <xf numFmtId="0" fontId="5" fillId="7" borderId="0" xfId="0" applyFont="1" applyFill="1" applyBorder="1"/>
    <xf numFmtId="0" fontId="5" fillId="7" borderId="0" xfId="0" applyFont="1" applyFill="1"/>
    <xf numFmtId="0" fontId="8" fillId="7" borderId="0" xfId="0" applyFont="1" applyFill="1"/>
    <xf numFmtId="0" fontId="0" fillId="7" borderId="0" xfId="0" applyFill="1"/>
    <xf numFmtId="0" fontId="16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right" vertical="center"/>
    </xf>
    <xf numFmtId="0" fontId="36" fillId="0" borderId="0" xfId="0" applyFont="1" applyFill="1"/>
    <xf numFmtId="0" fontId="37" fillId="0" borderId="0" xfId="0" applyFont="1" applyFill="1"/>
    <xf numFmtId="0" fontId="33" fillId="0" borderId="0" xfId="0" applyFont="1" applyFill="1"/>
    <xf numFmtId="0" fontId="33" fillId="0" borderId="0" xfId="0" applyFont="1"/>
    <xf numFmtId="0" fontId="19" fillId="0" borderId="0" xfId="0" applyFont="1" applyFill="1" applyBorder="1" applyAlignment="1">
      <alignment horizontal="right" vertical="center"/>
    </xf>
    <xf numFmtId="2" fontId="16" fillId="8" borderId="1" xfId="0" applyNumberFormat="1" applyFont="1" applyFill="1" applyBorder="1" applyAlignment="1">
      <alignment horizontal="right" vertical="center"/>
    </xf>
    <xf numFmtId="1" fontId="16" fillId="8" borderId="2" xfId="0" applyNumberFormat="1" applyFont="1" applyFill="1" applyBorder="1" applyAlignment="1">
      <alignment horizontal="right" vertical="center"/>
    </xf>
    <xf numFmtId="0" fontId="31" fillId="0" borderId="1" xfId="0" applyFont="1" applyFill="1" applyBorder="1" applyAlignment="1">
      <alignment vertical="top" wrapText="1"/>
    </xf>
    <xf numFmtId="0" fontId="6" fillId="0" borderId="0" xfId="0" applyFont="1"/>
    <xf numFmtId="0" fontId="16" fillId="5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vertical="top" wrapText="1"/>
    </xf>
    <xf numFmtId="0" fontId="35" fillId="2" borderId="1" xfId="0" applyFont="1" applyFill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22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2" fontId="18" fillId="2" borderId="8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2" fontId="18" fillId="0" borderId="8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23" fillId="2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 vertical="center" wrapText="1"/>
    </xf>
    <xf numFmtId="2" fontId="20" fillId="2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33" fillId="0" borderId="5" xfId="0" applyFont="1" applyFill="1" applyBorder="1" applyAlignment="1">
      <alignment vertical="top" wrapText="1"/>
    </xf>
    <xf numFmtId="0" fontId="33" fillId="0" borderId="6" xfId="0" applyFont="1" applyFill="1" applyBorder="1" applyAlignment="1">
      <alignment vertical="top" wrapText="1"/>
    </xf>
    <xf numFmtId="0" fontId="33" fillId="0" borderId="2" xfId="0" applyFont="1" applyFill="1" applyBorder="1" applyAlignment="1">
      <alignment vertical="top" wrapText="1"/>
    </xf>
    <xf numFmtId="2" fontId="38" fillId="2" borderId="8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 wrapText="1"/>
    </xf>
    <xf numFmtId="2" fontId="9" fillId="5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54;&#1041;&#1054;&#1058;&#1040;\&#1058;&#1045;&#1050;&#1057;&#1058;\&#1054;&#1087;&#1077;&#1088;&#1072;&#1090;&#1080;&#1074;&#1085;&#1072;%20&#1110;&#1085;&#1092;&#1086;&#1088;&#1084;&#1072;&#1094;&#1110;&#1103;\2015\&#1058;&#1072;&#1073;&#1083;&#1080;&#1094;&#1103;%20&#1079;&#1072;%202014\region_lawyers_workload_fees_2014%20%20&#1089;&#1090;&#1072;&#1085;&#1086;&#1084;%20&#1085;&#1072;%2012.01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54;&#1041;&#1054;&#1058;&#1040;\&#1058;&#1045;&#1050;&#1057;&#1058;\&#1054;&#1087;&#1077;&#1088;&#1072;&#1090;&#1080;&#1074;&#1085;&#1072;%20&#1110;&#1085;&#1092;&#1086;&#1088;&#1084;&#1072;&#1094;&#1110;&#1103;\2015\&#1058;&#1072;&#1073;&#1083;&#1080;&#1094;&#1103;%20&#1079;&#1072;%202014\volyn_lawyers_workload_fees_2014%2019.01.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54;&#1041;&#1054;&#1058;&#1040;\&#1058;&#1045;&#1050;&#1057;&#1058;\&#1054;&#1087;&#1077;&#1088;&#1072;&#1090;&#1080;&#1074;&#1085;&#1072;%20&#1110;&#1085;&#1092;&#1086;&#1088;&#1084;&#1072;&#1094;&#1110;&#1103;\2015\&#1052;&#1054;-6-2-&#1040;&#1044;&#1042;&#1054;&#1050;&#1040;&#1058;&#1048;-%202015&#1088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59;&#1061;&#1043;&#1040;&#1051;&#1058;&#1045;&#1056;&#1030;&#1071;/&#1043;&#1088;&#1072;&#1082;&#1086;&#1074;&#1089;&#1100;&#1082;&#1080;&#1081;%20&#1047;&#1042;&#1030;&#1058;%20&#1087;&#1086;&#1085;&#1077;&#1076;&#1110;&#1083;&#1086;&#1082;/&#1052;&#1054;-6-2-&#1040;&#1044;&#1042;&#1054;&#1050;&#1040;&#1058;&#1048;-%202015&#1088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.01.2015"/>
      <sheetName val="12.01.2015"/>
    </sheetNames>
    <sheetDataSet>
      <sheetData sheetId="0">
        <row r="6">
          <cell r="H6">
            <v>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-січ14"/>
      <sheetName val="МО-лют15"/>
      <sheetName val="МО-бер 15"/>
      <sheetName val="МО-квіт15"/>
      <sheetName val="МО-трав15"/>
      <sheetName val="МО-черв15"/>
      <sheetName val="МО-лип15"/>
      <sheetName val="Серп 15"/>
      <sheetName val="МО-вер 15"/>
      <sheetName val="МО-жовт15"/>
      <sheetName val="МО-лист 15"/>
      <sheetName val="МО-груд15"/>
      <sheetName val="Ю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H6">
            <v>42249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-січ14"/>
      <sheetName val="МО-лют15"/>
      <sheetName val="МО-бер 15"/>
      <sheetName val="МО-квіт15"/>
      <sheetName val="МО-трав15"/>
      <sheetName val="МО-черв15"/>
      <sheetName val="МО-лип15"/>
      <sheetName val="Серп 15"/>
      <sheetName val="МО-вер 15"/>
      <sheetName val="МО-жовт15"/>
      <sheetName val="МО-лист 15"/>
      <sheetName val="МО-груд15"/>
      <sheetName val="Ю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AG7">
            <v>11383.179999999998</v>
          </cell>
        </row>
        <row r="8">
          <cell r="AG8">
            <v>28111.73</v>
          </cell>
        </row>
        <row r="10">
          <cell r="AG10">
            <v>11042.64</v>
          </cell>
        </row>
        <row r="11">
          <cell r="AG11">
            <v>786.95</v>
          </cell>
        </row>
        <row r="12">
          <cell r="AG12">
            <v>479.4</v>
          </cell>
        </row>
        <row r="13">
          <cell r="AG13">
            <v>1790.23</v>
          </cell>
        </row>
        <row r="15">
          <cell r="AG15">
            <v>8655.3100000000013</v>
          </cell>
        </row>
        <row r="16">
          <cell r="AG16">
            <v>3516.96</v>
          </cell>
        </row>
        <row r="17">
          <cell r="AG17">
            <v>2111.87</v>
          </cell>
        </row>
        <row r="18">
          <cell r="AG18">
            <v>16454.919999999998</v>
          </cell>
        </row>
        <row r="19">
          <cell r="AG19">
            <v>4819.7299999999996</v>
          </cell>
        </row>
        <row r="20">
          <cell r="AG20">
            <v>23999.510000000002</v>
          </cell>
        </row>
        <row r="21">
          <cell r="AG21">
            <v>1779.86</v>
          </cell>
        </row>
        <row r="22">
          <cell r="AG22">
            <v>0</v>
          </cell>
        </row>
        <row r="23">
          <cell r="AG23">
            <v>16879.849999999999</v>
          </cell>
        </row>
        <row r="27">
          <cell r="AG27">
            <v>2993.8100000000004</v>
          </cell>
        </row>
        <row r="28">
          <cell r="AG28">
            <v>4492.1399999999994</v>
          </cell>
        </row>
        <row r="29">
          <cell r="AG29">
            <v>2769.72</v>
          </cell>
        </row>
        <row r="30">
          <cell r="AG30">
            <v>17370.21</v>
          </cell>
        </row>
        <row r="31">
          <cell r="AG31">
            <v>18067.71</v>
          </cell>
        </row>
        <row r="32">
          <cell r="AG32">
            <v>22881.829999999998</v>
          </cell>
        </row>
        <row r="33">
          <cell r="AG33">
            <v>1358.83</v>
          </cell>
        </row>
        <row r="34">
          <cell r="AG34">
            <v>13622.51</v>
          </cell>
        </row>
        <row r="35">
          <cell r="AG35">
            <v>3796.24</v>
          </cell>
        </row>
        <row r="36">
          <cell r="AG36">
            <v>7211.5999999999995</v>
          </cell>
        </row>
        <row r="37">
          <cell r="AG37">
            <v>363.55</v>
          </cell>
        </row>
        <row r="38">
          <cell r="AG38">
            <v>14929.900000000001</v>
          </cell>
        </row>
        <row r="39">
          <cell r="AG39">
            <v>21806.19</v>
          </cell>
        </row>
        <row r="40">
          <cell r="AG40">
            <v>0</v>
          </cell>
        </row>
        <row r="41">
          <cell r="AG41">
            <v>12421.38</v>
          </cell>
        </row>
        <row r="42">
          <cell r="AG42">
            <v>11111.99</v>
          </cell>
        </row>
        <row r="43">
          <cell r="AG43">
            <v>5886.17</v>
          </cell>
        </row>
        <row r="44">
          <cell r="AG44">
            <v>10804.64</v>
          </cell>
        </row>
        <row r="45">
          <cell r="AG45">
            <v>11805.99</v>
          </cell>
        </row>
        <row r="46">
          <cell r="AG46">
            <v>2671.53</v>
          </cell>
        </row>
        <row r="47">
          <cell r="AG47">
            <v>18322.04</v>
          </cell>
        </row>
        <row r="48">
          <cell r="AG48">
            <v>0</v>
          </cell>
        </row>
        <row r="49">
          <cell r="AG49">
            <v>13563.44</v>
          </cell>
        </row>
        <row r="51">
          <cell r="AG51">
            <v>0</v>
          </cell>
        </row>
        <row r="52">
          <cell r="AG52">
            <v>7843.77</v>
          </cell>
        </row>
        <row r="56">
          <cell r="AG56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-січ14"/>
      <sheetName val="МО-лют15"/>
      <sheetName val="МО-бер 15"/>
      <sheetName val="МО-квіт15"/>
      <sheetName val="МО-трав15"/>
      <sheetName val="МО-черв15"/>
      <sheetName val="МО-лип15"/>
      <sheetName val="Серп 15"/>
      <sheetName val="МО-вер 15"/>
      <sheetName val="МО-жовт15"/>
      <sheetName val="МО-лист 15"/>
      <sheetName val="МО-груд15"/>
      <sheetName val="Ю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G7">
            <v>11383.179999999998</v>
          </cell>
        </row>
        <row r="8">
          <cell r="AG8">
            <v>28111.73</v>
          </cell>
        </row>
        <row r="10">
          <cell r="AG10">
            <v>11042.64</v>
          </cell>
        </row>
        <row r="11">
          <cell r="AG11">
            <v>1617.6100000000001</v>
          </cell>
        </row>
        <row r="12">
          <cell r="AG12">
            <v>479.4</v>
          </cell>
        </row>
        <row r="13">
          <cell r="AG13">
            <v>1790.23</v>
          </cell>
        </row>
        <row r="14">
          <cell r="AG14">
            <v>1534.68</v>
          </cell>
        </row>
        <row r="15">
          <cell r="AG15">
            <v>8655.3100000000013</v>
          </cell>
        </row>
        <row r="16">
          <cell r="AG16">
            <v>3516.96</v>
          </cell>
        </row>
        <row r="17">
          <cell r="AG17">
            <v>2111.87</v>
          </cell>
        </row>
        <row r="18">
          <cell r="AG18">
            <v>16454.919999999998</v>
          </cell>
        </row>
        <row r="19">
          <cell r="AG19">
            <v>4819.7299999999996</v>
          </cell>
        </row>
        <row r="20">
          <cell r="AG20">
            <v>23999.510000000002</v>
          </cell>
        </row>
        <row r="21">
          <cell r="AG21">
            <v>1779.86</v>
          </cell>
        </row>
        <row r="22">
          <cell r="AG22">
            <v>0</v>
          </cell>
        </row>
        <row r="23">
          <cell r="AG23">
            <v>16879.849999999999</v>
          </cell>
        </row>
        <row r="24">
          <cell r="AG24">
            <v>0</v>
          </cell>
        </row>
        <row r="25">
          <cell r="AG25">
            <v>0</v>
          </cell>
        </row>
        <row r="27">
          <cell r="AG27">
            <v>2993.8100000000004</v>
          </cell>
        </row>
        <row r="28">
          <cell r="AG28">
            <v>4492.1399999999994</v>
          </cell>
        </row>
        <row r="29">
          <cell r="AG29">
            <v>2769.72</v>
          </cell>
        </row>
        <row r="30">
          <cell r="AG30">
            <v>17370.21</v>
          </cell>
        </row>
        <row r="31">
          <cell r="AG31">
            <v>18067.71</v>
          </cell>
        </row>
        <row r="32">
          <cell r="AG32">
            <v>22881.829999999998</v>
          </cell>
        </row>
        <row r="33">
          <cell r="AG33">
            <v>1358.83</v>
          </cell>
        </row>
        <row r="34">
          <cell r="AG34">
            <v>13622.51</v>
          </cell>
        </row>
        <row r="35">
          <cell r="AG35">
            <v>3796.24</v>
          </cell>
        </row>
        <row r="36">
          <cell r="AG36">
            <v>7211.5999999999995</v>
          </cell>
        </row>
        <row r="37">
          <cell r="AG37">
            <v>363.55</v>
          </cell>
        </row>
        <row r="38">
          <cell r="AG38">
            <v>14929.900000000001</v>
          </cell>
        </row>
        <row r="39">
          <cell r="AG39">
            <v>22458.34</v>
          </cell>
        </row>
        <row r="40">
          <cell r="AG40">
            <v>0</v>
          </cell>
        </row>
        <row r="41">
          <cell r="AG41">
            <v>12421.38</v>
          </cell>
        </row>
        <row r="42">
          <cell r="AG42">
            <v>11111.99</v>
          </cell>
        </row>
        <row r="43">
          <cell r="AG43">
            <v>5886.17</v>
          </cell>
        </row>
        <row r="45">
          <cell r="AG45">
            <v>11805.99</v>
          </cell>
        </row>
        <row r="46">
          <cell r="AG46">
            <v>2671.53</v>
          </cell>
        </row>
        <row r="47">
          <cell r="AG47">
            <v>18322.04</v>
          </cell>
        </row>
        <row r="48">
          <cell r="AG48">
            <v>0</v>
          </cell>
        </row>
        <row r="49">
          <cell r="AG49">
            <v>13563.44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7843.77</v>
          </cell>
        </row>
        <row r="56">
          <cell r="AG56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AF58"/>
  <sheetViews>
    <sheetView topLeftCell="Q30" zoomScale="80" zoomScaleNormal="80" zoomScaleSheetLayoutView="130" workbookViewId="0">
      <selection activeCell="I4" sqref="I4:I5"/>
    </sheetView>
  </sheetViews>
  <sheetFormatPr defaultColWidth="9.7109375" defaultRowHeight="12.75" x14ac:dyDescent="0.2"/>
  <cols>
    <col min="1" max="1" width="6" style="3" bestFit="1" customWidth="1"/>
    <col min="2" max="2" width="14.28515625" style="3" customWidth="1"/>
    <col min="3" max="3" width="11.140625" style="3" customWidth="1"/>
    <col min="4" max="4" width="17.140625" style="3" customWidth="1"/>
    <col min="5" max="5" width="12.42578125" style="3" customWidth="1"/>
    <col min="6" max="6" width="12.28515625" style="3" customWidth="1"/>
    <col min="7" max="7" width="11.28515625" style="3" customWidth="1"/>
    <col min="8" max="10" width="9.7109375" style="3"/>
    <col min="11" max="14" width="9.7109375" style="12" customWidth="1"/>
    <col min="15" max="16" width="9.7109375" style="13" customWidth="1"/>
    <col min="17" max="17" width="9.7109375" style="12" customWidth="1"/>
    <col min="18" max="18" width="9.7109375" style="13" customWidth="1"/>
    <col min="19" max="19" width="11" style="12" customWidth="1"/>
    <col min="20" max="20" width="9.7109375" style="13" customWidth="1"/>
    <col min="21" max="21" width="11.28515625" style="12" customWidth="1"/>
    <col min="22" max="24" width="9.7109375" style="12"/>
    <col min="25" max="25" width="9.85546875" style="12" bestFit="1" customWidth="1"/>
    <col min="26" max="26" width="11.85546875" style="12" customWidth="1"/>
    <col min="27" max="27" width="11.42578125" style="3" bestFit="1" customWidth="1"/>
    <col min="28" max="28" width="9.85546875" style="3" bestFit="1" customWidth="1"/>
    <col min="29" max="29" width="10.140625" style="3" customWidth="1"/>
    <col min="30" max="30" width="11" style="3" customWidth="1"/>
    <col min="31" max="31" width="11.42578125" style="3" bestFit="1" customWidth="1"/>
    <col min="32" max="32" width="11.42578125" style="3" customWidth="1"/>
    <col min="33" max="16384" width="9.7109375" style="3"/>
  </cols>
  <sheetData>
    <row r="1" spans="1:32" s="4" customFormat="1" ht="60" customHeight="1" x14ac:dyDescent="0.2">
      <c r="A1" s="241" t="s">
        <v>147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2" spans="1:32" s="4" customFormat="1" ht="57.75" customHeight="1" x14ac:dyDescent="0.2">
      <c r="A2" s="243" t="s">
        <v>3</v>
      </c>
      <c r="B2" s="243" t="s">
        <v>21</v>
      </c>
      <c r="C2" s="243" t="s">
        <v>22</v>
      </c>
      <c r="D2" s="243" t="s">
        <v>1</v>
      </c>
      <c r="E2" s="243" t="s">
        <v>4</v>
      </c>
      <c r="F2" s="243" t="s">
        <v>0</v>
      </c>
      <c r="G2" s="243" t="s">
        <v>20</v>
      </c>
      <c r="H2" s="246" t="s">
        <v>11</v>
      </c>
      <c r="I2" s="247"/>
      <c r="J2" s="248"/>
      <c r="K2" s="252" t="s">
        <v>12</v>
      </c>
      <c r="L2" s="253"/>
      <c r="M2" s="253"/>
      <c r="N2" s="253"/>
      <c r="O2" s="253"/>
      <c r="P2" s="253"/>
      <c r="Q2" s="253"/>
      <c r="R2" s="253"/>
      <c r="S2" s="253"/>
      <c r="T2" s="253"/>
      <c r="U2" s="254"/>
      <c r="V2" s="255" t="s">
        <v>13</v>
      </c>
      <c r="W2" s="256"/>
      <c r="X2" s="256"/>
      <c r="Y2" s="256"/>
      <c r="Z2" s="256"/>
      <c r="AA2" s="256"/>
      <c r="AB2" s="256"/>
      <c r="AC2" s="256"/>
      <c r="AD2" s="256"/>
      <c r="AE2" s="256"/>
      <c r="AF2" s="257"/>
    </row>
    <row r="3" spans="1:32" ht="65.25" customHeight="1" x14ac:dyDescent="0.2">
      <c r="A3" s="244"/>
      <c r="B3" s="244"/>
      <c r="C3" s="244"/>
      <c r="D3" s="244"/>
      <c r="E3" s="244"/>
      <c r="F3" s="244"/>
      <c r="G3" s="244"/>
      <c r="H3" s="249"/>
      <c r="I3" s="250"/>
      <c r="J3" s="251"/>
      <c r="K3" s="252" t="s">
        <v>17</v>
      </c>
      <c r="L3" s="253"/>
      <c r="M3" s="253"/>
      <c r="N3" s="253"/>
      <c r="O3" s="254"/>
      <c r="P3" s="252" t="s">
        <v>18</v>
      </c>
      <c r="Q3" s="253"/>
      <c r="R3" s="253"/>
      <c r="S3" s="253"/>
      <c r="T3" s="253"/>
      <c r="U3" s="254"/>
      <c r="V3" s="252" t="s">
        <v>17</v>
      </c>
      <c r="W3" s="253"/>
      <c r="X3" s="253"/>
      <c r="Y3" s="253"/>
      <c r="Z3" s="254"/>
      <c r="AA3" s="255" t="s">
        <v>26</v>
      </c>
      <c r="AB3" s="256"/>
      <c r="AC3" s="256"/>
      <c r="AD3" s="256"/>
      <c r="AE3" s="256"/>
      <c r="AF3" s="257"/>
    </row>
    <row r="4" spans="1:32" ht="69" customHeight="1" x14ac:dyDescent="0.2">
      <c r="A4" s="244"/>
      <c r="B4" s="244"/>
      <c r="C4" s="244"/>
      <c r="D4" s="244"/>
      <c r="E4" s="244"/>
      <c r="F4" s="244"/>
      <c r="G4" s="244"/>
      <c r="H4" s="243" t="s">
        <v>10</v>
      </c>
      <c r="I4" s="243" t="s">
        <v>5</v>
      </c>
      <c r="J4" s="243" t="s">
        <v>6</v>
      </c>
      <c r="K4" s="260" t="s">
        <v>9</v>
      </c>
      <c r="L4" s="260" t="s">
        <v>24</v>
      </c>
      <c r="M4" s="260" t="s">
        <v>23</v>
      </c>
      <c r="N4" s="260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258" t="s">
        <v>19</v>
      </c>
      <c r="P4" s="252" t="s">
        <v>14</v>
      </c>
      <c r="Q4" s="254"/>
      <c r="R4" s="252" t="s">
        <v>15</v>
      </c>
      <c r="S4" s="254"/>
      <c r="T4" s="252" t="s">
        <v>16</v>
      </c>
      <c r="U4" s="254"/>
      <c r="V4" s="260" t="s">
        <v>9</v>
      </c>
      <c r="W4" s="260" t="s">
        <v>24</v>
      </c>
      <c r="X4" s="260" t="s">
        <v>23</v>
      </c>
      <c r="Y4" s="260" t="str">
        <f>"відсоток  до загальної кількості виданих доручень (гр."&amp;V6&amp;"/гр."&amp;'05.01.2015'!H6&amp;"*100)"</f>
        <v>відсоток  до загальної кількості виданих доручень (гр.22/гр.8*100)</v>
      </c>
      <c r="Z4" s="258" t="s">
        <v>19</v>
      </c>
      <c r="AA4" s="255" t="s">
        <v>2</v>
      </c>
      <c r="AB4" s="257"/>
      <c r="AC4" s="255" t="s">
        <v>7</v>
      </c>
      <c r="AD4" s="257"/>
      <c r="AE4" s="255" t="s">
        <v>16</v>
      </c>
      <c r="AF4" s="257"/>
    </row>
    <row r="5" spans="1:32" ht="202.5" customHeight="1" x14ac:dyDescent="0.2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61"/>
      <c r="L5" s="261"/>
      <c r="M5" s="261"/>
      <c r="N5" s="261"/>
      <c r="O5" s="259"/>
      <c r="P5" s="28" t="s">
        <v>8</v>
      </c>
      <c r="Q5" s="11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28" t="s">
        <v>8</v>
      </c>
      <c r="S5" s="11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28" t="s">
        <v>8</v>
      </c>
      <c r="U5" s="11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61"/>
      <c r="W5" s="261"/>
      <c r="X5" s="261"/>
      <c r="Y5" s="261"/>
      <c r="Z5" s="259"/>
      <c r="AA5" s="5" t="str">
        <f>"сума, грн.
(гр."&amp;T6&amp;"+гр."&amp;Z6&amp;")"</f>
        <v>сума, грн.
(гр.20+гр.26)</v>
      </c>
      <c r="AB5" s="6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5" t="s">
        <v>8</v>
      </c>
      <c r="AD5" s="6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5" t="s">
        <v>8</v>
      </c>
      <c r="AF5" s="6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</row>
    <row r="6" spans="1:32" x14ac:dyDescent="0.2">
      <c r="A6" s="2">
        <v>1</v>
      </c>
      <c r="B6" s="7">
        <f>A6+1</f>
        <v>2</v>
      </c>
      <c r="C6" s="7">
        <f t="shared" ref="C6:AD6" si="0">B6+1</f>
        <v>3</v>
      </c>
      <c r="D6" s="7">
        <f t="shared" si="0"/>
        <v>4</v>
      </c>
      <c r="E6" s="7">
        <f t="shared" si="0"/>
        <v>5</v>
      </c>
      <c r="F6" s="7">
        <f t="shared" si="0"/>
        <v>6</v>
      </c>
      <c r="G6" s="7">
        <f t="shared" si="0"/>
        <v>7</v>
      </c>
      <c r="H6" s="7">
        <f t="shared" si="0"/>
        <v>8</v>
      </c>
      <c r="I6" s="7">
        <f t="shared" si="0"/>
        <v>9</v>
      </c>
      <c r="J6" s="7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7">
        <f t="shared" si="0"/>
        <v>27</v>
      </c>
      <c r="AB6" s="7">
        <f t="shared" si="0"/>
        <v>28</v>
      </c>
      <c r="AC6" s="7">
        <f t="shared" si="0"/>
        <v>29</v>
      </c>
      <c r="AD6" s="7">
        <f t="shared" si="0"/>
        <v>30</v>
      </c>
      <c r="AE6" s="7">
        <v>31</v>
      </c>
      <c r="AF6" s="7">
        <v>32</v>
      </c>
    </row>
    <row r="7" spans="1:32" ht="25.5" customHeight="1" x14ac:dyDescent="0.2">
      <c r="A7" s="1">
        <v>1</v>
      </c>
      <c r="B7" s="7" t="s">
        <v>146</v>
      </c>
      <c r="C7" s="7" t="s">
        <v>148</v>
      </c>
      <c r="D7" s="9" t="s">
        <v>27</v>
      </c>
      <c r="E7" s="8" t="s">
        <v>28</v>
      </c>
      <c r="F7" s="8" t="s">
        <v>29</v>
      </c>
      <c r="G7" s="7"/>
      <c r="H7" s="10">
        <v>29</v>
      </c>
      <c r="I7" s="10">
        <v>4</v>
      </c>
      <c r="J7" s="10">
        <v>24</v>
      </c>
      <c r="K7" s="16">
        <v>0</v>
      </c>
      <c r="L7" s="16">
        <v>0</v>
      </c>
      <c r="M7" s="16">
        <v>0</v>
      </c>
      <c r="N7" s="14">
        <f>IF(H7=0,0,K7/H7)*100</f>
        <v>0</v>
      </c>
      <c r="O7" s="14">
        <v>0</v>
      </c>
      <c r="P7" s="22">
        <v>0</v>
      </c>
      <c r="Q7" s="14">
        <f>IF(O7=0,0,P7/O7)*100</f>
        <v>0</v>
      </c>
      <c r="R7" s="22">
        <v>0</v>
      </c>
      <c r="S7" s="14">
        <f>IF(P7=0,0,R7/P7)*100</f>
        <v>0</v>
      </c>
      <c r="T7" s="22">
        <v>0</v>
      </c>
      <c r="U7" s="14">
        <f>IF(P7=0,0,T7/P7)*100</f>
        <v>0</v>
      </c>
      <c r="V7" s="23">
        <v>21</v>
      </c>
      <c r="W7" s="23">
        <v>30</v>
      </c>
      <c r="X7" s="23">
        <v>0</v>
      </c>
      <c r="Y7" s="15">
        <f>IF(H7=0,0,V7/H7)*100</f>
        <v>72.41379310344827</v>
      </c>
      <c r="Z7" s="24">
        <v>28713.21</v>
      </c>
      <c r="AA7" s="25">
        <v>28713.21</v>
      </c>
      <c r="AB7" s="15">
        <f>IF(Z7=0,0,AA7/Z7)*100</f>
        <v>100</v>
      </c>
      <c r="AC7" s="25">
        <v>23465.25</v>
      </c>
      <c r="AD7" s="15">
        <f>IF(AA7=0,0,AC7/AA7)*100</f>
        <v>81.722837676456237</v>
      </c>
      <c r="AE7" s="25">
        <f>AA7-AC7</f>
        <v>5247.9599999999991</v>
      </c>
      <c r="AF7" s="15">
        <f>IF(AA7=0,0,AE7/AA7)*100</f>
        <v>18.277162323543759</v>
      </c>
    </row>
    <row r="8" spans="1:32" ht="25.5" customHeight="1" x14ac:dyDescent="0.2">
      <c r="A8" s="1">
        <v>2</v>
      </c>
      <c r="B8" s="7" t="s">
        <v>146</v>
      </c>
      <c r="C8" s="7" t="s">
        <v>148</v>
      </c>
      <c r="D8" s="9" t="s">
        <v>30</v>
      </c>
      <c r="E8" s="8" t="s">
        <v>31</v>
      </c>
      <c r="F8" s="8" t="s">
        <v>32</v>
      </c>
      <c r="G8" s="7"/>
      <c r="H8" s="10">
        <v>11</v>
      </c>
      <c r="I8" s="10">
        <v>2</v>
      </c>
      <c r="J8" s="10">
        <v>8</v>
      </c>
      <c r="K8" s="16">
        <v>0</v>
      </c>
      <c r="L8" s="16">
        <v>0</v>
      </c>
      <c r="M8" s="16">
        <v>0</v>
      </c>
      <c r="N8" s="14">
        <f t="shared" ref="N8:N57" si="1">IF(H8=0,0,K8/H8)*100</f>
        <v>0</v>
      </c>
      <c r="O8" s="14">
        <v>0</v>
      </c>
      <c r="P8" s="22">
        <v>0</v>
      </c>
      <c r="Q8" s="14">
        <f t="shared" ref="Q8:Q58" si="2">IF(O8=0,0,P8/O8)*100</f>
        <v>0</v>
      </c>
      <c r="R8" s="22">
        <v>0</v>
      </c>
      <c r="S8" s="14">
        <f t="shared" ref="S8:S58" si="3">IF(P8=0,0,R8/P8)*100</f>
        <v>0</v>
      </c>
      <c r="T8" s="22">
        <v>0</v>
      </c>
      <c r="U8" s="14">
        <f t="shared" ref="U8:U58" si="4">IF(P8=0,0,T8/P8)*100</f>
        <v>0</v>
      </c>
      <c r="V8" s="23">
        <v>3</v>
      </c>
      <c r="W8" s="23">
        <v>3</v>
      </c>
      <c r="X8" s="23">
        <v>0</v>
      </c>
      <c r="Y8" s="15">
        <f t="shared" ref="Y8:Y58" si="5">IF(H8=0,0,V8/H8)*100</f>
        <v>27.27272727272727</v>
      </c>
      <c r="Z8" s="24">
        <v>2055.6799999999998</v>
      </c>
      <c r="AA8" s="25">
        <v>2055.6799999999998</v>
      </c>
      <c r="AB8" s="15">
        <f t="shared" ref="AB8:AB57" si="6">IF(Z8=0,0,AA8/Z8)*100</f>
        <v>100</v>
      </c>
      <c r="AC8" s="25">
        <v>0</v>
      </c>
      <c r="AD8" s="15">
        <f t="shared" ref="AD8:AD57" si="7">IF(AA8=0,0,AC8/AA8)*100</f>
        <v>0</v>
      </c>
      <c r="AE8" s="25">
        <f t="shared" ref="AE8:AE57" si="8">AA8-AC8</f>
        <v>2055.6799999999998</v>
      </c>
      <c r="AF8" s="15">
        <f t="shared" ref="AF8:AF57" si="9">IF(AA8=0,0,AE8/AA8)*100</f>
        <v>100</v>
      </c>
    </row>
    <row r="9" spans="1:32" ht="25.5" customHeight="1" x14ac:dyDescent="0.2">
      <c r="A9" s="1">
        <v>3</v>
      </c>
      <c r="B9" s="7" t="s">
        <v>146</v>
      </c>
      <c r="C9" s="7" t="s">
        <v>148</v>
      </c>
      <c r="D9" s="9" t="s">
        <v>33</v>
      </c>
      <c r="E9" s="8" t="s">
        <v>34</v>
      </c>
      <c r="F9" s="8" t="s">
        <v>35</v>
      </c>
      <c r="G9" s="7"/>
      <c r="H9" s="10">
        <v>33</v>
      </c>
      <c r="I9" s="10">
        <v>4</v>
      </c>
      <c r="J9" s="10">
        <v>29</v>
      </c>
      <c r="K9" s="16">
        <v>0</v>
      </c>
      <c r="L9" s="16">
        <v>0</v>
      </c>
      <c r="M9" s="16">
        <v>0</v>
      </c>
      <c r="N9" s="14">
        <f t="shared" si="1"/>
        <v>0</v>
      </c>
      <c r="O9" s="14">
        <v>0</v>
      </c>
      <c r="P9" s="22">
        <v>0</v>
      </c>
      <c r="Q9" s="14">
        <f t="shared" si="2"/>
        <v>0</v>
      </c>
      <c r="R9" s="22">
        <v>0</v>
      </c>
      <c r="S9" s="14">
        <f t="shared" si="3"/>
        <v>0</v>
      </c>
      <c r="T9" s="22">
        <v>0</v>
      </c>
      <c r="U9" s="14">
        <f t="shared" si="4"/>
        <v>0</v>
      </c>
      <c r="V9" s="23">
        <v>17</v>
      </c>
      <c r="W9" s="23">
        <v>18</v>
      </c>
      <c r="X9" s="23">
        <v>0</v>
      </c>
      <c r="Y9" s="15">
        <f t="shared" si="5"/>
        <v>51.515151515151516</v>
      </c>
      <c r="Z9" s="24">
        <v>26929.119999999999</v>
      </c>
      <c r="AA9" s="25">
        <v>26929.119999999999</v>
      </c>
      <c r="AB9" s="15">
        <f t="shared" si="6"/>
        <v>100</v>
      </c>
      <c r="AC9" s="25">
        <v>0</v>
      </c>
      <c r="AD9" s="15">
        <f t="shared" si="7"/>
        <v>0</v>
      </c>
      <c r="AE9" s="25">
        <f t="shared" si="8"/>
        <v>26929.119999999999</v>
      </c>
      <c r="AF9" s="15">
        <f t="shared" si="9"/>
        <v>100</v>
      </c>
    </row>
    <row r="10" spans="1:32" ht="25.5" customHeight="1" x14ac:dyDescent="0.2">
      <c r="A10" s="1">
        <v>4</v>
      </c>
      <c r="B10" s="7" t="s">
        <v>146</v>
      </c>
      <c r="C10" s="7" t="s">
        <v>148</v>
      </c>
      <c r="D10" s="9" t="s">
        <v>36</v>
      </c>
      <c r="E10" s="8" t="s">
        <v>31</v>
      </c>
      <c r="F10" s="8" t="s">
        <v>37</v>
      </c>
      <c r="G10" s="7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22">
        <v>0</v>
      </c>
      <c r="Q10" s="14">
        <f t="shared" si="2"/>
        <v>0</v>
      </c>
      <c r="R10" s="22">
        <v>0</v>
      </c>
      <c r="S10" s="14">
        <f t="shared" si="3"/>
        <v>0</v>
      </c>
      <c r="T10" s="22">
        <v>0</v>
      </c>
      <c r="U10" s="14">
        <f t="shared" si="4"/>
        <v>0</v>
      </c>
      <c r="V10" s="23">
        <v>0</v>
      </c>
      <c r="W10" s="23">
        <v>0</v>
      </c>
      <c r="X10" s="23">
        <v>0</v>
      </c>
      <c r="Y10" s="15">
        <f t="shared" si="5"/>
        <v>0</v>
      </c>
      <c r="Z10" s="24">
        <v>0</v>
      </c>
      <c r="AA10" s="25">
        <v>0</v>
      </c>
      <c r="AB10" s="15">
        <f t="shared" si="6"/>
        <v>0</v>
      </c>
      <c r="AC10" s="25">
        <v>0</v>
      </c>
      <c r="AD10" s="15">
        <f t="shared" si="7"/>
        <v>0</v>
      </c>
      <c r="AE10" s="25">
        <f t="shared" si="8"/>
        <v>0</v>
      </c>
      <c r="AF10" s="15">
        <f t="shared" si="9"/>
        <v>0</v>
      </c>
    </row>
    <row r="11" spans="1:32" ht="25.5" customHeight="1" x14ac:dyDescent="0.2">
      <c r="A11" s="1">
        <v>5</v>
      </c>
      <c r="B11" s="7" t="s">
        <v>146</v>
      </c>
      <c r="C11" s="7" t="s">
        <v>148</v>
      </c>
      <c r="D11" s="9" t="s">
        <v>38</v>
      </c>
      <c r="E11" s="8" t="s">
        <v>31</v>
      </c>
      <c r="F11" s="8" t="s">
        <v>39</v>
      </c>
      <c r="G11" s="7"/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22">
        <v>0</v>
      </c>
      <c r="Q11" s="14">
        <f t="shared" si="2"/>
        <v>0</v>
      </c>
      <c r="R11" s="22">
        <v>0</v>
      </c>
      <c r="S11" s="14">
        <f t="shared" si="3"/>
        <v>0</v>
      </c>
      <c r="T11" s="22">
        <v>0</v>
      </c>
      <c r="U11" s="14">
        <f t="shared" si="4"/>
        <v>0</v>
      </c>
      <c r="V11" s="23">
        <v>0</v>
      </c>
      <c r="W11" s="23">
        <v>0</v>
      </c>
      <c r="X11" s="23">
        <v>0</v>
      </c>
      <c r="Y11" s="15">
        <f t="shared" si="5"/>
        <v>0</v>
      </c>
      <c r="Z11" s="24">
        <v>0</v>
      </c>
      <c r="AA11" s="25">
        <v>0</v>
      </c>
      <c r="AB11" s="15">
        <f t="shared" si="6"/>
        <v>0</v>
      </c>
      <c r="AC11" s="25">
        <v>0</v>
      </c>
      <c r="AD11" s="15">
        <f t="shared" si="7"/>
        <v>0</v>
      </c>
      <c r="AE11" s="25">
        <f t="shared" si="8"/>
        <v>0</v>
      </c>
      <c r="AF11" s="15">
        <f t="shared" si="9"/>
        <v>0</v>
      </c>
    </row>
    <row r="12" spans="1:32" ht="25.5" customHeight="1" x14ac:dyDescent="0.2">
      <c r="A12" s="1">
        <v>6</v>
      </c>
      <c r="B12" s="7" t="s">
        <v>146</v>
      </c>
      <c r="C12" s="7" t="s">
        <v>148</v>
      </c>
      <c r="D12" s="9" t="s">
        <v>40</v>
      </c>
      <c r="E12" s="8" t="s">
        <v>31</v>
      </c>
      <c r="F12" s="8" t="s">
        <v>41</v>
      </c>
      <c r="G12" s="7"/>
      <c r="H12" s="10">
        <v>10</v>
      </c>
      <c r="I12" s="10">
        <v>1</v>
      </c>
      <c r="J12" s="10">
        <v>8</v>
      </c>
      <c r="K12" s="16">
        <v>0</v>
      </c>
      <c r="L12" s="16">
        <v>0</v>
      </c>
      <c r="M12" s="16">
        <v>0</v>
      </c>
      <c r="N12" s="14">
        <f t="shared" si="1"/>
        <v>0</v>
      </c>
      <c r="O12" s="14">
        <v>0</v>
      </c>
      <c r="P12" s="22">
        <v>0</v>
      </c>
      <c r="Q12" s="14">
        <f t="shared" si="2"/>
        <v>0</v>
      </c>
      <c r="R12" s="22">
        <v>0</v>
      </c>
      <c r="S12" s="14">
        <f t="shared" si="3"/>
        <v>0</v>
      </c>
      <c r="T12" s="22">
        <v>0</v>
      </c>
      <c r="U12" s="14">
        <f t="shared" si="4"/>
        <v>0</v>
      </c>
      <c r="V12" s="23">
        <v>9</v>
      </c>
      <c r="W12" s="23">
        <v>12</v>
      </c>
      <c r="X12" s="23">
        <v>1</v>
      </c>
      <c r="Y12" s="15">
        <f t="shared" si="5"/>
        <v>90</v>
      </c>
      <c r="Z12" s="24">
        <v>8538.26</v>
      </c>
      <c r="AA12" s="25">
        <v>8538.26</v>
      </c>
      <c r="AB12" s="15">
        <f t="shared" si="6"/>
        <v>100</v>
      </c>
      <c r="AC12" s="25">
        <v>3776.24</v>
      </c>
      <c r="AD12" s="15">
        <f t="shared" si="7"/>
        <v>44.227278157376325</v>
      </c>
      <c r="AE12" s="25">
        <f t="shared" si="8"/>
        <v>4762.0200000000004</v>
      </c>
      <c r="AF12" s="15">
        <f t="shared" si="9"/>
        <v>55.772721842623675</v>
      </c>
    </row>
    <row r="13" spans="1:32" ht="25.5" customHeight="1" x14ac:dyDescent="0.2">
      <c r="A13" s="1">
        <v>7</v>
      </c>
      <c r="B13" s="7" t="s">
        <v>146</v>
      </c>
      <c r="C13" s="7" t="s">
        <v>148</v>
      </c>
      <c r="D13" s="9" t="s">
        <v>42</v>
      </c>
      <c r="E13" s="8" t="s">
        <v>31</v>
      </c>
      <c r="F13" s="8" t="s">
        <v>43</v>
      </c>
      <c r="G13" s="7"/>
      <c r="H13" s="10">
        <v>32</v>
      </c>
      <c r="I13" s="10">
        <v>8</v>
      </c>
      <c r="J13" s="10">
        <v>20</v>
      </c>
      <c r="K13" s="16">
        <v>0</v>
      </c>
      <c r="L13" s="16">
        <v>0</v>
      </c>
      <c r="M13" s="16">
        <v>0</v>
      </c>
      <c r="N13" s="14">
        <f t="shared" si="1"/>
        <v>0</v>
      </c>
      <c r="O13" s="14">
        <v>0</v>
      </c>
      <c r="P13" s="22">
        <v>0</v>
      </c>
      <c r="Q13" s="14">
        <f t="shared" si="2"/>
        <v>0</v>
      </c>
      <c r="R13" s="22">
        <v>0</v>
      </c>
      <c r="S13" s="14">
        <f t="shared" si="3"/>
        <v>0</v>
      </c>
      <c r="T13" s="22">
        <v>0</v>
      </c>
      <c r="U13" s="14">
        <f t="shared" si="4"/>
        <v>0</v>
      </c>
      <c r="V13" s="23">
        <v>9</v>
      </c>
      <c r="W13" s="23">
        <v>9</v>
      </c>
      <c r="X13" s="23">
        <v>0</v>
      </c>
      <c r="Y13" s="15">
        <f t="shared" si="5"/>
        <v>28.125</v>
      </c>
      <c r="Z13" s="24">
        <v>15792.08</v>
      </c>
      <c r="AA13" s="25">
        <v>15792.08</v>
      </c>
      <c r="AB13" s="15">
        <f t="shared" si="6"/>
        <v>100</v>
      </c>
      <c r="AC13" s="25">
        <v>2751.69</v>
      </c>
      <c r="AD13" s="15">
        <f t="shared" si="7"/>
        <v>17.424493796890594</v>
      </c>
      <c r="AE13" s="25">
        <f t="shared" si="8"/>
        <v>13040.39</v>
      </c>
      <c r="AF13" s="15">
        <f t="shared" si="9"/>
        <v>82.575506203109398</v>
      </c>
    </row>
    <row r="14" spans="1:32" ht="25.5" customHeight="1" x14ac:dyDescent="0.2">
      <c r="A14" s="1">
        <v>8</v>
      </c>
      <c r="B14" s="7" t="s">
        <v>146</v>
      </c>
      <c r="C14" s="7" t="s">
        <v>148</v>
      </c>
      <c r="D14" s="9" t="s">
        <v>44</v>
      </c>
      <c r="E14" s="8" t="s">
        <v>45</v>
      </c>
      <c r="F14" s="8" t="s">
        <v>46</v>
      </c>
      <c r="G14" s="7"/>
      <c r="H14" s="10">
        <v>11</v>
      </c>
      <c r="I14" s="10">
        <v>0</v>
      </c>
      <c r="J14" s="10">
        <v>9</v>
      </c>
      <c r="K14" s="16">
        <v>0</v>
      </c>
      <c r="L14" s="16">
        <v>0</v>
      </c>
      <c r="M14" s="16">
        <v>0</v>
      </c>
      <c r="N14" s="14">
        <f t="shared" si="1"/>
        <v>0</v>
      </c>
      <c r="O14" s="14">
        <v>0</v>
      </c>
      <c r="P14" s="22">
        <v>0</v>
      </c>
      <c r="Q14" s="14">
        <f t="shared" si="2"/>
        <v>0</v>
      </c>
      <c r="R14" s="22">
        <v>0</v>
      </c>
      <c r="S14" s="14">
        <f t="shared" si="3"/>
        <v>0</v>
      </c>
      <c r="T14" s="22">
        <v>0</v>
      </c>
      <c r="U14" s="14">
        <f t="shared" si="4"/>
        <v>0</v>
      </c>
      <c r="V14" s="23">
        <v>6</v>
      </c>
      <c r="W14" s="23">
        <v>7</v>
      </c>
      <c r="X14" s="23">
        <v>0</v>
      </c>
      <c r="Y14" s="15">
        <f t="shared" si="5"/>
        <v>54.54545454545454</v>
      </c>
      <c r="Z14" s="24">
        <v>8604.99</v>
      </c>
      <c r="AA14" s="25">
        <v>8604.99</v>
      </c>
      <c r="AB14" s="15">
        <f t="shared" si="6"/>
        <v>100</v>
      </c>
      <c r="AC14" s="25">
        <v>2674.73</v>
      </c>
      <c r="AD14" s="15">
        <f t="shared" si="7"/>
        <v>31.083475983121424</v>
      </c>
      <c r="AE14" s="25">
        <f t="shared" si="8"/>
        <v>5930.26</v>
      </c>
      <c r="AF14" s="15">
        <f t="shared" si="9"/>
        <v>68.916524016878583</v>
      </c>
    </row>
    <row r="15" spans="1:32" ht="25.5" customHeight="1" x14ac:dyDescent="0.2">
      <c r="A15" s="1">
        <v>9</v>
      </c>
      <c r="B15" s="7" t="s">
        <v>146</v>
      </c>
      <c r="C15" s="7" t="s">
        <v>148</v>
      </c>
      <c r="D15" s="9" t="s">
        <v>47</v>
      </c>
      <c r="E15" s="8" t="s">
        <v>31</v>
      </c>
      <c r="F15" s="8" t="s">
        <v>48</v>
      </c>
      <c r="G15" s="7"/>
      <c r="H15" s="10">
        <v>9</v>
      </c>
      <c r="I15" s="10">
        <v>2</v>
      </c>
      <c r="J15" s="10">
        <v>6</v>
      </c>
      <c r="K15" s="16">
        <v>0</v>
      </c>
      <c r="L15" s="16">
        <v>0</v>
      </c>
      <c r="M15" s="16">
        <v>0</v>
      </c>
      <c r="N15" s="14">
        <f t="shared" si="1"/>
        <v>0</v>
      </c>
      <c r="O15" s="14">
        <v>0</v>
      </c>
      <c r="P15" s="22">
        <v>0</v>
      </c>
      <c r="Q15" s="14">
        <f t="shared" si="2"/>
        <v>0</v>
      </c>
      <c r="R15" s="22">
        <v>0</v>
      </c>
      <c r="S15" s="14">
        <f t="shared" si="3"/>
        <v>0</v>
      </c>
      <c r="T15" s="22">
        <v>0</v>
      </c>
      <c r="U15" s="14">
        <f t="shared" si="4"/>
        <v>0</v>
      </c>
      <c r="V15" s="23">
        <v>2</v>
      </c>
      <c r="W15" s="23">
        <v>2</v>
      </c>
      <c r="X15" s="23">
        <v>0</v>
      </c>
      <c r="Y15" s="15">
        <f t="shared" si="5"/>
        <v>22.222222222222221</v>
      </c>
      <c r="Z15" s="24">
        <v>274.06</v>
      </c>
      <c r="AA15" s="25">
        <v>274.06</v>
      </c>
      <c r="AB15" s="15">
        <f t="shared" si="6"/>
        <v>100</v>
      </c>
      <c r="AC15" s="25">
        <v>0</v>
      </c>
      <c r="AD15" s="15">
        <f t="shared" si="7"/>
        <v>0</v>
      </c>
      <c r="AE15" s="25">
        <f t="shared" si="8"/>
        <v>274.06</v>
      </c>
      <c r="AF15" s="15">
        <f t="shared" si="9"/>
        <v>100</v>
      </c>
    </row>
    <row r="16" spans="1:32" ht="25.5" customHeight="1" x14ac:dyDescent="0.2">
      <c r="A16" s="1">
        <v>10</v>
      </c>
      <c r="B16" s="7" t="s">
        <v>146</v>
      </c>
      <c r="C16" s="7" t="s">
        <v>148</v>
      </c>
      <c r="D16" s="9" t="s">
        <v>49</v>
      </c>
      <c r="E16" s="8" t="s">
        <v>50</v>
      </c>
      <c r="F16" s="8" t="s">
        <v>51</v>
      </c>
      <c r="G16" s="7"/>
      <c r="H16" s="10">
        <v>16</v>
      </c>
      <c r="I16" s="10">
        <v>4</v>
      </c>
      <c r="J16" s="10">
        <v>10</v>
      </c>
      <c r="K16" s="16">
        <v>0</v>
      </c>
      <c r="L16" s="16">
        <v>0</v>
      </c>
      <c r="M16" s="16">
        <v>0</v>
      </c>
      <c r="N16" s="14">
        <f t="shared" si="1"/>
        <v>0</v>
      </c>
      <c r="O16" s="14">
        <v>0</v>
      </c>
      <c r="P16" s="22">
        <v>0</v>
      </c>
      <c r="Q16" s="14">
        <f t="shared" si="2"/>
        <v>0</v>
      </c>
      <c r="R16" s="22">
        <v>0</v>
      </c>
      <c r="S16" s="14">
        <f t="shared" si="3"/>
        <v>0</v>
      </c>
      <c r="T16" s="22">
        <v>0</v>
      </c>
      <c r="U16" s="14">
        <f t="shared" si="4"/>
        <v>0</v>
      </c>
      <c r="V16" s="23">
        <v>14</v>
      </c>
      <c r="W16" s="23">
        <v>18</v>
      </c>
      <c r="X16" s="23">
        <v>0</v>
      </c>
      <c r="Y16" s="15">
        <f t="shared" si="5"/>
        <v>87.5</v>
      </c>
      <c r="Z16" s="24">
        <v>12476.1</v>
      </c>
      <c r="AA16" s="25">
        <v>12476.1</v>
      </c>
      <c r="AB16" s="15">
        <f t="shared" si="6"/>
        <v>100</v>
      </c>
      <c r="AC16" s="25">
        <v>11674.54</v>
      </c>
      <c r="AD16" s="15">
        <f t="shared" si="7"/>
        <v>93.57523585094701</v>
      </c>
      <c r="AE16" s="25">
        <f t="shared" si="8"/>
        <v>801.55999999999949</v>
      </c>
      <c r="AF16" s="15">
        <f t="shared" si="9"/>
        <v>6.4247641490529848</v>
      </c>
    </row>
    <row r="17" spans="1:32" ht="25.5" customHeight="1" x14ac:dyDescent="0.2">
      <c r="A17" s="1">
        <v>11</v>
      </c>
      <c r="B17" s="7" t="s">
        <v>146</v>
      </c>
      <c r="C17" s="7" t="s">
        <v>148</v>
      </c>
      <c r="D17" s="9" t="s">
        <v>52</v>
      </c>
      <c r="E17" s="8" t="s">
        <v>31</v>
      </c>
      <c r="F17" s="8" t="s">
        <v>53</v>
      </c>
      <c r="G17" s="7"/>
      <c r="H17" s="10">
        <v>13</v>
      </c>
      <c r="I17" s="10">
        <v>2</v>
      </c>
      <c r="J17" s="10">
        <v>10</v>
      </c>
      <c r="K17" s="16">
        <v>0</v>
      </c>
      <c r="L17" s="16">
        <v>0</v>
      </c>
      <c r="M17" s="16">
        <v>0</v>
      </c>
      <c r="N17" s="14">
        <f t="shared" si="1"/>
        <v>0</v>
      </c>
      <c r="O17" s="14">
        <v>0</v>
      </c>
      <c r="P17" s="22">
        <v>0</v>
      </c>
      <c r="Q17" s="14">
        <f t="shared" si="2"/>
        <v>0</v>
      </c>
      <c r="R17" s="22">
        <v>0</v>
      </c>
      <c r="S17" s="14">
        <f t="shared" si="3"/>
        <v>0</v>
      </c>
      <c r="T17" s="22">
        <v>0</v>
      </c>
      <c r="U17" s="14">
        <f t="shared" si="4"/>
        <v>0</v>
      </c>
      <c r="V17" s="23">
        <v>6</v>
      </c>
      <c r="W17" s="23">
        <v>6</v>
      </c>
      <c r="X17" s="23">
        <v>1</v>
      </c>
      <c r="Y17" s="15">
        <f t="shared" si="5"/>
        <v>46.153846153846153</v>
      </c>
      <c r="Z17" s="24">
        <v>8538.52</v>
      </c>
      <c r="AA17" s="25">
        <v>8538.52</v>
      </c>
      <c r="AB17" s="15">
        <f t="shared" si="6"/>
        <v>100</v>
      </c>
      <c r="AC17" s="25">
        <v>7857.95</v>
      </c>
      <c r="AD17" s="15">
        <f t="shared" si="7"/>
        <v>92.02941493373558</v>
      </c>
      <c r="AE17" s="25">
        <f t="shared" si="8"/>
        <v>680.57000000000062</v>
      </c>
      <c r="AF17" s="15">
        <f t="shared" si="9"/>
        <v>7.9705850662644186</v>
      </c>
    </row>
    <row r="18" spans="1:32" ht="25.5" customHeight="1" x14ac:dyDescent="0.2">
      <c r="A18" s="1">
        <v>12</v>
      </c>
      <c r="B18" s="7" t="s">
        <v>146</v>
      </c>
      <c r="C18" s="7" t="s">
        <v>148</v>
      </c>
      <c r="D18" s="9" t="s">
        <v>54</v>
      </c>
      <c r="E18" s="8" t="s">
        <v>28</v>
      </c>
      <c r="F18" s="8" t="s">
        <v>55</v>
      </c>
      <c r="G18" s="7"/>
      <c r="H18" s="10">
        <v>32</v>
      </c>
      <c r="I18" s="10">
        <v>3</v>
      </c>
      <c r="J18" s="10">
        <v>28</v>
      </c>
      <c r="K18" s="16">
        <v>0</v>
      </c>
      <c r="L18" s="16">
        <v>0</v>
      </c>
      <c r="M18" s="16">
        <v>0</v>
      </c>
      <c r="N18" s="14">
        <f t="shared" si="1"/>
        <v>0</v>
      </c>
      <c r="O18" s="14">
        <v>0</v>
      </c>
      <c r="P18" s="22">
        <v>0</v>
      </c>
      <c r="Q18" s="14">
        <f t="shared" si="2"/>
        <v>0</v>
      </c>
      <c r="R18" s="22">
        <v>0</v>
      </c>
      <c r="S18" s="14">
        <f t="shared" si="3"/>
        <v>0</v>
      </c>
      <c r="T18" s="22">
        <v>0</v>
      </c>
      <c r="U18" s="14">
        <f t="shared" si="4"/>
        <v>0</v>
      </c>
      <c r="V18" s="23">
        <v>21</v>
      </c>
      <c r="W18" s="23">
        <v>32</v>
      </c>
      <c r="X18" s="23">
        <v>0</v>
      </c>
      <c r="Y18" s="15">
        <f t="shared" si="5"/>
        <v>65.625</v>
      </c>
      <c r="Z18" s="24">
        <v>42617.1</v>
      </c>
      <c r="AA18" s="25">
        <v>42617.1</v>
      </c>
      <c r="AB18" s="15">
        <f t="shared" si="6"/>
        <v>100</v>
      </c>
      <c r="AC18" s="25">
        <v>27105.35</v>
      </c>
      <c r="AD18" s="15">
        <f t="shared" si="7"/>
        <v>63.60205175856639</v>
      </c>
      <c r="AE18" s="25">
        <f t="shared" si="8"/>
        <v>15511.75</v>
      </c>
      <c r="AF18" s="15">
        <f t="shared" si="9"/>
        <v>36.397948241433603</v>
      </c>
    </row>
    <row r="19" spans="1:32" ht="25.5" customHeight="1" x14ac:dyDescent="0.2">
      <c r="A19" s="1">
        <v>13</v>
      </c>
      <c r="B19" s="7" t="s">
        <v>146</v>
      </c>
      <c r="C19" s="7" t="s">
        <v>148</v>
      </c>
      <c r="D19" s="9" t="s">
        <v>56</v>
      </c>
      <c r="E19" s="8" t="s">
        <v>57</v>
      </c>
      <c r="F19" s="8" t="s">
        <v>58</v>
      </c>
      <c r="G19" s="7"/>
      <c r="H19" s="10">
        <v>23</v>
      </c>
      <c r="I19" s="10">
        <v>5</v>
      </c>
      <c r="J19" s="10">
        <v>15</v>
      </c>
      <c r="K19" s="16">
        <v>0</v>
      </c>
      <c r="L19" s="16">
        <v>0</v>
      </c>
      <c r="M19" s="16">
        <v>0</v>
      </c>
      <c r="N19" s="14">
        <f t="shared" si="1"/>
        <v>0</v>
      </c>
      <c r="O19" s="14">
        <v>0</v>
      </c>
      <c r="P19" s="22">
        <v>0</v>
      </c>
      <c r="Q19" s="14">
        <f t="shared" si="2"/>
        <v>0</v>
      </c>
      <c r="R19" s="22">
        <v>0</v>
      </c>
      <c r="S19" s="14">
        <f t="shared" si="3"/>
        <v>0</v>
      </c>
      <c r="T19" s="22">
        <v>0</v>
      </c>
      <c r="U19" s="14">
        <f t="shared" si="4"/>
        <v>0</v>
      </c>
      <c r="V19" s="23">
        <v>17</v>
      </c>
      <c r="W19" s="23">
        <v>18</v>
      </c>
      <c r="X19" s="23">
        <v>1</v>
      </c>
      <c r="Y19" s="15">
        <f t="shared" si="5"/>
        <v>73.91304347826086</v>
      </c>
      <c r="Z19" s="24">
        <v>18009.21</v>
      </c>
      <c r="AA19" s="25">
        <v>18009.21</v>
      </c>
      <c r="AB19" s="15">
        <f t="shared" si="6"/>
        <v>100</v>
      </c>
      <c r="AC19" s="25">
        <v>8665.85</v>
      </c>
      <c r="AD19" s="15">
        <f t="shared" si="7"/>
        <v>48.1189902277779</v>
      </c>
      <c r="AE19" s="25">
        <f t="shared" si="8"/>
        <v>9343.3599999999988</v>
      </c>
      <c r="AF19" s="15">
        <f t="shared" si="9"/>
        <v>51.8810097722221</v>
      </c>
    </row>
    <row r="20" spans="1:32" ht="25.5" customHeight="1" x14ac:dyDescent="0.2">
      <c r="A20" s="1">
        <v>14</v>
      </c>
      <c r="B20" s="7" t="s">
        <v>146</v>
      </c>
      <c r="C20" s="7" t="s">
        <v>148</v>
      </c>
      <c r="D20" s="9" t="s">
        <v>59</v>
      </c>
      <c r="E20" s="8" t="s">
        <v>60</v>
      </c>
      <c r="F20" s="8" t="s">
        <v>61</v>
      </c>
      <c r="G20" s="7"/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22">
        <v>0</v>
      </c>
      <c r="Q20" s="14">
        <f t="shared" si="2"/>
        <v>0</v>
      </c>
      <c r="R20" s="22">
        <v>0</v>
      </c>
      <c r="S20" s="14">
        <f t="shared" si="3"/>
        <v>0</v>
      </c>
      <c r="T20" s="22">
        <v>0</v>
      </c>
      <c r="U20" s="14">
        <f t="shared" si="4"/>
        <v>0</v>
      </c>
      <c r="V20" s="23">
        <v>0</v>
      </c>
      <c r="W20" s="23">
        <v>0</v>
      </c>
      <c r="X20" s="23">
        <v>0</v>
      </c>
      <c r="Y20" s="15">
        <f t="shared" si="5"/>
        <v>0</v>
      </c>
      <c r="Z20" s="24">
        <v>0</v>
      </c>
      <c r="AA20" s="25">
        <v>0</v>
      </c>
      <c r="AB20" s="15">
        <f t="shared" si="6"/>
        <v>0</v>
      </c>
      <c r="AC20" s="25">
        <v>0</v>
      </c>
      <c r="AD20" s="15">
        <f t="shared" si="7"/>
        <v>0</v>
      </c>
      <c r="AE20" s="25">
        <f t="shared" si="8"/>
        <v>0</v>
      </c>
      <c r="AF20" s="15">
        <f t="shared" si="9"/>
        <v>0</v>
      </c>
    </row>
    <row r="21" spans="1:32" ht="25.5" customHeight="1" x14ac:dyDescent="0.2">
      <c r="A21" s="1">
        <v>15</v>
      </c>
      <c r="B21" s="7" t="s">
        <v>146</v>
      </c>
      <c r="C21" s="7" t="s">
        <v>148</v>
      </c>
      <c r="D21" s="9" t="s">
        <v>62</v>
      </c>
      <c r="E21" s="8" t="s">
        <v>63</v>
      </c>
      <c r="F21" s="8" t="s">
        <v>64</v>
      </c>
      <c r="G21" s="7"/>
      <c r="H21" s="10">
        <v>30</v>
      </c>
      <c r="I21" s="10">
        <v>9</v>
      </c>
      <c r="J21" s="10">
        <v>20</v>
      </c>
      <c r="K21" s="16">
        <v>0</v>
      </c>
      <c r="L21" s="16">
        <v>0</v>
      </c>
      <c r="M21" s="16">
        <v>0</v>
      </c>
      <c r="N21" s="14">
        <f t="shared" si="1"/>
        <v>0</v>
      </c>
      <c r="O21" s="14">
        <v>0</v>
      </c>
      <c r="P21" s="22">
        <v>0</v>
      </c>
      <c r="Q21" s="14">
        <f t="shared" si="2"/>
        <v>0</v>
      </c>
      <c r="R21" s="22">
        <v>0</v>
      </c>
      <c r="S21" s="14">
        <f t="shared" si="3"/>
        <v>0</v>
      </c>
      <c r="T21" s="22">
        <v>0</v>
      </c>
      <c r="U21" s="14">
        <f t="shared" si="4"/>
        <v>0</v>
      </c>
      <c r="V21" s="23">
        <v>23</v>
      </c>
      <c r="W21" s="23">
        <v>25</v>
      </c>
      <c r="X21" s="23">
        <v>0</v>
      </c>
      <c r="Y21" s="15">
        <f t="shared" si="5"/>
        <v>76.666666666666671</v>
      </c>
      <c r="Z21" s="24">
        <v>13631.39</v>
      </c>
      <c r="AA21" s="25">
        <v>13631.39</v>
      </c>
      <c r="AB21" s="15">
        <f t="shared" si="6"/>
        <v>100</v>
      </c>
      <c r="AC21" s="25">
        <v>6881.47</v>
      </c>
      <c r="AD21" s="15">
        <f t="shared" si="7"/>
        <v>50.482525993313963</v>
      </c>
      <c r="AE21" s="25">
        <f t="shared" si="8"/>
        <v>6749.9199999999992</v>
      </c>
      <c r="AF21" s="15">
        <f t="shared" si="9"/>
        <v>49.517474006686037</v>
      </c>
    </row>
    <row r="22" spans="1:32" ht="25.5" customHeight="1" x14ac:dyDescent="0.2">
      <c r="A22" s="1">
        <v>16</v>
      </c>
      <c r="B22" s="7" t="s">
        <v>146</v>
      </c>
      <c r="C22" s="7" t="s">
        <v>148</v>
      </c>
      <c r="D22" s="9" t="s">
        <v>65</v>
      </c>
      <c r="E22" s="8" t="s">
        <v>31</v>
      </c>
      <c r="F22" s="8" t="s">
        <v>66</v>
      </c>
      <c r="G22" s="7"/>
      <c r="H22" s="10">
        <v>18</v>
      </c>
      <c r="I22" s="10">
        <v>1</v>
      </c>
      <c r="J22" s="10">
        <v>15</v>
      </c>
      <c r="K22" s="16">
        <v>0</v>
      </c>
      <c r="L22" s="16">
        <v>0</v>
      </c>
      <c r="M22" s="16">
        <v>0</v>
      </c>
      <c r="N22" s="14">
        <f t="shared" si="1"/>
        <v>0</v>
      </c>
      <c r="O22" s="14">
        <v>0</v>
      </c>
      <c r="P22" s="22">
        <v>0</v>
      </c>
      <c r="Q22" s="14">
        <f t="shared" si="2"/>
        <v>0</v>
      </c>
      <c r="R22" s="22">
        <v>0</v>
      </c>
      <c r="S22" s="14">
        <f t="shared" si="3"/>
        <v>0</v>
      </c>
      <c r="T22" s="22">
        <v>0</v>
      </c>
      <c r="U22" s="14">
        <f t="shared" si="4"/>
        <v>0</v>
      </c>
      <c r="V22" s="23">
        <v>13</v>
      </c>
      <c r="W22" s="23">
        <v>18</v>
      </c>
      <c r="X22" s="23">
        <v>1</v>
      </c>
      <c r="Y22" s="15">
        <f t="shared" si="5"/>
        <v>72.222222222222214</v>
      </c>
      <c r="Z22" s="24">
        <v>13325.88</v>
      </c>
      <c r="AA22" s="25">
        <v>13325.88</v>
      </c>
      <c r="AB22" s="15">
        <f t="shared" si="6"/>
        <v>100</v>
      </c>
      <c r="AC22" s="25">
        <v>6890.57</v>
      </c>
      <c r="AD22" s="15">
        <f t="shared" si="7"/>
        <v>51.708179872548754</v>
      </c>
      <c r="AE22" s="25">
        <f t="shared" si="8"/>
        <v>6435.3099999999995</v>
      </c>
      <c r="AF22" s="15">
        <f t="shared" si="9"/>
        <v>48.291820127451246</v>
      </c>
    </row>
    <row r="23" spans="1:32" ht="25.5" customHeight="1" x14ac:dyDescent="0.2">
      <c r="A23" s="1">
        <v>17</v>
      </c>
      <c r="B23" s="7" t="s">
        <v>146</v>
      </c>
      <c r="C23" s="7" t="s">
        <v>148</v>
      </c>
      <c r="D23" s="9" t="s">
        <v>67</v>
      </c>
      <c r="E23" s="8" t="s">
        <v>68</v>
      </c>
      <c r="F23" s="8" t="s">
        <v>69</v>
      </c>
      <c r="G23" s="7"/>
      <c r="H23" s="10">
        <v>10</v>
      </c>
      <c r="I23" s="10">
        <v>3</v>
      </c>
      <c r="J23" s="10">
        <v>4</v>
      </c>
      <c r="K23" s="16">
        <v>0</v>
      </c>
      <c r="L23" s="16">
        <v>0</v>
      </c>
      <c r="M23" s="16">
        <v>0</v>
      </c>
      <c r="N23" s="14">
        <f t="shared" si="1"/>
        <v>0</v>
      </c>
      <c r="O23" s="14">
        <v>0</v>
      </c>
      <c r="P23" s="22">
        <v>0</v>
      </c>
      <c r="Q23" s="14">
        <f t="shared" si="2"/>
        <v>0</v>
      </c>
      <c r="R23" s="22">
        <v>0</v>
      </c>
      <c r="S23" s="14">
        <f t="shared" si="3"/>
        <v>0</v>
      </c>
      <c r="T23" s="22">
        <v>0</v>
      </c>
      <c r="U23" s="14">
        <f t="shared" si="4"/>
        <v>0</v>
      </c>
      <c r="V23" s="23">
        <v>2</v>
      </c>
      <c r="W23" s="23">
        <v>2</v>
      </c>
      <c r="X23" s="23">
        <v>0</v>
      </c>
      <c r="Y23" s="15">
        <f t="shared" si="5"/>
        <v>20</v>
      </c>
      <c r="Z23" s="24">
        <v>4382.9799999999996</v>
      </c>
      <c r="AA23" s="25">
        <v>4382.9799999999996</v>
      </c>
      <c r="AB23" s="15">
        <f t="shared" si="6"/>
        <v>100</v>
      </c>
      <c r="AC23" s="25">
        <v>0</v>
      </c>
      <c r="AD23" s="15">
        <f t="shared" si="7"/>
        <v>0</v>
      </c>
      <c r="AE23" s="25">
        <f t="shared" si="8"/>
        <v>4382.9799999999996</v>
      </c>
      <c r="AF23" s="15">
        <f t="shared" si="9"/>
        <v>100</v>
      </c>
    </row>
    <row r="24" spans="1:32" ht="25.5" customHeight="1" x14ac:dyDescent="0.2">
      <c r="A24" s="1">
        <v>18</v>
      </c>
      <c r="B24" s="7" t="s">
        <v>146</v>
      </c>
      <c r="C24" s="7" t="s">
        <v>148</v>
      </c>
      <c r="D24" s="17" t="s">
        <v>70</v>
      </c>
      <c r="E24" s="8" t="s">
        <v>31</v>
      </c>
      <c r="F24" s="9" t="s">
        <v>71</v>
      </c>
      <c r="G24" s="7"/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22">
        <v>0</v>
      </c>
      <c r="Q24" s="14">
        <f t="shared" si="2"/>
        <v>0</v>
      </c>
      <c r="R24" s="22">
        <v>0</v>
      </c>
      <c r="S24" s="14">
        <f t="shared" si="3"/>
        <v>0</v>
      </c>
      <c r="T24" s="22">
        <v>0</v>
      </c>
      <c r="U24" s="14">
        <f t="shared" si="4"/>
        <v>0</v>
      </c>
      <c r="V24" s="23">
        <v>0</v>
      </c>
      <c r="W24" s="23">
        <v>0</v>
      </c>
      <c r="X24" s="23">
        <v>0</v>
      </c>
      <c r="Y24" s="15">
        <f t="shared" si="5"/>
        <v>0</v>
      </c>
      <c r="Z24" s="24">
        <v>0</v>
      </c>
      <c r="AA24" s="25">
        <v>0</v>
      </c>
      <c r="AB24" s="15">
        <f t="shared" si="6"/>
        <v>0</v>
      </c>
      <c r="AC24" s="25">
        <v>0</v>
      </c>
      <c r="AD24" s="15">
        <f t="shared" si="7"/>
        <v>0</v>
      </c>
      <c r="AE24" s="25">
        <f>AA24-AC24</f>
        <v>0</v>
      </c>
      <c r="AF24" s="15">
        <f t="shared" si="9"/>
        <v>0</v>
      </c>
    </row>
    <row r="25" spans="1:32" ht="25.5" customHeight="1" x14ac:dyDescent="0.2">
      <c r="A25" s="1">
        <v>19</v>
      </c>
      <c r="B25" s="7" t="s">
        <v>146</v>
      </c>
      <c r="C25" s="7" t="s">
        <v>148</v>
      </c>
      <c r="D25" s="9" t="s">
        <v>72</v>
      </c>
      <c r="E25" s="8" t="s">
        <v>73</v>
      </c>
      <c r="F25" s="8" t="s">
        <v>74</v>
      </c>
      <c r="G25" s="7"/>
      <c r="H25" s="10">
        <v>4</v>
      </c>
      <c r="I25" s="10">
        <v>1</v>
      </c>
      <c r="J25" s="10">
        <v>3</v>
      </c>
      <c r="K25" s="16">
        <v>0</v>
      </c>
      <c r="L25" s="16">
        <v>0</v>
      </c>
      <c r="M25" s="16">
        <v>0</v>
      </c>
      <c r="N25" s="14">
        <f t="shared" si="1"/>
        <v>0</v>
      </c>
      <c r="O25" s="14">
        <v>0</v>
      </c>
      <c r="P25" s="22">
        <v>0</v>
      </c>
      <c r="Q25" s="14">
        <f t="shared" si="2"/>
        <v>0</v>
      </c>
      <c r="R25" s="22">
        <v>0</v>
      </c>
      <c r="S25" s="14">
        <f t="shared" si="3"/>
        <v>0</v>
      </c>
      <c r="T25" s="22">
        <v>0</v>
      </c>
      <c r="U25" s="14">
        <f t="shared" si="4"/>
        <v>0</v>
      </c>
      <c r="V25" s="23">
        <v>2</v>
      </c>
      <c r="W25" s="23">
        <v>2</v>
      </c>
      <c r="X25" s="23">
        <v>1</v>
      </c>
      <c r="Y25" s="15">
        <f t="shared" si="5"/>
        <v>50</v>
      </c>
      <c r="Z25" s="24">
        <v>563.33000000000004</v>
      </c>
      <c r="AA25" s="25">
        <v>0</v>
      </c>
      <c r="AB25" s="15">
        <f t="shared" si="6"/>
        <v>0</v>
      </c>
      <c r="AC25" s="25">
        <v>0</v>
      </c>
      <c r="AD25" s="15">
        <f t="shared" si="7"/>
        <v>0</v>
      </c>
      <c r="AE25" s="25">
        <f t="shared" si="8"/>
        <v>0</v>
      </c>
      <c r="AF25" s="15">
        <f t="shared" si="9"/>
        <v>0</v>
      </c>
    </row>
    <row r="26" spans="1:32" ht="25.5" customHeight="1" x14ac:dyDescent="0.2">
      <c r="A26" s="1">
        <v>20</v>
      </c>
      <c r="B26" s="7" t="s">
        <v>146</v>
      </c>
      <c r="C26" s="7" t="s">
        <v>148</v>
      </c>
      <c r="D26" s="9" t="s">
        <v>75</v>
      </c>
      <c r="E26" s="8" t="s">
        <v>76</v>
      </c>
      <c r="F26" s="8" t="s">
        <v>77</v>
      </c>
      <c r="G26" s="7"/>
      <c r="H26" s="10">
        <v>40</v>
      </c>
      <c r="I26" s="10">
        <v>6</v>
      </c>
      <c r="J26" s="10">
        <v>27</v>
      </c>
      <c r="K26" s="16">
        <v>0</v>
      </c>
      <c r="L26" s="16">
        <v>0</v>
      </c>
      <c r="M26" s="16">
        <v>0</v>
      </c>
      <c r="N26" s="14">
        <f t="shared" si="1"/>
        <v>0</v>
      </c>
      <c r="O26" s="14">
        <v>0</v>
      </c>
      <c r="P26" s="22">
        <v>0</v>
      </c>
      <c r="Q26" s="14">
        <f t="shared" si="2"/>
        <v>0</v>
      </c>
      <c r="R26" s="22">
        <v>0</v>
      </c>
      <c r="S26" s="14">
        <f t="shared" si="3"/>
        <v>0</v>
      </c>
      <c r="T26" s="22">
        <v>0</v>
      </c>
      <c r="U26" s="14">
        <f t="shared" si="4"/>
        <v>0</v>
      </c>
      <c r="V26" s="23">
        <v>4</v>
      </c>
      <c r="W26" s="23">
        <v>4</v>
      </c>
      <c r="X26" s="23">
        <v>0</v>
      </c>
      <c r="Y26" s="15">
        <f t="shared" si="5"/>
        <v>10</v>
      </c>
      <c r="Z26" s="24">
        <v>2325.66</v>
      </c>
      <c r="AA26" s="25">
        <v>994.8</v>
      </c>
      <c r="AB26" s="15">
        <f t="shared" si="6"/>
        <v>42.774954206547818</v>
      </c>
      <c r="AC26" s="25">
        <v>994.8</v>
      </c>
      <c r="AD26" s="15">
        <f t="shared" si="7"/>
        <v>100</v>
      </c>
      <c r="AE26" s="25">
        <f t="shared" si="8"/>
        <v>0</v>
      </c>
      <c r="AF26" s="15">
        <f t="shared" si="9"/>
        <v>0</v>
      </c>
    </row>
    <row r="27" spans="1:32" ht="25.5" customHeight="1" x14ac:dyDescent="0.2">
      <c r="A27" s="1">
        <v>21</v>
      </c>
      <c r="B27" s="7" t="s">
        <v>146</v>
      </c>
      <c r="C27" s="7" t="s">
        <v>148</v>
      </c>
      <c r="D27" s="9" t="s">
        <v>78</v>
      </c>
      <c r="E27" s="8" t="s">
        <v>31</v>
      </c>
      <c r="F27" s="8" t="s">
        <v>79</v>
      </c>
      <c r="G27" s="7"/>
      <c r="H27" s="10">
        <v>12</v>
      </c>
      <c r="I27" s="10">
        <v>3</v>
      </c>
      <c r="J27" s="10">
        <v>9</v>
      </c>
      <c r="K27" s="16">
        <v>0</v>
      </c>
      <c r="L27" s="16">
        <v>0</v>
      </c>
      <c r="M27" s="16">
        <v>0</v>
      </c>
      <c r="N27" s="14">
        <f t="shared" si="1"/>
        <v>0</v>
      </c>
      <c r="O27" s="14">
        <v>0</v>
      </c>
      <c r="P27" s="22">
        <v>0</v>
      </c>
      <c r="Q27" s="14">
        <f t="shared" si="2"/>
        <v>0</v>
      </c>
      <c r="R27" s="22">
        <v>0</v>
      </c>
      <c r="S27" s="14">
        <f t="shared" si="3"/>
        <v>0</v>
      </c>
      <c r="T27" s="22">
        <v>0</v>
      </c>
      <c r="U27" s="14">
        <f t="shared" si="4"/>
        <v>0</v>
      </c>
      <c r="V27" s="23">
        <v>7</v>
      </c>
      <c r="W27" s="23">
        <v>12</v>
      </c>
      <c r="X27" s="23">
        <v>1</v>
      </c>
      <c r="Y27" s="15">
        <f t="shared" si="5"/>
        <v>58.333333333333336</v>
      </c>
      <c r="Z27" s="24">
        <v>12560.53</v>
      </c>
      <c r="AA27" s="25">
        <v>12560.53</v>
      </c>
      <c r="AB27" s="15">
        <f t="shared" si="6"/>
        <v>100</v>
      </c>
      <c r="AC27" s="25">
        <v>1690.57</v>
      </c>
      <c r="AD27" s="15">
        <f t="shared" si="7"/>
        <v>13.459384277574275</v>
      </c>
      <c r="AE27" s="25">
        <f t="shared" si="8"/>
        <v>10869.960000000001</v>
      </c>
      <c r="AF27" s="15">
        <f t="shared" si="9"/>
        <v>86.540615722425727</v>
      </c>
    </row>
    <row r="28" spans="1:32" ht="25.5" customHeight="1" x14ac:dyDescent="0.2">
      <c r="A28" s="1">
        <v>22</v>
      </c>
      <c r="B28" s="7" t="s">
        <v>146</v>
      </c>
      <c r="C28" s="7" t="s">
        <v>148</v>
      </c>
      <c r="D28" s="9" t="s">
        <v>80</v>
      </c>
      <c r="E28" s="8" t="s">
        <v>28</v>
      </c>
      <c r="F28" s="8" t="s">
        <v>81</v>
      </c>
      <c r="G28" s="7"/>
      <c r="H28" s="10">
        <v>56</v>
      </c>
      <c r="I28" s="10">
        <v>3</v>
      </c>
      <c r="J28" s="10">
        <v>52</v>
      </c>
      <c r="K28" s="16">
        <v>0</v>
      </c>
      <c r="L28" s="16">
        <v>0</v>
      </c>
      <c r="M28" s="16">
        <v>0</v>
      </c>
      <c r="N28" s="14">
        <f t="shared" si="1"/>
        <v>0</v>
      </c>
      <c r="O28" s="14">
        <v>0</v>
      </c>
      <c r="P28" s="22">
        <v>0</v>
      </c>
      <c r="Q28" s="14">
        <f t="shared" si="2"/>
        <v>0</v>
      </c>
      <c r="R28" s="22">
        <v>0</v>
      </c>
      <c r="S28" s="14">
        <f t="shared" si="3"/>
        <v>0</v>
      </c>
      <c r="T28" s="22">
        <v>0</v>
      </c>
      <c r="U28" s="14">
        <f t="shared" si="4"/>
        <v>0</v>
      </c>
      <c r="V28" s="23">
        <v>40</v>
      </c>
      <c r="W28" s="23">
        <v>48</v>
      </c>
      <c r="X28" s="23">
        <v>0</v>
      </c>
      <c r="Y28" s="15">
        <f t="shared" si="5"/>
        <v>71.428571428571431</v>
      </c>
      <c r="Z28" s="24">
        <v>76616.070000000007</v>
      </c>
      <c r="AA28" s="25">
        <v>76616.070000000007</v>
      </c>
      <c r="AB28" s="15">
        <f t="shared" si="6"/>
        <v>100</v>
      </c>
      <c r="AC28" s="25">
        <v>64845.9</v>
      </c>
      <c r="AD28" s="15">
        <f t="shared" si="7"/>
        <v>84.637465743152831</v>
      </c>
      <c r="AE28" s="25">
        <f t="shared" si="8"/>
        <v>11770.170000000006</v>
      </c>
      <c r="AF28" s="15">
        <f t="shared" si="9"/>
        <v>15.362534256847166</v>
      </c>
    </row>
    <row r="29" spans="1:32" ht="25.5" customHeight="1" x14ac:dyDescent="0.2">
      <c r="A29" s="1">
        <v>23</v>
      </c>
      <c r="B29" s="7" t="s">
        <v>146</v>
      </c>
      <c r="C29" s="7" t="s">
        <v>148</v>
      </c>
      <c r="D29" s="9" t="s">
        <v>82</v>
      </c>
      <c r="E29" s="8" t="s">
        <v>31</v>
      </c>
      <c r="F29" s="8" t="s">
        <v>83</v>
      </c>
      <c r="G29" s="7"/>
      <c r="H29" s="10">
        <v>24</v>
      </c>
      <c r="I29" s="10">
        <v>4</v>
      </c>
      <c r="J29" s="10">
        <v>20</v>
      </c>
      <c r="K29" s="16">
        <v>0</v>
      </c>
      <c r="L29" s="16">
        <v>0</v>
      </c>
      <c r="M29" s="16">
        <v>0</v>
      </c>
      <c r="N29" s="14">
        <f t="shared" si="1"/>
        <v>0</v>
      </c>
      <c r="O29" s="14">
        <v>0</v>
      </c>
      <c r="P29" s="22">
        <v>0</v>
      </c>
      <c r="Q29" s="14">
        <f t="shared" si="2"/>
        <v>0</v>
      </c>
      <c r="R29" s="22">
        <v>0</v>
      </c>
      <c r="S29" s="14">
        <f t="shared" si="3"/>
        <v>0</v>
      </c>
      <c r="T29" s="22">
        <v>0</v>
      </c>
      <c r="U29" s="14">
        <f t="shared" si="4"/>
        <v>0</v>
      </c>
      <c r="V29" s="23">
        <v>7</v>
      </c>
      <c r="W29" s="23">
        <v>7</v>
      </c>
      <c r="X29" s="23">
        <v>0</v>
      </c>
      <c r="Y29" s="15">
        <f t="shared" si="5"/>
        <v>29.166666666666668</v>
      </c>
      <c r="Z29" s="24">
        <v>8273.7000000000007</v>
      </c>
      <c r="AA29" s="25">
        <v>8273.7000000000007</v>
      </c>
      <c r="AB29" s="15">
        <f t="shared" si="6"/>
        <v>100</v>
      </c>
      <c r="AC29" s="25">
        <v>0</v>
      </c>
      <c r="AD29" s="15">
        <f t="shared" si="7"/>
        <v>0</v>
      </c>
      <c r="AE29" s="25">
        <f t="shared" si="8"/>
        <v>8273.7000000000007</v>
      </c>
      <c r="AF29" s="15">
        <f t="shared" si="9"/>
        <v>100</v>
      </c>
    </row>
    <row r="30" spans="1:32" ht="25.5" customHeight="1" x14ac:dyDescent="0.2">
      <c r="A30" s="1">
        <v>24</v>
      </c>
      <c r="B30" s="7" t="s">
        <v>146</v>
      </c>
      <c r="C30" s="7" t="s">
        <v>148</v>
      </c>
      <c r="D30" s="9" t="s">
        <v>84</v>
      </c>
      <c r="E30" s="8" t="s">
        <v>31</v>
      </c>
      <c r="F30" s="8" t="s">
        <v>85</v>
      </c>
      <c r="G30" s="7"/>
      <c r="H30" s="10">
        <v>10</v>
      </c>
      <c r="I30" s="10">
        <v>1</v>
      </c>
      <c r="J30" s="10">
        <v>8</v>
      </c>
      <c r="K30" s="16">
        <v>0</v>
      </c>
      <c r="L30" s="16">
        <v>0</v>
      </c>
      <c r="M30" s="16">
        <v>0</v>
      </c>
      <c r="N30" s="14">
        <f t="shared" si="1"/>
        <v>0</v>
      </c>
      <c r="O30" s="14">
        <v>0</v>
      </c>
      <c r="P30" s="22">
        <v>0</v>
      </c>
      <c r="Q30" s="14">
        <f t="shared" si="2"/>
        <v>0</v>
      </c>
      <c r="R30" s="22">
        <v>0</v>
      </c>
      <c r="S30" s="14">
        <f t="shared" si="3"/>
        <v>0</v>
      </c>
      <c r="T30" s="22">
        <v>0</v>
      </c>
      <c r="U30" s="14">
        <f t="shared" si="4"/>
        <v>0</v>
      </c>
      <c r="V30" s="23">
        <v>7</v>
      </c>
      <c r="W30" s="23">
        <v>7</v>
      </c>
      <c r="X30" s="23">
        <v>0</v>
      </c>
      <c r="Y30" s="15">
        <f t="shared" si="5"/>
        <v>70</v>
      </c>
      <c r="Z30" s="24">
        <v>13297.75</v>
      </c>
      <c r="AA30" s="25">
        <v>13297.75</v>
      </c>
      <c r="AB30" s="15">
        <f t="shared" si="6"/>
        <v>100</v>
      </c>
      <c r="AC30" s="25">
        <v>4451.93</v>
      </c>
      <c r="AD30" s="15">
        <f t="shared" si="7"/>
        <v>33.478821605158771</v>
      </c>
      <c r="AE30" s="25">
        <f t="shared" si="8"/>
        <v>8845.82</v>
      </c>
      <c r="AF30" s="15">
        <f t="shared" si="9"/>
        <v>66.521178394841229</v>
      </c>
    </row>
    <row r="31" spans="1:32" ht="25.5" customHeight="1" x14ac:dyDescent="0.2">
      <c r="A31" s="1">
        <v>25</v>
      </c>
      <c r="B31" s="7" t="s">
        <v>146</v>
      </c>
      <c r="C31" s="7" t="s">
        <v>148</v>
      </c>
      <c r="D31" s="9" t="s">
        <v>86</v>
      </c>
      <c r="E31" s="8" t="s">
        <v>31</v>
      </c>
      <c r="F31" s="8" t="s">
        <v>87</v>
      </c>
      <c r="G31" s="7"/>
      <c r="H31" s="10">
        <v>42</v>
      </c>
      <c r="I31" s="10">
        <v>14</v>
      </c>
      <c r="J31" s="10">
        <v>27</v>
      </c>
      <c r="K31" s="16">
        <v>0</v>
      </c>
      <c r="L31" s="16">
        <v>0</v>
      </c>
      <c r="M31" s="16">
        <v>0</v>
      </c>
      <c r="N31" s="14">
        <f t="shared" si="1"/>
        <v>0</v>
      </c>
      <c r="O31" s="14">
        <v>0</v>
      </c>
      <c r="P31" s="22">
        <v>0</v>
      </c>
      <c r="Q31" s="14">
        <f t="shared" si="2"/>
        <v>0</v>
      </c>
      <c r="R31" s="22">
        <v>0</v>
      </c>
      <c r="S31" s="14">
        <f t="shared" si="3"/>
        <v>0</v>
      </c>
      <c r="T31" s="22">
        <v>0</v>
      </c>
      <c r="U31" s="14">
        <f t="shared" si="4"/>
        <v>0</v>
      </c>
      <c r="V31" s="23">
        <v>38</v>
      </c>
      <c r="W31" s="23">
        <v>57</v>
      </c>
      <c r="X31" s="23">
        <v>3</v>
      </c>
      <c r="Y31" s="15">
        <f t="shared" si="5"/>
        <v>90.476190476190482</v>
      </c>
      <c r="Z31" s="24">
        <v>45527.77</v>
      </c>
      <c r="AA31" s="25">
        <v>45527.27</v>
      </c>
      <c r="AB31" s="15">
        <f t="shared" si="6"/>
        <v>99.998901769183945</v>
      </c>
      <c r="AC31" s="25">
        <v>30483.7</v>
      </c>
      <c r="AD31" s="15">
        <f t="shared" si="7"/>
        <v>66.957012796945662</v>
      </c>
      <c r="AE31" s="25">
        <f t="shared" si="8"/>
        <v>15043.569999999996</v>
      </c>
      <c r="AF31" s="15">
        <f t="shared" si="9"/>
        <v>33.042987203054338</v>
      </c>
    </row>
    <row r="32" spans="1:32" ht="25.5" customHeight="1" x14ac:dyDescent="0.2">
      <c r="A32" s="1">
        <v>26</v>
      </c>
      <c r="B32" s="7" t="s">
        <v>146</v>
      </c>
      <c r="C32" s="7" t="s">
        <v>148</v>
      </c>
      <c r="D32" s="9" t="s">
        <v>88</v>
      </c>
      <c r="E32" s="8" t="s">
        <v>31</v>
      </c>
      <c r="F32" s="8" t="s">
        <v>89</v>
      </c>
      <c r="G32" s="7"/>
      <c r="H32" s="10">
        <v>6</v>
      </c>
      <c r="I32" s="10">
        <v>2</v>
      </c>
      <c r="J32" s="10">
        <v>4</v>
      </c>
      <c r="K32" s="16">
        <v>0</v>
      </c>
      <c r="L32" s="16">
        <v>0</v>
      </c>
      <c r="M32" s="16">
        <v>0</v>
      </c>
      <c r="N32" s="14">
        <f t="shared" si="1"/>
        <v>0</v>
      </c>
      <c r="O32" s="14">
        <v>0</v>
      </c>
      <c r="P32" s="22">
        <v>0</v>
      </c>
      <c r="Q32" s="14">
        <f t="shared" si="2"/>
        <v>0</v>
      </c>
      <c r="R32" s="22">
        <v>0</v>
      </c>
      <c r="S32" s="14">
        <f t="shared" si="3"/>
        <v>0</v>
      </c>
      <c r="T32" s="22">
        <v>0</v>
      </c>
      <c r="U32" s="14">
        <f t="shared" si="4"/>
        <v>0</v>
      </c>
      <c r="V32" s="23">
        <v>4</v>
      </c>
      <c r="W32" s="23">
        <v>4</v>
      </c>
      <c r="X32" s="23">
        <v>0</v>
      </c>
      <c r="Y32" s="15">
        <f t="shared" si="5"/>
        <v>66.666666666666657</v>
      </c>
      <c r="Z32" s="24">
        <v>4365.1899999999996</v>
      </c>
      <c r="AA32" s="25">
        <v>4365.1899999999996</v>
      </c>
      <c r="AB32" s="15">
        <f t="shared" si="6"/>
        <v>100</v>
      </c>
      <c r="AC32" s="25">
        <v>4365.1899999999996</v>
      </c>
      <c r="AD32" s="15">
        <f t="shared" si="7"/>
        <v>100</v>
      </c>
      <c r="AE32" s="25">
        <f t="shared" si="8"/>
        <v>0</v>
      </c>
      <c r="AF32" s="15">
        <f t="shared" si="9"/>
        <v>0</v>
      </c>
    </row>
    <row r="33" spans="1:32" ht="25.5" customHeight="1" x14ac:dyDescent="0.2">
      <c r="A33" s="1">
        <v>27</v>
      </c>
      <c r="B33" s="7" t="s">
        <v>146</v>
      </c>
      <c r="C33" s="7" t="s">
        <v>148</v>
      </c>
      <c r="D33" s="9" t="s">
        <v>90</v>
      </c>
      <c r="E33" s="8" t="s">
        <v>60</v>
      </c>
      <c r="F33" s="8" t="s">
        <v>91</v>
      </c>
      <c r="G33" s="7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22">
        <v>0</v>
      </c>
      <c r="Q33" s="14">
        <f t="shared" si="2"/>
        <v>0</v>
      </c>
      <c r="R33" s="22">
        <v>0</v>
      </c>
      <c r="S33" s="14">
        <f t="shared" si="3"/>
        <v>0</v>
      </c>
      <c r="T33" s="22">
        <v>0</v>
      </c>
      <c r="U33" s="14">
        <f t="shared" si="4"/>
        <v>0</v>
      </c>
      <c r="V33" s="23">
        <v>0</v>
      </c>
      <c r="W33" s="23">
        <v>0</v>
      </c>
      <c r="X33" s="23">
        <v>0</v>
      </c>
      <c r="Y33" s="15">
        <f t="shared" si="5"/>
        <v>0</v>
      </c>
      <c r="Z33" s="24">
        <v>0</v>
      </c>
      <c r="AA33" s="25">
        <v>0</v>
      </c>
      <c r="AB33" s="15">
        <f t="shared" si="6"/>
        <v>0</v>
      </c>
      <c r="AC33" s="25">
        <v>0</v>
      </c>
      <c r="AD33" s="15">
        <f t="shared" si="7"/>
        <v>0</v>
      </c>
      <c r="AE33" s="25">
        <f t="shared" si="8"/>
        <v>0</v>
      </c>
      <c r="AF33" s="15">
        <f t="shared" si="9"/>
        <v>0</v>
      </c>
    </row>
    <row r="34" spans="1:32" ht="25.5" customHeight="1" x14ac:dyDescent="0.2">
      <c r="A34" s="1">
        <v>28</v>
      </c>
      <c r="B34" s="7" t="s">
        <v>146</v>
      </c>
      <c r="C34" s="7" t="s">
        <v>148</v>
      </c>
      <c r="D34" s="9" t="s">
        <v>92</v>
      </c>
      <c r="E34" s="8" t="s">
        <v>68</v>
      </c>
      <c r="F34" s="8" t="s">
        <v>93</v>
      </c>
      <c r="G34" s="7"/>
      <c r="H34" s="10">
        <v>47</v>
      </c>
      <c r="I34" s="10">
        <v>16</v>
      </c>
      <c r="J34" s="10">
        <v>26</v>
      </c>
      <c r="K34" s="16">
        <v>0</v>
      </c>
      <c r="L34" s="16">
        <v>0</v>
      </c>
      <c r="M34" s="16">
        <v>0</v>
      </c>
      <c r="N34" s="14">
        <f t="shared" si="1"/>
        <v>0</v>
      </c>
      <c r="O34" s="14">
        <v>0</v>
      </c>
      <c r="P34" s="22">
        <v>0</v>
      </c>
      <c r="Q34" s="14">
        <f t="shared" si="2"/>
        <v>0</v>
      </c>
      <c r="R34" s="22">
        <v>0</v>
      </c>
      <c r="S34" s="14">
        <f t="shared" si="3"/>
        <v>0</v>
      </c>
      <c r="T34" s="22">
        <v>0</v>
      </c>
      <c r="U34" s="14">
        <f t="shared" si="4"/>
        <v>0</v>
      </c>
      <c r="V34" s="23">
        <v>20</v>
      </c>
      <c r="W34" s="23">
        <v>20</v>
      </c>
      <c r="X34" s="23">
        <v>2</v>
      </c>
      <c r="Y34" s="15">
        <f t="shared" si="5"/>
        <v>42.553191489361701</v>
      </c>
      <c r="Z34" s="24">
        <v>14010.76</v>
      </c>
      <c r="AA34" s="25">
        <v>12873.75</v>
      </c>
      <c r="AB34" s="15">
        <f t="shared" si="6"/>
        <v>91.88473715915481</v>
      </c>
      <c r="AC34" s="25">
        <v>791.7</v>
      </c>
      <c r="AD34" s="15">
        <f t="shared" si="7"/>
        <v>6.1497232741042822</v>
      </c>
      <c r="AE34" s="25">
        <f t="shared" si="8"/>
        <v>12082.05</v>
      </c>
      <c r="AF34" s="15">
        <f t="shared" si="9"/>
        <v>93.850276725895711</v>
      </c>
    </row>
    <row r="35" spans="1:32" ht="25.5" customHeight="1" x14ac:dyDescent="0.2">
      <c r="A35" s="1">
        <v>29</v>
      </c>
      <c r="B35" s="7" t="s">
        <v>146</v>
      </c>
      <c r="C35" s="7" t="s">
        <v>148</v>
      </c>
      <c r="D35" s="9" t="s">
        <v>94</v>
      </c>
      <c r="E35" s="8" t="s">
        <v>95</v>
      </c>
      <c r="F35" s="8" t="s">
        <v>96</v>
      </c>
      <c r="G35" s="7"/>
      <c r="H35" s="10">
        <v>22</v>
      </c>
      <c r="I35" s="10">
        <v>2</v>
      </c>
      <c r="J35" s="10">
        <v>18</v>
      </c>
      <c r="K35" s="16">
        <v>0</v>
      </c>
      <c r="L35" s="16">
        <v>0</v>
      </c>
      <c r="M35" s="16">
        <v>0</v>
      </c>
      <c r="N35" s="14">
        <f t="shared" si="1"/>
        <v>0</v>
      </c>
      <c r="O35" s="14">
        <v>0</v>
      </c>
      <c r="P35" s="22">
        <v>0</v>
      </c>
      <c r="Q35" s="14">
        <f t="shared" si="2"/>
        <v>0</v>
      </c>
      <c r="R35" s="22">
        <v>0</v>
      </c>
      <c r="S35" s="14">
        <f t="shared" si="3"/>
        <v>0</v>
      </c>
      <c r="T35" s="22">
        <v>0</v>
      </c>
      <c r="U35" s="14">
        <f t="shared" si="4"/>
        <v>0</v>
      </c>
      <c r="V35" s="23">
        <v>18</v>
      </c>
      <c r="W35" s="23">
        <v>29</v>
      </c>
      <c r="X35" s="23">
        <v>0</v>
      </c>
      <c r="Y35" s="15">
        <f t="shared" si="5"/>
        <v>81.818181818181827</v>
      </c>
      <c r="Z35" s="24">
        <v>20163.07</v>
      </c>
      <c r="AA35" s="25">
        <v>20163.07</v>
      </c>
      <c r="AB35" s="15">
        <f t="shared" si="6"/>
        <v>100</v>
      </c>
      <c r="AC35" s="25">
        <v>15927.78</v>
      </c>
      <c r="AD35" s="15">
        <f t="shared" si="7"/>
        <v>78.994815769622377</v>
      </c>
      <c r="AE35" s="25">
        <f t="shared" si="8"/>
        <v>4235.2899999999991</v>
      </c>
      <c r="AF35" s="15">
        <f t="shared" si="9"/>
        <v>21.005184230377612</v>
      </c>
    </row>
    <row r="36" spans="1:32" ht="25.5" customHeight="1" x14ac:dyDescent="0.2">
      <c r="A36" s="1">
        <v>30</v>
      </c>
      <c r="B36" s="7" t="s">
        <v>146</v>
      </c>
      <c r="C36" s="7" t="s">
        <v>148</v>
      </c>
      <c r="D36" s="9" t="s">
        <v>97</v>
      </c>
      <c r="E36" s="8" t="s">
        <v>63</v>
      </c>
      <c r="F36" s="8" t="s">
        <v>98</v>
      </c>
      <c r="G36" s="7"/>
      <c r="H36" s="10">
        <v>34</v>
      </c>
      <c r="I36" s="10">
        <v>2</v>
      </c>
      <c r="J36" s="10">
        <v>31</v>
      </c>
      <c r="K36" s="16">
        <v>0</v>
      </c>
      <c r="L36" s="16">
        <v>0</v>
      </c>
      <c r="M36" s="16">
        <v>0</v>
      </c>
      <c r="N36" s="14">
        <f t="shared" si="1"/>
        <v>0</v>
      </c>
      <c r="O36" s="14">
        <v>0</v>
      </c>
      <c r="P36" s="22">
        <v>0</v>
      </c>
      <c r="Q36" s="14">
        <f t="shared" si="2"/>
        <v>0</v>
      </c>
      <c r="R36" s="22">
        <v>0</v>
      </c>
      <c r="S36" s="14">
        <f t="shared" si="3"/>
        <v>0</v>
      </c>
      <c r="T36" s="22">
        <v>0</v>
      </c>
      <c r="U36" s="14">
        <f t="shared" si="4"/>
        <v>0</v>
      </c>
      <c r="V36" s="23">
        <v>27</v>
      </c>
      <c r="W36" s="23">
        <v>27</v>
      </c>
      <c r="X36" s="23">
        <v>0</v>
      </c>
      <c r="Y36" s="15">
        <f t="shared" si="5"/>
        <v>79.411764705882348</v>
      </c>
      <c r="Z36" s="24">
        <v>7887.05</v>
      </c>
      <c r="AA36" s="25">
        <v>7887.05</v>
      </c>
      <c r="AB36" s="15">
        <f t="shared" si="6"/>
        <v>100</v>
      </c>
      <c r="AC36" s="25">
        <v>6762.01</v>
      </c>
      <c r="AD36" s="15">
        <f t="shared" si="7"/>
        <v>85.735604566980044</v>
      </c>
      <c r="AE36" s="25">
        <f t="shared" si="8"/>
        <v>1125.04</v>
      </c>
      <c r="AF36" s="15">
        <f t="shared" si="9"/>
        <v>14.264395433019949</v>
      </c>
    </row>
    <row r="37" spans="1:32" ht="25.5" customHeight="1" x14ac:dyDescent="0.2">
      <c r="A37" s="1">
        <v>31</v>
      </c>
      <c r="B37" s="7" t="s">
        <v>146</v>
      </c>
      <c r="C37" s="7" t="s">
        <v>148</v>
      </c>
      <c r="D37" s="9" t="s">
        <v>99</v>
      </c>
      <c r="E37" s="8" t="s">
        <v>31</v>
      </c>
      <c r="F37" s="8" t="s">
        <v>100</v>
      </c>
      <c r="G37" s="7"/>
      <c r="H37" s="10">
        <v>13</v>
      </c>
      <c r="I37" s="10">
        <v>2</v>
      </c>
      <c r="J37" s="10">
        <v>7</v>
      </c>
      <c r="K37" s="16">
        <v>0</v>
      </c>
      <c r="L37" s="16">
        <v>0</v>
      </c>
      <c r="M37" s="16">
        <v>0</v>
      </c>
      <c r="N37" s="14">
        <f t="shared" si="1"/>
        <v>0</v>
      </c>
      <c r="O37" s="14">
        <v>0</v>
      </c>
      <c r="P37" s="22">
        <v>0</v>
      </c>
      <c r="Q37" s="14">
        <f t="shared" si="2"/>
        <v>0</v>
      </c>
      <c r="R37" s="22">
        <v>0</v>
      </c>
      <c r="S37" s="14">
        <f t="shared" si="3"/>
        <v>0</v>
      </c>
      <c r="T37" s="22">
        <v>0</v>
      </c>
      <c r="U37" s="14">
        <f t="shared" si="4"/>
        <v>0</v>
      </c>
      <c r="V37" s="23">
        <v>5</v>
      </c>
      <c r="W37" s="23">
        <v>5</v>
      </c>
      <c r="X37" s="23">
        <v>0</v>
      </c>
      <c r="Y37" s="15">
        <f t="shared" si="5"/>
        <v>38.461538461538467</v>
      </c>
      <c r="Z37" s="24">
        <v>6325.39</v>
      </c>
      <c r="AA37" s="25">
        <v>6325.39</v>
      </c>
      <c r="AB37" s="15">
        <f t="shared" si="6"/>
        <v>100</v>
      </c>
      <c r="AC37" s="25">
        <v>3861.98</v>
      </c>
      <c r="AD37" s="15">
        <f t="shared" si="7"/>
        <v>61.055207663084801</v>
      </c>
      <c r="AE37" s="25">
        <f t="shared" si="8"/>
        <v>2463.4100000000003</v>
      </c>
      <c r="AF37" s="15">
        <f t="shared" si="9"/>
        <v>38.944792336915199</v>
      </c>
    </row>
    <row r="38" spans="1:32" ht="25.5" customHeight="1" x14ac:dyDescent="0.2">
      <c r="A38" s="1">
        <v>32</v>
      </c>
      <c r="B38" s="7" t="s">
        <v>146</v>
      </c>
      <c r="C38" s="7" t="s">
        <v>148</v>
      </c>
      <c r="D38" s="9" t="s">
        <v>101</v>
      </c>
      <c r="E38" s="8" t="s">
        <v>31</v>
      </c>
      <c r="F38" s="8" t="s">
        <v>102</v>
      </c>
      <c r="G38" s="7"/>
      <c r="H38" s="10">
        <v>13</v>
      </c>
      <c r="I38" s="10">
        <v>2</v>
      </c>
      <c r="J38" s="10">
        <v>10</v>
      </c>
      <c r="K38" s="16">
        <v>0</v>
      </c>
      <c r="L38" s="16">
        <v>0</v>
      </c>
      <c r="M38" s="16">
        <v>0</v>
      </c>
      <c r="N38" s="14">
        <f t="shared" si="1"/>
        <v>0</v>
      </c>
      <c r="O38" s="14">
        <v>0</v>
      </c>
      <c r="P38" s="22">
        <v>0</v>
      </c>
      <c r="Q38" s="14">
        <f t="shared" si="2"/>
        <v>0</v>
      </c>
      <c r="R38" s="22">
        <v>0</v>
      </c>
      <c r="S38" s="14">
        <f t="shared" si="3"/>
        <v>0</v>
      </c>
      <c r="T38" s="22">
        <v>0</v>
      </c>
      <c r="U38" s="14">
        <f t="shared" si="4"/>
        <v>0</v>
      </c>
      <c r="V38" s="23">
        <v>10</v>
      </c>
      <c r="W38" s="23">
        <v>10</v>
      </c>
      <c r="X38" s="23">
        <v>0</v>
      </c>
      <c r="Y38" s="15">
        <f t="shared" si="5"/>
        <v>76.923076923076934</v>
      </c>
      <c r="Z38" s="24">
        <v>8545.08</v>
      </c>
      <c r="AA38" s="25">
        <v>8545.08</v>
      </c>
      <c r="AB38" s="15">
        <f t="shared" si="6"/>
        <v>100</v>
      </c>
      <c r="AC38" s="25">
        <v>5888.09</v>
      </c>
      <c r="AD38" s="15">
        <f t="shared" si="7"/>
        <v>68.906200995192563</v>
      </c>
      <c r="AE38" s="25">
        <f t="shared" si="8"/>
        <v>2656.99</v>
      </c>
      <c r="AF38" s="15">
        <f t="shared" si="9"/>
        <v>31.093799004807444</v>
      </c>
    </row>
    <row r="39" spans="1:32" ht="25.5" customHeight="1" x14ac:dyDescent="0.2">
      <c r="A39" s="1">
        <v>33</v>
      </c>
      <c r="B39" s="7" t="s">
        <v>146</v>
      </c>
      <c r="C39" s="7" t="s">
        <v>148</v>
      </c>
      <c r="D39" s="9" t="s">
        <v>103</v>
      </c>
      <c r="E39" s="8" t="s">
        <v>68</v>
      </c>
      <c r="F39" s="8" t="s">
        <v>104</v>
      </c>
      <c r="G39" s="7"/>
      <c r="H39" s="10">
        <v>67</v>
      </c>
      <c r="I39" s="10">
        <v>13</v>
      </c>
      <c r="J39" s="10">
        <v>47</v>
      </c>
      <c r="K39" s="16">
        <v>0</v>
      </c>
      <c r="L39" s="16">
        <v>0</v>
      </c>
      <c r="M39" s="16">
        <v>0</v>
      </c>
      <c r="N39" s="14">
        <f t="shared" si="1"/>
        <v>0</v>
      </c>
      <c r="O39" s="14">
        <v>0</v>
      </c>
      <c r="P39" s="22">
        <v>0</v>
      </c>
      <c r="Q39" s="14">
        <f t="shared" si="2"/>
        <v>0</v>
      </c>
      <c r="R39" s="22">
        <v>0</v>
      </c>
      <c r="S39" s="14">
        <f t="shared" si="3"/>
        <v>0</v>
      </c>
      <c r="T39" s="22">
        <v>0</v>
      </c>
      <c r="U39" s="14">
        <f t="shared" si="4"/>
        <v>0</v>
      </c>
      <c r="V39" s="23">
        <v>23</v>
      </c>
      <c r="W39" s="23">
        <v>23</v>
      </c>
      <c r="X39" s="23">
        <v>0</v>
      </c>
      <c r="Y39" s="15">
        <f t="shared" si="5"/>
        <v>34.328358208955223</v>
      </c>
      <c r="Z39" s="24">
        <v>31050.46</v>
      </c>
      <c r="AA39" s="25">
        <v>14130.03</v>
      </c>
      <c r="AB39" s="15">
        <f t="shared" si="6"/>
        <v>45.506668822297648</v>
      </c>
      <c r="AC39" s="25">
        <v>14130.03</v>
      </c>
      <c r="AD39" s="15">
        <f t="shared" si="7"/>
        <v>100</v>
      </c>
      <c r="AE39" s="25">
        <f t="shared" si="8"/>
        <v>0</v>
      </c>
      <c r="AF39" s="15">
        <f t="shared" si="9"/>
        <v>0</v>
      </c>
    </row>
    <row r="40" spans="1:32" ht="25.5" customHeight="1" x14ac:dyDescent="0.2">
      <c r="A40" s="1">
        <v>34</v>
      </c>
      <c r="B40" s="7" t="s">
        <v>146</v>
      </c>
      <c r="C40" s="7" t="s">
        <v>148</v>
      </c>
      <c r="D40" s="9" t="s">
        <v>105</v>
      </c>
      <c r="E40" s="8" t="s">
        <v>106</v>
      </c>
      <c r="F40" s="8" t="s">
        <v>107</v>
      </c>
      <c r="G40" s="7"/>
      <c r="H40" s="10">
        <v>18</v>
      </c>
      <c r="I40" s="10">
        <v>3</v>
      </c>
      <c r="J40" s="10">
        <v>14</v>
      </c>
      <c r="K40" s="16">
        <v>0</v>
      </c>
      <c r="L40" s="16">
        <v>0</v>
      </c>
      <c r="M40" s="16">
        <v>0</v>
      </c>
      <c r="N40" s="14">
        <f t="shared" si="1"/>
        <v>0</v>
      </c>
      <c r="O40" s="14">
        <v>0</v>
      </c>
      <c r="P40" s="22">
        <v>0</v>
      </c>
      <c r="Q40" s="14">
        <f t="shared" si="2"/>
        <v>0</v>
      </c>
      <c r="R40" s="22">
        <v>0</v>
      </c>
      <c r="S40" s="14">
        <f t="shared" si="3"/>
        <v>0</v>
      </c>
      <c r="T40" s="22">
        <v>0</v>
      </c>
      <c r="U40" s="14">
        <f t="shared" si="4"/>
        <v>0</v>
      </c>
      <c r="V40" s="23">
        <v>12</v>
      </c>
      <c r="W40" s="23">
        <v>12</v>
      </c>
      <c r="X40" s="23">
        <v>0</v>
      </c>
      <c r="Y40" s="15">
        <f t="shared" si="5"/>
        <v>66.666666666666657</v>
      </c>
      <c r="Z40" s="24">
        <v>20473.14</v>
      </c>
      <c r="AA40" s="25">
        <v>20473.14</v>
      </c>
      <c r="AB40" s="15">
        <f t="shared" si="6"/>
        <v>100</v>
      </c>
      <c r="AC40" s="25">
        <v>0</v>
      </c>
      <c r="AD40" s="15">
        <f t="shared" si="7"/>
        <v>0</v>
      </c>
      <c r="AE40" s="25">
        <f t="shared" si="8"/>
        <v>20473.14</v>
      </c>
      <c r="AF40" s="15">
        <f t="shared" si="9"/>
        <v>100</v>
      </c>
    </row>
    <row r="41" spans="1:32" ht="25.5" customHeight="1" x14ac:dyDescent="0.2">
      <c r="A41" s="1">
        <v>35</v>
      </c>
      <c r="B41" s="7" t="s">
        <v>146</v>
      </c>
      <c r="C41" s="7" t="s">
        <v>148</v>
      </c>
      <c r="D41" s="9" t="s">
        <v>108</v>
      </c>
      <c r="E41" s="8" t="s">
        <v>68</v>
      </c>
      <c r="F41" s="8" t="s">
        <v>109</v>
      </c>
      <c r="G41" s="7"/>
      <c r="H41" s="10">
        <v>15</v>
      </c>
      <c r="I41" s="10">
        <v>4</v>
      </c>
      <c r="J41" s="10">
        <v>10</v>
      </c>
      <c r="K41" s="16">
        <v>0</v>
      </c>
      <c r="L41" s="16">
        <v>0</v>
      </c>
      <c r="M41" s="16">
        <v>0</v>
      </c>
      <c r="N41" s="14">
        <f t="shared" si="1"/>
        <v>0</v>
      </c>
      <c r="O41" s="14">
        <v>0</v>
      </c>
      <c r="P41" s="22">
        <v>0</v>
      </c>
      <c r="Q41" s="14">
        <f t="shared" si="2"/>
        <v>0</v>
      </c>
      <c r="R41" s="22">
        <v>0</v>
      </c>
      <c r="S41" s="14">
        <f t="shared" si="3"/>
        <v>0</v>
      </c>
      <c r="T41" s="22">
        <v>0</v>
      </c>
      <c r="U41" s="14">
        <f t="shared" si="4"/>
        <v>0</v>
      </c>
      <c r="V41" s="23">
        <v>9</v>
      </c>
      <c r="W41" s="23">
        <v>9</v>
      </c>
      <c r="X41" s="23">
        <v>1</v>
      </c>
      <c r="Y41" s="15">
        <f t="shared" si="5"/>
        <v>60</v>
      </c>
      <c r="Z41" s="24">
        <v>7398.55</v>
      </c>
      <c r="AA41" s="25">
        <v>7398.55</v>
      </c>
      <c r="AB41" s="15">
        <f t="shared" si="6"/>
        <v>100</v>
      </c>
      <c r="AC41" s="25">
        <v>5473.74</v>
      </c>
      <c r="AD41" s="15">
        <f t="shared" si="7"/>
        <v>73.983956315764559</v>
      </c>
      <c r="AE41" s="25">
        <f t="shared" si="8"/>
        <v>1924.8100000000004</v>
      </c>
      <c r="AF41" s="15">
        <f t="shared" si="9"/>
        <v>26.016043684235431</v>
      </c>
    </row>
    <row r="42" spans="1:32" ht="25.5" customHeight="1" x14ac:dyDescent="0.2">
      <c r="A42" s="1">
        <v>36</v>
      </c>
      <c r="B42" s="7" t="s">
        <v>146</v>
      </c>
      <c r="C42" s="7" t="s">
        <v>148</v>
      </c>
      <c r="D42" s="9" t="s">
        <v>110</v>
      </c>
      <c r="E42" s="8" t="s">
        <v>68</v>
      </c>
      <c r="F42" s="8" t="s">
        <v>111</v>
      </c>
      <c r="G42" s="7"/>
      <c r="H42" s="10">
        <v>17</v>
      </c>
      <c r="I42" s="10">
        <v>4</v>
      </c>
      <c r="J42" s="10">
        <v>13</v>
      </c>
      <c r="K42" s="16">
        <v>0</v>
      </c>
      <c r="L42" s="16">
        <v>0</v>
      </c>
      <c r="M42" s="16">
        <v>0</v>
      </c>
      <c r="N42" s="14">
        <f t="shared" si="1"/>
        <v>0</v>
      </c>
      <c r="O42" s="14">
        <v>0</v>
      </c>
      <c r="P42" s="22">
        <v>0</v>
      </c>
      <c r="Q42" s="14">
        <f t="shared" si="2"/>
        <v>0</v>
      </c>
      <c r="R42" s="22">
        <v>0</v>
      </c>
      <c r="S42" s="14">
        <f t="shared" si="3"/>
        <v>0</v>
      </c>
      <c r="T42" s="22">
        <v>0</v>
      </c>
      <c r="U42" s="14">
        <f t="shared" si="4"/>
        <v>0</v>
      </c>
      <c r="V42" s="23">
        <v>9</v>
      </c>
      <c r="W42" s="23">
        <v>9</v>
      </c>
      <c r="X42" s="23">
        <v>0</v>
      </c>
      <c r="Y42" s="15">
        <f t="shared" si="5"/>
        <v>52.941176470588239</v>
      </c>
      <c r="Z42" s="24">
        <v>11762.09</v>
      </c>
      <c r="AA42" s="25">
        <v>6080.01</v>
      </c>
      <c r="AB42" s="15">
        <f t="shared" si="6"/>
        <v>51.691578622506718</v>
      </c>
      <c r="AC42" s="25">
        <v>3463.85</v>
      </c>
      <c r="AD42" s="15">
        <f t="shared" si="7"/>
        <v>56.971123402757563</v>
      </c>
      <c r="AE42" s="25">
        <f t="shared" si="8"/>
        <v>2616.1600000000003</v>
      </c>
      <c r="AF42" s="15">
        <f t="shared" si="9"/>
        <v>43.028876597242444</v>
      </c>
    </row>
    <row r="43" spans="1:32" ht="25.5" customHeight="1" x14ac:dyDescent="0.2">
      <c r="A43" s="1">
        <v>37</v>
      </c>
      <c r="B43" s="7" t="s">
        <v>146</v>
      </c>
      <c r="C43" s="7" t="s">
        <v>148</v>
      </c>
      <c r="D43" s="9" t="s">
        <v>112</v>
      </c>
      <c r="E43" s="8" t="s">
        <v>113</v>
      </c>
      <c r="F43" s="8" t="s">
        <v>114</v>
      </c>
      <c r="G43" s="7"/>
      <c r="H43" s="10">
        <v>6</v>
      </c>
      <c r="I43" s="10">
        <v>1</v>
      </c>
      <c r="J43" s="10">
        <v>5</v>
      </c>
      <c r="K43" s="16">
        <v>0</v>
      </c>
      <c r="L43" s="16">
        <v>0</v>
      </c>
      <c r="M43" s="16">
        <v>0</v>
      </c>
      <c r="N43" s="14">
        <f t="shared" si="1"/>
        <v>0</v>
      </c>
      <c r="O43" s="14">
        <v>0</v>
      </c>
      <c r="P43" s="22">
        <v>0</v>
      </c>
      <c r="Q43" s="14">
        <f t="shared" si="2"/>
        <v>0</v>
      </c>
      <c r="R43" s="22">
        <v>0</v>
      </c>
      <c r="S43" s="14">
        <f t="shared" si="3"/>
        <v>0</v>
      </c>
      <c r="T43" s="22">
        <v>0</v>
      </c>
      <c r="U43" s="14">
        <f t="shared" si="4"/>
        <v>0</v>
      </c>
      <c r="V43" s="23">
        <v>3</v>
      </c>
      <c r="W43" s="23">
        <v>5</v>
      </c>
      <c r="X43" s="23">
        <v>0</v>
      </c>
      <c r="Y43" s="15">
        <f t="shared" si="5"/>
        <v>50</v>
      </c>
      <c r="Z43" s="24">
        <v>3732.06</v>
      </c>
      <c r="AA43" s="25">
        <v>3732.06</v>
      </c>
      <c r="AB43" s="15">
        <f t="shared" si="6"/>
        <v>100</v>
      </c>
      <c r="AC43" s="25">
        <v>2552.31</v>
      </c>
      <c r="AD43" s="15">
        <f t="shared" si="7"/>
        <v>68.388771884696382</v>
      </c>
      <c r="AE43" s="25">
        <f t="shared" si="8"/>
        <v>1179.75</v>
      </c>
      <c r="AF43" s="15">
        <f t="shared" si="9"/>
        <v>31.611228115303614</v>
      </c>
    </row>
    <row r="44" spans="1:32" ht="25.5" customHeight="1" x14ac:dyDescent="0.2">
      <c r="A44" s="1">
        <v>38</v>
      </c>
      <c r="B44" s="7" t="s">
        <v>146</v>
      </c>
      <c r="C44" s="7" t="s">
        <v>148</v>
      </c>
      <c r="D44" s="9" t="s">
        <v>115</v>
      </c>
      <c r="E44" s="8" t="s">
        <v>106</v>
      </c>
      <c r="F44" s="8" t="s">
        <v>116</v>
      </c>
      <c r="G44" s="7"/>
      <c r="H44" s="10">
        <v>21</v>
      </c>
      <c r="I44" s="10">
        <v>1</v>
      </c>
      <c r="J44" s="10">
        <v>20</v>
      </c>
      <c r="K44" s="16">
        <v>0</v>
      </c>
      <c r="L44" s="16">
        <v>0</v>
      </c>
      <c r="M44" s="16">
        <v>0</v>
      </c>
      <c r="N44" s="14">
        <f t="shared" si="1"/>
        <v>0</v>
      </c>
      <c r="O44" s="14">
        <v>0</v>
      </c>
      <c r="P44" s="22">
        <v>0</v>
      </c>
      <c r="Q44" s="14">
        <f t="shared" si="2"/>
        <v>0</v>
      </c>
      <c r="R44" s="22">
        <v>0</v>
      </c>
      <c r="S44" s="14">
        <f t="shared" si="3"/>
        <v>0</v>
      </c>
      <c r="T44" s="22">
        <v>0</v>
      </c>
      <c r="U44" s="14">
        <f t="shared" si="4"/>
        <v>0</v>
      </c>
      <c r="V44" s="23">
        <v>14</v>
      </c>
      <c r="W44" s="23">
        <v>18</v>
      </c>
      <c r="X44" s="23">
        <v>1</v>
      </c>
      <c r="Y44" s="15">
        <f t="shared" si="5"/>
        <v>66.666666666666657</v>
      </c>
      <c r="Z44" s="24">
        <v>24197.84</v>
      </c>
      <c r="AA44" s="25">
        <v>24197.84</v>
      </c>
      <c r="AB44" s="15">
        <f t="shared" si="6"/>
        <v>100</v>
      </c>
      <c r="AC44" s="25">
        <v>12603.93</v>
      </c>
      <c r="AD44" s="15">
        <f t="shared" si="7"/>
        <v>52.087004459902211</v>
      </c>
      <c r="AE44" s="25">
        <f t="shared" si="8"/>
        <v>11593.91</v>
      </c>
      <c r="AF44" s="15">
        <f t="shared" si="9"/>
        <v>47.912995540097789</v>
      </c>
    </row>
    <row r="45" spans="1:32" ht="25.5" customHeight="1" x14ac:dyDescent="0.2">
      <c r="A45" s="1">
        <v>39</v>
      </c>
      <c r="B45" s="7" t="s">
        <v>146</v>
      </c>
      <c r="C45" s="7" t="s">
        <v>148</v>
      </c>
      <c r="D45" s="9" t="s">
        <v>117</v>
      </c>
      <c r="E45" s="8" t="s">
        <v>31</v>
      </c>
      <c r="F45" s="8" t="s">
        <v>118</v>
      </c>
      <c r="G45" s="7"/>
      <c r="H45" s="10">
        <v>23</v>
      </c>
      <c r="I45" s="10">
        <v>6</v>
      </c>
      <c r="J45" s="10">
        <v>17</v>
      </c>
      <c r="K45" s="16">
        <v>0</v>
      </c>
      <c r="L45" s="16">
        <v>0</v>
      </c>
      <c r="M45" s="16">
        <v>0</v>
      </c>
      <c r="N45" s="14">
        <f t="shared" si="1"/>
        <v>0</v>
      </c>
      <c r="O45" s="14">
        <v>0</v>
      </c>
      <c r="P45" s="22">
        <v>0</v>
      </c>
      <c r="Q45" s="14">
        <f t="shared" si="2"/>
        <v>0</v>
      </c>
      <c r="R45" s="22">
        <v>0</v>
      </c>
      <c r="S45" s="14">
        <f t="shared" si="3"/>
        <v>0</v>
      </c>
      <c r="T45" s="22">
        <v>0</v>
      </c>
      <c r="U45" s="14">
        <f t="shared" si="4"/>
        <v>0</v>
      </c>
      <c r="V45" s="23">
        <v>9</v>
      </c>
      <c r="W45" s="23">
        <v>10</v>
      </c>
      <c r="X45" s="23">
        <v>0</v>
      </c>
      <c r="Y45" s="15">
        <f t="shared" si="5"/>
        <v>39.130434782608695</v>
      </c>
      <c r="Z45" s="24">
        <v>11125.2</v>
      </c>
      <c r="AA45" s="25">
        <v>11125.2</v>
      </c>
      <c r="AB45" s="15">
        <f t="shared" si="6"/>
        <v>100</v>
      </c>
      <c r="AC45" s="25">
        <v>6117.89</v>
      </c>
      <c r="AD45" s="15">
        <f t="shared" si="7"/>
        <v>54.991281055621464</v>
      </c>
      <c r="AE45" s="25">
        <f t="shared" si="8"/>
        <v>5007.3100000000004</v>
      </c>
      <c r="AF45" s="15">
        <f t="shared" si="9"/>
        <v>45.008718944378529</v>
      </c>
    </row>
    <row r="46" spans="1:32" ht="25.5" customHeight="1" x14ac:dyDescent="0.2">
      <c r="A46" s="1">
        <v>40</v>
      </c>
      <c r="B46" s="7" t="s">
        <v>146</v>
      </c>
      <c r="C46" s="7" t="s">
        <v>148</v>
      </c>
      <c r="D46" s="9" t="s">
        <v>119</v>
      </c>
      <c r="E46" s="8" t="s">
        <v>120</v>
      </c>
      <c r="F46" s="8" t="s">
        <v>121</v>
      </c>
      <c r="G46" s="7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22">
        <v>0</v>
      </c>
      <c r="Q46" s="14">
        <f t="shared" si="2"/>
        <v>0</v>
      </c>
      <c r="R46" s="22">
        <v>0</v>
      </c>
      <c r="S46" s="14">
        <f t="shared" si="3"/>
        <v>0</v>
      </c>
      <c r="T46" s="22">
        <v>0</v>
      </c>
      <c r="U46" s="14">
        <f t="shared" si="4"/>
        <v>0</v>
      </c>
      <c r="V46" s="23">
        <v>0</v>
      </c>
      <c r="W46" s="23">
        <v>0</v>
      </c>
      <c r="X46" s="23">
        <v>0</v>
      </c>
      <c r="Y46" s="15">
        <f t="shared" si="5"/>
        <v>0</v>
      </c>
      <c r="Z46" s="24">
        <v>0</v>
      </c>
      <c r="AA46" s="25">
        <v>0</v>
      </c>
      <c r="AB46" s="15">
        <f t="shared" si="6"/>
        <v>0</v>
      </c>
      <c r="AC46" s="25">
        <v>0</v>
      </c>
      <c r="AD46" s="15">
        <f t="shared" si="7"/>
        <v>0</v>
      </c>
      <c r="AE46" s="25">
        <f t="shared" si="8"/>
        <v>0</v>
      </c>
      <c r="AF46" s="15">
        <f t="shared" si="9"/>
        <v>0</v>
      </c>
    </row>
    <row r="47" spans="1:32" ht="25.5" customHeight="1" x14ac:dyDescent="0.2">
      <c r="A47" s="1">
        <v>41</v>
      </c>
      <c r="B47" s="7" t="s">
        <v>146</v>
      </c>
      <c r="C47" s="7" t="s">
        <v>148</v>
      </c>
      <c r="D47" s="9" t="s">
        <v>122</v>
      </c>
      <c r="E47" s="8" t="s">
        <v>31</v>
      </c>
      <c r="F47" s="9" t="s">
        <v>123</v>
      </c>
      <c r="G47" s="7"/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22">
        <v>0</v>
      </c>
      <c r="Q47" s="14">
        <f t="shared" si="2"/>
        <v>0</v>
      </c>
      <c r="R47" s="22">
        <v>0</v>
      </c>
      <c r="S47" s="14">
        <f t="shared" si="3"/>
        <v>0</v>
      </c>
      <c r="T47" s="22">
        <v>0</v>
      </c>
      <c r="U47" s="14">
        <f t="shared" si="4"/>
        <v>0</v>
      </c>
      <c r="V47" s="23">
        <v>0</v>
      </c>
      <c r="W47" s="23">
        <v>0</v>
      </c>
      <c r="X47" s="23">
        <v>0</v>
      </c>
      <c r="Y47" s="15">
        <f t="shared" si="5"/>
        <v>0</v>
      </c>
      <c r="Z47" s="24">
        <v>0</v>
      </c>
      <c r="AA47" s="25">
        <v>0</v>
      </c>
      <c r="AB47" s="15">
        <f t="shared" si="6"/>
        <v>0</v>
      </c>
      <c r="AC47" s="25">
        <v>0</v>
      </c>
      <c r="AD47" s="15">
        <f t="shared" si="7"/>
        <v>0</v>
      </c>
      <c r="AE47" s="25">
        <f>AA47-AC47</f>
        <v>0</v>
      </c>
      <c r="AF47" s="15">
        <f t="shared" si="9"/>
        <v>0</v>
      </c>
    </row>
    <row r="48" spans="1:32" ht="25.5" customHeight="1" x14ac:dyDescent="0.2">
      <c r="A48" s="1">
        <v>42</v>
      </c>
      <c r="B48" s="7" t="s">
        <v>146</v>
      </c>
      <c r="C48" s="7" t="s">
        <v>148</v>
      </c>
      <c r="D48" s="9" t="s">
        <v>124</v>
      </c>
      <c r="E48" s="8" t="s">
        <v>106</v>
      </c>
      <c r="F48" s="8" t="s">
        <v>125</v>
      </c>
      <c r="G48" s="7"/>
      <c r="H48" s="10">
        <v>18</v>
      </c>
      <c r="I48" s="10">
        <v>4</v>
      </c>
      <c r="J48" s="10">
        <v>9</v>
      </c>
      <c r="K48" s="16">
        <v>0</v>
      </c>
      <c r="L48" s="16">
        <v>0</v>
      </c>
      <c r="M48" s="16">
        <v>0</v>
      </c>
      <c r="N48" s="14">
        <f t="shared" si="1"/>
        <v>0</v>
      </c>
      <c r="O48" s="14">
        <v>0</v>
      </c>
      <c r="P48" s="22">
        <v>0</v>
      </c>
      <c r="Q48" s="14">
        <f t="shared" si="2"/>
        <v>0</v>
      </c>
      <c r="R48" s="22">
        <v>0</v>
      </c>
      <c r="S48" s="14">
        <f t="shared" si="3"/>
        <v>0</v>
      </c>
      <c r="T48" s="22">
        <v>0</v>
      </c>
      <c r="U48" s="14">
        <f t="shared" si="4"/>
        <v>0</v>
      </c>
      <c r="V48" s="23">
        <v>11</v>
      </c>
      <c r="W48" s="23">
        <v>12</v>
      </c>
      <c r="X48" s="23">
        <v>0</v>
      </c>
      <c r="Y48" s="15">
        <f t="shared" si="5"/>
        <v>61.111111111111114</v>
      </c>
      <c r="Z48" s="24">
        <v>13801.29</v>
      </c>
      <c r="AA48" s="25">
        <v>13801.29</v>
      </c>
      <c r="AB48" s="15">
        <f t="shared" si="6"/>
        <v>100</v>
      </c>
      <c r="AC48" s="25">
        <v>6300.94</v>
      </c>
      <c r="AD48" s="15">
        <f t="shared" si="7"/>
        <v>45.654717783627468</v>
      </c>
      <c r="AE48" s="25">
        <f t="shared" si="8"/>
        <v>7500.3500000000013</v>
      </c>
      <c r="AF48" s="15">
        <f t="shared" si="9"/>
        <v>54.345282216372539</v>
      </c>
    </row>
    <row r="49" spans="1:32" ht="25.5" customHeight="1" x14ac:dyDescent="0.2">
      <c r="A49" s="1">
        <v>43</v>
      </c>
      <c r="B49" s="7" t="s">
        <v>146</v>
      </c>
      <c r="C49" s="7" t="s">
        <v>148</v>
      </c>
      <c r="D49" s="9" t="s">
        <v>126</v>
      </c>
      <c r="E49" s="8" t="s">
        <v>31</v>
      </c>
      <c r="F49" s="8" t="s">
        <v>127</v>
      </c>
      <c r="G49" s="7"/>
      <c r="H49" s="10">
        <v>22</v>
      </c>
      <c r="I49" s="10">
        <v>4</v>
      </c>
      <c r="J49" s="10">
        <v>16</v>
      </c>
      <c r="K49" s="16">
        <v>0</v>
      </c>
      <c r="L49" s="16">
        <v>0</v>
      </c>
      <c r="M49" s="16">
        <v>0</v>
      </c>
      <c r="N49" s="14">
        <f t="shared" si="1"/>
        <v>0</v>
      </c>
      <c r="O49" s="14">
        <v>0</v>
      </c>
      <c r="P49" s="22">
        <v>0</v>
      </c>
      <c r="Q49" s="14">
        <f t="shared" si="2"/>
        <v>0</v>
      </c>
      <c r="R49" s="22">
        <v>0</v>
      </c>
      <c r="S49" s="14">
        <f t="shared" si="3"/>
        <v>0</v>
      </c>
      <c r="T49" s="22">
        <v>0</v>
      </c>
      <c r="U49" s="14">
        <f t="shared" si="4"/>
        <v>0</v>
      </c>
      <c r="V49" s="23">
        <v>12</v>
      </c>
      <c r="W49" s="23">
        <v>21</v>
      </c>
      <c r="X49" s="23">
        <v>0</v>
      </c>
      <c r="Y49" s="15">
        <f t="shared" si="5"/>
        <v>54.54545454545454</v>
      </c>
      <c r="Z49" s="24">
        <v>23498.48</v>
      </c>
      <c r="AA49" s="25">
        <v>23498.48</v>
      </c>
      <c r="AB49" s="15">
        <f t="shared" si="6"/>
        <v>100</v>
      </c>
      <c r="AC49" s="25">
        <v>11182.8</v>
      </c>
      <c r="AD49" s="15">
        <f t="shared" si="7"/>
        <v>47.589461105569377</v>
      </c>
      <c r="AE49" s="25">
        <f t="shared" si="8"/>
        <v>12315.68</v>
      </c>
      <c r="AF49" s="15">
        <f t="shared" si="9"/>
        <v>52.410538894430623</v>
      </c>
    </row>
    <row r="50" spans="1:32" ht="25.5" customHeight="1" x14ac:dyDescent="0.2">
      <c r="A50" s="1">
        <v>44</v>
      </c>
      <c r="B50" s="7" t="s">
        <v>146</v>
      </c>
      <c r="C50" s="7" t="s">
        <v>148</v>
      </c>
      <c r="D50" s="9" t="s">
        <v>128</v>
      </c>
      <c r="E50" s="8" t="s">
        <v>120</v>
      </c>
      <c r="F50" s="8" t="s">
        <v>129</v>
      </c>
      <c r="G50" s="7"/>
      <c r="H50" s="10">
        <v>9</v>
      </c>
      <c r="I50" s="10">
        <v>1</v>
      </c>
      <c r="J50" s="10">
        <v>8</v>
      </c>
      <c r="K50" s="16">
        <v>0</v>
      </c>
      <c r="L50" s="16">
        <v>0</v>
      </c>
      <c r="M50" s="16">
        <v>0</v>
      </c>
      <c r="N50" s="14">
        <f t="shared" si="1"/>
        <v>0</v>
      </c>
      <c r="O50" s="14">
        <v>0</v>
      </c>
      <c r="P50" s="22">
        <v>0</v>
      </c>
      <c r="Q50" s="14">
        <f t="shared" si="2"/>
        <v>0</v>
      </c>
      <c r="R50" s="22">
        <v>0</v>
      </c>
      <c r="S50" s="14">
        <f t="shared" si="3"/>
        <v>0</v>
      </c>
      <c r="T50" s="22">
        <v>0</v>
      </c>
      <c r="U50" s="14">
        <f t="shared" si="4"/>
        <v>0</v>
      </c>
      <c r="V50" s="23">
        <v>3</v>
      </c>
      <c r="W50" s="23">
        <v>3</v>
      </c>
      <c r="X50" s="23">
        <v>0</v>
      </c>
      <c r="Y50" s="15">
        <f t="shared" si="5"/>
        <v>33.333333333333329</v>
      </c>
      <c r="Z50" s="24">
        <v>3349.5</v>
      </c>
      <c r="AA50" s="25">
        <v>3349.5</v>
      </c>
      <c r="AB50" s="15">
        <f t="shared" si="6"/>
        <v>100</v>
      </c>
      <c r="AC50" s="25">
        <v>3349.5</v>
      </c>
      <c r="AD50" s="15">
        <f t="shared" si="7"/>
        <v>100</v>
      </c>
      <c r="AE50" s="25">
        <f t="shared" si="8"/>
        <v>0</v>
      </c>
      <c r="AF50" s="15">
        <f t="shared" si="9"/>
        <v>0</v>
      </c>
    </row>
    <row r="51" spans="1:32" ht="25.5" customHeight="1" x14ac:dyDescent="0.2">
      <c r="A51" s="1">
        <v>45</v>
      </c>
      <c r="B51" s="7" t="s">
        <v>146</v>
      </c>
      <c r="C51" s="7" t="s">
        <v>148</v>
      </c>
      <c r="D51" s="9" t="s">
        <v>130</v>
      </c>
      <c r="E51" s="8" t="s">
        <v>131</v>
      </c>
      <c r="F51" s="8" t="s">
        <v>132</v>
      </c>
      <c r="G51" s="7"/>
      <c r="H51" s="10">
        <v>8</v>
      </c>
      <c r="I51" s="10">
        <v>1</v>
      </c>
      <c r="J51" s="10">
        <v>6</v>
      </c>
      <c r="K51" s="16">
        <v>0</v>
      </c>
      <c r="L51" s="16">
        <v>0</v>
      </c>
      <c r="M51" s="16">
        <v>0</v>
      </c>
      <c r="N51" s="14">
        <f t="shared" si="1"/>
        <v>0</v>
      </c>
      <c r="O51" s="14">
        <v>0</v>
      </c>
      <c r="P51" s="22">
        <v>0</v>
      </c>
      <c r="Q51" s="14">
        <f t="shared" si="2"/>
        <v>0</v>
      </c>
      <c r="R51" s="22">
        <v>0</v>
      </c>
      <c r="S51" s="14">
        <f t="shared" si="3"/>
        <v>0</v>
      </c>
      <c r="T51" s="22">
        <v>0</v>
      </c>
      <c r="U51" s="14">
        <f t="shared" si="4"/>
        <v>0</v>
      </c>
      <c r="V51" s="23">
        <v>5</v>
      </c>
      <c r="W51" s="23">
        <v>7</v>
      </c>
      <c r="X51" s="23">
        <v>0</v>
      </c>
      <c r="Y51" s="15">
        <f t="shared" si="5"/>
        <v>62.5</v>
      </c>
      <c r="Z51" s="24">
        <v>5481.46</v>
      </c>
      <c r="AA51" s="25">
        <v>5481.46</v>
      </c>
      <c r="AB51" s="15">
        <f t="shared" si="6"/>
        <v>100</v>
      </c>
      <c r="AC51" s="25">
        <v>0</v>
      </c>
      <c r="AD51" s="15">
        <f t="shared" si="7"/>
        <v>0</v>
      </c>
      <c r="AE51" s="25">
        <f t="shared" si="8"/>
        <v>5481.46</v>
      </c>
      <c r="AF51" s="15">
        <f t="shared" si="9"/>
        <v>100</v>
      </c>
    </row>
    <row r="52" spans="1:32" ht="25.5" customHeight="1" x14ac:dyDescent="0.2">
      <c r="A52" s="1">
        <v>46</v>
      </c>
      <c r="B52" s="7" t="s">
        <v>146</v>
      </c>
      <c r="C52" s="7" t="s">
        <v>148</v>
      </c>
      <c r="D52" s="9" t="s">
        <v>133</v>
      </c>
      <c r="E52" s="8" t="s">
        <v>68</v>
      </c>
      <c r="F52" s="8" t="s">
        <v>134</v>
      </c>
      <c r="G52" s="7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22">
        <v>0</v>
      </c>
      <c r="Q52" s="14">
        <f t="shared" si="2"/>
        <v>0</v>
      </c>
      <c r="R52" s="22">
        <v>0</v>
      </c>
      <c r="S52" s="14">
        <f t="shared" si="3"/>
        <v>0</v>
      </c>
      <c r="T52" s="22">
        <v>0</v>
      </c>
      <c r="U52" s="14">
        <f t="shared" si="4"/>
        <v>0</v>
      </c>
      <c r="V52" s="23">
        <v>0</v>
      </c>
      <c r="W52" s="23">
        <v>0</v>
      </c>
      <c r="X52" s="23">
        <v>0</v>
      </c>
      <c r="Y52" s="15">
        <f t="shared" si="5"/>
        <v>0</v>
      </c>
      <c r="Z52" s="24">
        <v>0</v>
      </c>
      <c r="AA52" s="25">
        <v>0</v>
      </c>
      <c r="AB52" s="15">
        <f t="shared" si="6"/>
        <v>0</v>
      </c>
      <c r="AC52" s="25">
        <v>0</v>
      </c>
      <c r="AD52" s="15">
        <f t="shared" si="7"/>
        <v>0</v>
      </c>
      <c r="AE52" s="25">
        <f t="shared" si="8"/>
        <v>0</v>
      </c>
      <c r="AF52" s="15">
        <f t="shared" si="9"/>
        <v>0</v>
      </c>
    </row>
    <row r="53" spans="1:32" ht="25.5" customHeight="1" x14ac:dyDescent="0.2">
      <c r="A53" s="1">
        <v>47</v>
      </c>
      <c r="B53" s="7" t="s">
        <v>146</v>
      </c>
      <c r="C53" s="7" t="s">
        <v>148</v>
      </c>
      <c r="D53" s="9" t="s">
        <v>135</v>
      </c>
      <c r="E53" s="17" t="s">
        <v>136</v>
      </c>
      <c r="F53" s="8" t="s">
        <v>137</v>
      </c>
      <c r="G53" s="7"/>
      <c r="H53" s="10">
        <v>21</v>
      </c>
      <c r="I53" s="10">
        <v>2</v>
      </c>
      <c r="J53" s="10">
        <v>19</v>
      </c>
      <c r="K53" s="16">
        <v>0</v>
      </c>
      <c r="L53" s="16">
        <v>0</v>
      </c>
      <c r="M53" s="16">
        <v>0</v>
      </c>
      <c r="N53" s="14">
        <f t="shared" si="1"/>
        <v>0</v>
      </c>
      <c r="O53" s="14">
        <v>0</v>
      </c>
      <c r="P53" s="22">
        <v>0</v>
      </c>
      <c r="Q53" s="14">
        <f t="shared" si="2"/>
        <v>0</v>
      </c>
      <c r="R53" s="22">
        <v>0</v>
      </c>
      <c r="S53" s="14">
        <f t="shared" si="3"/>
        <v>0</v>
      </c>
      <c r="T53" s="22">
        <v>0</v>
      </c>
      <c r="U53" s="14">
        <f t="shared" si="4"/>
        <v>0</v>
      </c>
      <c r="V53" s="23">
        <v>20</v>
      </c>
      <c r="W53" s="23">
        <v>23</v>
      </c>
      <c r="X53" s="23">
        <v>3</v>
      </c>
      <c r="Y53" s="15">
        <f t="shared" si="5"/>
        <v>95.238095238095227</v>
      </c>
      <c r="Z53" s="24">
        <v>34246.39</v>
      </c>
      <c r="AA53" s="25">
        <v>34246.39</v>
      </c>
      <c r="AB53" s="15">
        <f t="shared" si="6"/>
        <v>100</v>
      </c>
      <c r="AC53" s="25">
        <v>11606.91</v>
      </c>
      <c r="AD53" s="15">
        <f t="shared" si="7"/>
        <v>33.892360625455701</v>
      </c>
      <c r="AE53" s="25">
        <f t="shared" si="8"/>
        <v>22639.48</v>
      </c>
      <c r="AF53" s="15">
        <f t="shared" si="9"/>
        <v>66.107639374544291</v>
      </c>
    </row>
    <row r="54" spans="1:32" ht="25.5" customHeight="1" x14ac:dyDescent="0.2">
      <c r="A54" s="1">
        <v>48</v>
      </c>
      <c r="B54" s="7" t="s">
        <v>146</v>
      </c>
      <c r="C54" s="7" t="s">
        <v>148</v>
      </c>
      <c r="D54" s="9" t="s">
        <v>138</v>
      </c>
      <c r="E54" s="8" t="s">
        <v>113</v>
      </c>
      <c r="F54" s="8" t="s">
        <v>139</v>
      </c>
      <c r="G54" s="7"/>
      <c r="H54" s="10">
        <v>21</v>
      </c>
      <c r="I54" s="10">
        <v>4</v>
      </c>
      <c r="J54" s="10">
        <v>17</v>
      </c>
      <c r="K54" s="16">
        <v>0</v>
      </c>
      <c r="L54" s="16">
        <v>0</v>
      </c>
      <c r="M54" s="16">
        <v>0</v>
      </c>
      <c r="N54" s="14">
        <f t="shared" si="1"/>
        <v>0</v>
      </c>
      <c r="O54" s="14">
        <v>0</v>
      </c>
      <c r="P54" s="22">
        <v>0</v>
      </c>
      <c r="Q54" s="14">
        <f t="shared" si="2"/>
        <v>0</v>
      </c>
      <c r="R54" s="22">
        <v>0</v>
      </c>
      <c r="S54" s="14">
        <f t="shared" si="3"/>
        <v>0</v>
      </c>
      <c r="T54" s="22">
        <v>0</v>
      </c>
      <c r="U54" s="14">
        <f t="shared" si="4"/>
        <v>0</v>
      </c>
      <c r="V54" s="23">
        <v>13</v>
      </c>
      <c r="W54" s="23">
        <v>13</v>
      </c>
      <c r="X54" s="23">
        <v>0</v>
      </c>
      <c r="Y54" s="15">
        <f t="shared" si="5"/>
        <v>61.904761904761905</v>
      </c>
      <c r="Z54" s="24">
        <v>19836.330000000002</v>
      </c>
      <c r="AA54" s="24">
        <v>19836.330000000002</v>
      </c>
      <c r="AB54" s="15">
        <f t="shared" si="6"/>
        <v>100</v>
      </c>
      <c r="AC54" s="25">
        <v>4993.8</v>
      </c>
      <c r="AD54" s="15">
        <f t="shared" si="7"/>
        <v>25.175019774323172</v>
      </c>
      <c r="AE54" s="25">
        <f t="shared" si="8"/>
        <v>14842.530000000002</v>
      </c>
      <c r="AF54" s="15">
        <f t="shared" si="9"/>
        <v>74.824980225676825</v>
      </c>
    </row>
    <row r="55" spans="1:32" ht="25.5" customHeight="1" x14ac:dyDescent="0.2">
      <c r="A55" s="1">
        <v>49</v>
      </c>
      <c r="B55" s="7" t="s">
        <v>146</v>
      </c>
      <c r="C55" s="7" t="s">
        <v>148</v>
      </c>
      <c r="D55" s="9" t="s">
        <v>140</v>
      </c>
      <c r="E55" s="8" t="s">
        <v>113</v>
      </c>
      <c r="F55" s="8" t="s">
        <v>141</v>
      </c>
      <c r="G55" s="7"/>
      <c r="H55" s="10">
        <v>10</v>
      </c>
      <c r="I55" s="10">
        <v>0</v>
      </c>
      <c r="J55" s="10">
        <v>10</v>
      </c>
      <c r="K55" s="16">
        <v>0</v>
      </c>
      <c r="L55" s="16">
        <v>0</v>
      </c>
      <c r="M55" s="16">
        <v>0</v>
      </c>
      <c r="N55" s="14">
        <f t="shared" si="1"/>
        <v>0</v>
      </c>
      <c r="O55" s="14">
        <v>0</v>
      </c>
      <c r="P55" s="22">
        <v>0</v>
      </c>
      <c r="Q55" s="14">
        <f t="shared" si="2"/>
        <v>0</v>
      </c>
      <c r="R55" s="22">
        <v>0</v>
      </c>
      <c r="S55" s="14">
        <f t="shared" si="3"/>
        <v>0</v>
      </c>
      <c r="T55" s="22">
        <v>0</v>
      </c>
      <c r="U55" s="14">
        <f t="shared" si="4"/>
        <v>0</v>
      </c>
      <c r="V55" s="23">
        <v>8</v>
      </c>
      <c r="W55" s="23">
        <v>8</v>
      </c>
      <c r="X55" s="23">
        <v>0</v>
      </c>
      <c r="Y55" s="15">
        <f t="shared" si="5"/>
        <v>80</v>
      </c>
      <c r="Z55" s="24">
        <v>5063.0600000000004</v>
      </c>
      <c r="AA55" s="25">
        <v>5063.0600000000004</v>
      </c>
      <c r="AB55" s="15">
        <f t="shared" si="6"/>
        <v>100</v>
      </c>
      <c r="AC55" s="25">
        <v>3306.63</v>
      </c>
      <c r="AD55" s="15">
        <f t="shared" si="7"/>
        <v>65.308923852373852</v>
      </c>
      <c r="AE55" s="25">
        <f t="shared" si="8"/>
        <v>1756.4300000000003</v>
      </c>
      <c r="AF55" s="15">
        <f t="shared" si="9"/>
        <v>34.691076147626141</v>
      </c>
    </row>
    <row r="56" spans="1:32" ht="25.5" customHeight="1" x14ac:dyDescent="0.2">
      <c r="A56" s="1">
        <v>50</v>
      </c>
      <c r="B56" s="7" t="s">
        <v>146</v>
      </c>
      <c r="C56" s="7" t="s">
        <v>148</v>
      </c>
      <c r="D56" s="9" t="s">
        <v>142</v>
      </c>
      <c r="E56" s="8" t="s">
        <v>68</v>
      </c>
      <c r="F56" s="8" t="s">
        <v>143</v>
      </c>
      <c r="G56" s="7"/>
      <c r="H56" s="10">
        <v>24</v>
      </c>
      <c r="I56" s="10">
        <v>2</v>
      </c>
      <c r="J56" s="10">
        <v>20</v>
      </c>
      <c r="K56" s="16">
        <v>0</v>
      </c>
      <c r="L56" s="16">
        <v>0</v>
      </c>
      <c r="M56" s="16">
        <v>0</v>
      </c>
      <c r="N56" s="14">
        <f t="shared" si="1"/>
        <v>0</v>
      </c>
      <c r="O56" s="14">
        <v>0</v>
      </c>
      <c r="P56" s="22">
        <v>0</v>
      </c>
      <c r="Q56" s="14">
        <f t="shared" si="2"/>
        <v>0</v>
      </c>
      <c r="R56" s="22">
        <v>0</v>
      </c>
      <c r="S56" s="14">
        <f t="shared" si="3"/>
        <v>0</v>
      </c>
      <c r="T56" s="22">
        <v>0</v>
      </c>
      <c r="U56" s="14">
        <f t="shared" si="4"/>
        <v>0</v>
      </c>
      <c r="V56" s="23">
        <v>12</v>
      </c>
      <c r="W56" s="23">
        <v>12</v>
      </c>
      <c r="X56" s="23">
        <v>1</v>
      </c>
      <c r="Y56" s="15">
        <f t="shared" si="5"/>
        <v>50</v>
      </c>
      <c r="Z56" s="24">
        <v>17496.89</v>
      </c>
      <c r="AA56" s="25">
        <v>17496.89</v>
      </c>
      <c r="AB56" s="15">
        <f t="shared" si="6"/>
        <v>100</v>
      </c>
      <c r="AC56" s="25">
        <v>8068.12</v>
      </c>
      <c r="AD56" s="15">
        <f t="shared" si="7"/>
        <v>46.111737571648447</v>
      </c>
      <c r="AE56" s="25">
        <f t="shared" si="8"/>
        <v>9428.77</v>
      </c>
      <c r="AF56" s="15">
        <f t="shared" si="9"/>
        <v>53.888262428351553</v>
      </c>
    </row>
    <row r="57" spans="1:32" ht="25.5" customHeight="1" x14ac:dyDescent="0.2">
      <c r="A57" s="1">
        <v>51</v>
      </c>
      <c r="B57" s="7" t="s">
        <v>146</v>
      </c>
      <c r="C57" s="7" t="s">
        <v>148</v>
      </c>
      <c r="D57" s="9" t="s">
        <v>144</v>
      </c>
      <c r="E57" s="8" t="s">
        <v>63</v>
      </c>
      <c r="F57" s="8" t="s">
        <v>145</v>
      </c>
      <c r="G57" s="7"/>
      <c r="H57" s="10">
        <v>145</v>
      </c>
      <c r="I57" s="10">
        <v>3</v>
      </c>
      <c r="J57" s="10">
        <v>139</v>
      </c>
      <c r="K57" s="16">
        <v>0</v>
      </c>
      <c r="L57" s="16">
        <v>0</v>
      </c>
      <c r="M57" s="16">
        <v>0</v>
      </c>
      <c r="N57" s="14">
        <f t="shared" si="1"/>
        <v>0</v>
      </c>
      <c r="O57" s="14">
        <v>0</v>
      </c>
      <c r="P57" s="22">
        <v>0</v>
      </c>
      <c r="Q57" s="14">
        <f t="shared" si="2"/>
        <v>0</v>
      </c>
      <c r="R57" s="22">
        <v>0</v>
      </c>
      <c r="S57" s="14">
        <f t="shared" si="3"/>
        <v>0</v>
      </c>
      <c r="T57" s="22">
        <v>0</v>
      </c>
      <c r="U57" s="14">
        <f t="shared" si="4"/>
        <v>0</v>
      </c>
      <c r="V57" s="23">
        <v>112</v>
      </c>
      <c r="W57" s="23">
        <v>53</v>
      </c>
      <c r="X57" s="23">
        <v>0</v>
      </c>
      <c r="Y57" s="15">
        <f t="shared" si="5"/>
        <v>77.241379310344826</v>
      </c>
      <c r="Z57" s="24">
        <v>41403.64</v>
      </c>
      <c r="AA57" s="26">
        <v>41403.64</v>
      </c>
      <c r="AB57" s="15">
        <f t="shared" si="6"/>
        <v>100</v>
      </c>
      <c r="AC57" s="25">
        <v>24503.39</v>
      </c>
      <c r="AD57" s="15">
        <f t="shared" si="7"/>
        <v>59.181728949435367</v>
      </c>
      <c r="AE57" s="25">
        <f t="shared" si="8"/>
        <v>16900.25</v>
      </c>
      <c r="AF57" s="15">
        <f t="shared" si="9"/>
        <v>40.818271050564633</v>
      </c>
    </row>
    <row r="58" spans="1:32" s="21" customFormat="1" ht="25.5" customHeight="1" x14ac:dyDescent="0.25">
      <c r="A58" s="262" t="s">
        <v>25</v>
      </c>
      <c r="B58" s="263"/>
      <c r="C58" s="263"/>
      <c r="D58" s="263"/>
      <c r="E58" s="263"/>
      <c r="F58" s="264"/>
      <c r="G58" s="18"/>
      <c r="H58" s="19">
        <f>SUM(H7:H57)</f>
        <v>1073</v>
      </c>
      <c r="I58" s="19">
        <f>SUM(I7:I57)</f>
        <v>161</v>
      </c>
      <c r="J58" s="19">
        <f>SUM(J7:J57)</f>
        <v>841</v>
      </c>
      <c r="K58" s="20">
        <f t="shared" ref="K58:P58" si="10">SUM(K7:K57)</f>
        <v>0</v>
      </c>
      <c r="L58" s="20">
        <f t="shared" si="10"/>
        <v>0</v>
      </c>
      <c r="M58" s="20">
        <f t="shared" si="10"/>
        <v>0</v>
      </c>
      <c r="N58" s="27">
        <f t="shared" si="10"/>
        <v>0</v>
      </c>
      <c r="O58" s="27">
        <f t="shared" si="10"/>
        <v>0</v>
      </c>
      <c r="P58" s="27">
        <f t="shared" si="10"/>
        <v>0</v>
      </c>
      <c r="Q58" s="14">
        <f t="shared" si="2"/>
        <v>0</v>
      </c>
      <c r="R58" s="27">
        <f>SUM(R7:R57)</f>
        <v>0</v>
      </c>
      <c r="S58" s="14">
        <f t="shared" si="3"/>
        <v>0</v>
      </c>
      <c r="T58" s="27">
        <f>SUM(T7:T57)</f>
        <v>0</v>
      </c>
      <c r="U58" s="14">
        <f t="shared" si="4"/>
        <v>0</v>
      </c>
      <c r="V58" s="20">
        <f>SUM(V7:V57)</f>
        <v>627</v>
      </c>
      <c r="W58" s="20">
        <f>SUM(W7:W57)</f>
        <v>670</v>
      </c>
      <c r="X58" s="20">
        <f>SUM(X7:X57)</f>
        <v>17</v>
      </c>
      <c r="Y58" s="15">
        <f t="shared" si="5"/>
        <v>58.434296365330852</v>
      </c>
      <c r="Z58" s="27">
        <f>SUM(Z7:Z57)</f>
        <v>698266.31000000017</v>
      </c>
      <c r="AA58" s="27">
        <f>SUM(AA7:AA57)</f>
        <v>672632.10000000009</v>
      </c>
      <c r="AB58" s="15">
        <f>IF(Z58=0,0,AA58/Z58)*100</f>
        <v>96.328877731477533</v>
      </c>
      <c r="AC58" s="27">
        <f>SUM(AC7:AC57)</f>
        <v>359461.13</v>
      </c>
      <c r="AD58" s="15">
        <f>IF(AA58=0,0,AC58/AA58)*100</f>
        <v>53.440971669356841</v>
      </c>
      <c r="AE58" s="27">
        <f>SUM(AE7:AE57)</f>
        <v>313170.97000000003</v>
      </c>
      <c r="AF58" s="15">
        <f>IF(AA58=0,0,AE58/AA58)*100</f>
        <v>46.559028330643152</v>
      </c>
    </row>
  </sheetData>
  <sheetProtection password="E363" sheet="1" objects="1" scenarios="1"/>
  <mergeCells count="35">
    <mergeCell ref="M4:M5"/>
    <mergeCell ref="L4:L5"/>
    <mergeCell ref="Y4:Y5"/>
    <mergeCell ref="V4:V5"/>
    <mergeCell ref="A58:F58"/>
    <mergeCell ref="W4:W5"/>
    <mergeCell ref="X4:X5"/>
    <mergeCell ref="J4:J5"/>
    <mergeCell ref="H4:H5"/>
    <mergeCell ref="I4:I5"/>
    <mergeCell ref="K4:K5"/>
    <mergeCell ref="B2:B5"/>
    <mergeCell ref="V3:Z3"/>
    <mergeCell ref="AE4:AF4"/>
    <mergeCell ref="N4:N5"/>
    <mergeCell ref="R4:S4"/>
    <mergeCell ref="T4:U4"/>
    <mergeCell ref="Z4:Z5"/>
    <mergeCell ref="AC4:AD4"/>
    <mergeCell ref="A1:AF1"/>
    <mergeCell ref="D2:D5"/>
    <mergeCell ref="A2:A5"/>
    <mergeCell ref="E2:E5"/>
    <mergeCell ref="F2:F5"/>
    <mergeCell ref="H2:J3"/>
    <mergeCell ref="K2:U2"/>
    <mergeCell ref="V2:AF2"/>
    <mergeCell ref="K3:O3"/>
    <mergeCell ref="AA3:AF3"/>
    <mergeCell ref="C2:C5"/>
    <mergeCell ref="AA4:AB4"/>
    <mergeCell ref="G2:G5"/>
    <mergeCell ref="P3:U3"/>
    <mergeCell ref="O4:O5"/>
    <mergeCell ref="P4:Q4"/>
  </mergeCells>
  <pageMargins left="0" right="0" top="0" bottom="0" header="0" footer="0"/>
  <pageSetup paperSize="9" scale="42" fitToHeight="0" orientation="landscape" r:id="rId1"/>
  <headerFooter scaleWithDoc="0" alignWithMargins="0"/>
  <webPublishItems count="5">
    <webPublishItem id="4231" divId="Таблиця для оприлюднення оперативної інф. щодо видання доручень адв_4231" sourceType="range" sourceRef="A1:U57" destinationFile="C:\Users\yaroslav.getmanskyi\Desktop\1.htm"/>
    <webPublishItem id="9099" divId="Таблиця для оприлюднення оперативної інф. щодо видання доручень адв_9099" sourceType="range" sourceRef="A1:U57" destinationFile="C:\Users\yaroslav.getmanskyi\Desktop\1.htm"/>
    <webPublishItem id="25296" divId="Таблиця для оприлюднення оперативної інф. щодо видання доручень адв_25296" sourceType="range" sourceRef="A1:U57" destinationFile="C:\Users\yaroslav.mht"/>
    <webPublishItem id="17837" divId="Таблиця для оприлюднення оперативної інф. щодо видання доручень адв_17837" sourceType="range" sourceRef="A1:U57" destinationFile="d:\statistics.html"/>
    <webPublishItem id="11170" divId="Оперативна інфофрмація щодо виданних доручень" sourceType="range" sourceRef="A1:U57" destinationFile="d:\statistics.html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"/>
  <sheetViews>
    <sheetView topLeftCell="A22" zoomScale="85" zoomScaleNormal="85" workbookViewId="0">
      <selection activeCell="K3" sqref="K3:O3"/>
    </sheetView>
  </sheetViews>
  <sheetFormatPr defaultColWidth="9.7109375" defaultRowHeight="12.75" x14ac:dyDescent="0.2"/>
  <cols>
    <col min="1" max="1" width="3.7109375" style="12" customWidth="1"/>
    <col min="2" max="2" width="10.85546875" style="66" customWidth="1"/>
    <col min="3" max="3" width="7.5703125" style="12" customWidth="1"/>
    <col min="4" max="4" width="12.140625" style="67" customWidth="1"/>
    <col min="5" max="5" width="11.5703125" style="68" customWidth="1"/>
    <col min="6" max="6" width="9.85546875" style="67" customWidth="1"/>
    <col min="7" max="7" width="7" style="12" customWidth="1"/>
    <col min="8" max="8" width="6.42578125" style="12" customWidth="1"/>
    <col min="9" max="9" width="8.28515625" style="12" customWidth="1"/>
    <col min="10" max="10" width="6.5703125" style="12" customWidth="1"/>
    <col min="11" max="11" width="6.7109375" style="12" customWidth="1"/>
    <col min="12" max="12" width="7.42578125" style="12" customWidth="1"/>
    <col min="13" max="13" width="7.7109375" style="12" customWidth="1"/>
    <col min="14" max="14" width="8.7109375" style="12" customWidth="1"/>
    <col min="15" max="15" width="9.7109375" style="13"/>
    <col min="16" max="16" width="9" style="13" bestFit="1" customWidth="1"/>
    <col min="17" max="17" width="9" style="12" customWidth="1"/>
    <col min="18" max="18" width="9" style="13" bestFit="1" customWidth="1"/>
    <col min="19" max="19" width="11" style="12" customWidth="1"/>
    <col min="20" max="20" width="9.85546875" style="13" customWidth="1"/>
    <col min="21" max="21" width="9.5703125" style="12" customWidth="1"/>
    <col min="22" max="22" width="7.140625" style="12" customWidth="1"/>
    <col min="23" max="24" width="6.5703125" style="12" customWidth="1"/>
    <col min="25" max="25" width="7.42578125" style="12" customWidth="1"/>
    <col min="26" max="26" width="9.28515625" style="12" customWidth="1"/>
    <col min="27" max="27" width="7.7109375" style="12" customWidth="1"/>
    <col min="28" max="28" width="7.5703125" style="12" customWidth="1"/>
    <col min="29" max="29" width="8.5703125" style="12" customWidth="1"/>
    <col min="30" max="30" width="8.28515625" style="12" customWidth="1"/>
    <col min="31" max="31" width="7.28515625" style="12" customWidth="1"/>
    <col min="32" max="32" width="7.5703125" style="12" customWidth="1"/>
    <col min="33" max="16384" width="9.7109375" style="12"/>
  </cols>
  <sheetData>
    <row r="1" spans="1:32" s="38" customFormat="1" ht="48" customHeight="1" x14ac:dyDescent="0.2">
      <c r="A1" s="307" t="s">
        <v>156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2" s="38" customFormat="1" ht="26.25" customHeight="1" x14ac:dyDescent="0.2">
      <c r="A2" s="298" t="s">
        <v>3</v>
      </c>
      <c r="B2" s="298" t="s">
        <v>21</v>
      </c>
      <c r="C2" s="298" t="s">
        <v>22</v>
      </c>
      <c r="D2" s="298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</row>
    <row r="3" spans="1:32" ht="39.75" customHeight="1" x14ac:dyDescent="0.2">
      <c r="A3" s="303"/>
      <c r="B3" s="303"/>
      <c r="C3" s="303"/>
      <c r="D3" s="303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</row>
    <row r="4" spans="1:32" ht="42" customHeight="1" x14ac:dyDescent="0.2">
      <c r="A4" s="303"/>
      <c r="B4" s="303"/>
      <c r="C4" s="303"/>
      <c r="D4" s="303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</row>
    <row r="5" spans="1:32" ht="159.75" customHeight="1" x14ac:dyDescent="0.2">
      <c r="A5" s="299"/>
      <c r="B5" s="299"/>
      <c r="C5" s="299"/>
      <c r="D5" s="29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59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59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59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</row>
    <row r="6" spans="1:32" ht="26.25" customHeight="1" x14ac:dyDescent="0.2">
      <c r="A6" s="11">
        <v>1</v>
      </c>
      <c r="B6" s="57">
        <f>A6+1</f>
        <v>2</v>
      </c>
      <c r="C6" s="11">
        <f t="shared" ref="C6:AD6" si="0">B6+1</f>
        <v>3</v>
      </c>
      <c r="D6" s="60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11">
        <f t="shared" si="0"/>
        <v>27</v>
      </c>
      <c r="AB6" s="11">
        <f t="shared" si="0"/>
        <v>28</v>
      </c>
      <c r="AC6" s="11">
        <f t="shared" si="0"/>
        <v>29</v>
      </c>
      <c r="AD6" s="11">
        <f t="shared" si="0"/>
        <v>30</v>
      </c>
      <c r="AE6" s="11">
        <v>31</v>
      </c>
      <c r="AF6" s="11">
        <v>32</v>
      </c>
    </row>
    <row r="7" spans="1:32" ht="36" x14ac:dyDescent="0.2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/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16">
        <v>7</v>
      </c>
      <c r="W7" s="16">
        <v>10</v>
      </c>
      <c r="X7" s="16">
        <v>0</v>
      </c>
      <c r="Y7" s="14">
        <f t="shared" ref="Y7:Y57" si="6">IF(H7=0,0,V7/H7)*100</f>
        <v>24.137931034482758</v>
      </c>
      <c r="Z7" s="14">
        <v>11365.65</v>
      </c>
      <c r="AA7" s="14">
        <v>0</v>
      </c>
      <c r="AB7" s="14">
        <f t="shared" ref="AB7:AB57" si="7">IF(Z7=0,0,AA7/Z7)*100</f>
        <v>0</v>
      </c>
      <c r="AC7" s="55">
        <v>0</v>
      </c>
      <c r="AD7" s="14">
        <f t="shared" ref="AD7:AD57" si="8">IF(AA7=0,0,AC7/AA7)*100</f>
        <v>0</v>
      </c>
      <c r="AE7" s="14">
        <v>0</v>
      </c>
      <c r="AF7" s="14">
        <f t="shared" ref="AF7:AF57" si="9">IF(AA7=0,0,AE7/AA7)*100</f>
        <v>0</v>
      </c>
    </row>
    <row r="8" spans="1:32" ht="36" x14ac:dyDescent="0.2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14">
        <v>0</v>
      </c>
      <c r="AB8" s="14">
        <f t="shared" si="7"/>
        <v>0</v>
      </c>
      <c r="AC8" s="55">
        <v>0</v>
      </c>
      <c r="AD8" s="14">
        <f t="shared" si="8"/>
        <v>0</v>
      </c>
      <c r="AE8" s="14">
        <v>0</v>
      </c>
      <c r="AF8" s="14">
        <f t="shared" si="9"/>
        <v>0</v>
      </c>
    </row>
    <row r="9" spans="1:32" ht="36" x14ac:dyDescent="0.2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/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14">
        <v>0</v>
      </c>
      <c r="AB9" s="14">
        <f t="shared" si="7"/>
        <v>0</v>
      </c>
      <c r="AC9" s="55">
        <v>11263.2</v>
      </c>
      <c r="AD9" s="14">
        <f t="shared" si="8"/>
        <v>0</v>
      </c>
      <c r="AE9" s="14">
        <v>0</v>
      </c>
      <c r="AF9" s="14">
        <f t="shared" si="9"/>
        <v>0</v>
      </c>
    </row>
    <row r="10" spans="1:32" ht="36" x14ac:dyDescent="0.2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14">
        <v>0</v>
      </c>
      <c r="AB10" s="14">
        <f t="shared" si="7"/>
        <v>0</v>
      </c>
      <c r="AC10" s="55">
        <v>0</v>
      </c>
      <c r="AD10" s="14">
        <f t="shared" si="8"/>
        <v>0</v>
      </c>
      <c r="AE10" s="14">
        <v>0</v>
      </c>
      <c r="AF10" s="14">
        <f t="shared" si="9"/>
        <v>0</v>
      </c>
    </row>
    <row r="11" spans="1:32" ht="24" x14ac:dyDescent="0.2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/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16">
        <v>0</v>
      </c>
      <c r="W11" s="16">
        <v>0</v>
      </c>
      <c r="X11" s="16">
        <v>0</v>
      </c>
      <c r="Y11" s="14">
        <f t="shared" si="6"/>
        <v>0</v>
      </c>
      <c r="Z11" s="14">
        <v>0</v>
      </c>
      <c r="AA11" s="14">
        <v>0</v>
      </c>
      <c r="AB11" s="14">
        <f t="shared" si="7"/>
        <v>0</v>
      </c>
      <c r="AC11" s="55">
        <v>0</v>
      </c>
      <c r="AD11" s="14">
        <f t="shared" si="8"/>
        <v>0</v>
      </c>
      <c r="AE11" s="14">
        <v>0</v>
      </c>
      <c r="AF11" s="14">
        <f t="shared" si="9"/>
        <v>0</v>
      </c>
    </row>
    <row r="12" spans="1:32" ht="24" x14ac:dyDescent="0.2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/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16">
        <v>0</v>
      </c>
      <c r="W12" s="16">
        <v>0</v>
      </c>
      <c r="X12" s="16">
        <v>0</v>
      </c>
      <c r="Y12" s="14">
        <f t="shared" si="6"/>
        <v>0</v>
      </c>
      <c r="Z12" s="14">
        <v>0</v>
      </c>
      <c r="AA12" s="14">
        <v>0</v>
      </c>
      <c r="AB12" s="14">
        <f t="shared" si="7"/>
        <v>0</v>
      </c>
      <c r="AC12" s="55">
        <v>4759.0200000000004</v>
      </c>
      <c r="AD12" s="14">
        <f t="shared" si="8"/>
        <v>0</v>
      </c>
      <c r="AE12" s="14">
        <v>0</v>
      </c>
      <c r="AF12" s="14">
        <f t="shared" si="9"/>
        <v>0</v>
      </c>
    </row>
    <row r="13" spans="1:32" ht="36" x14ac:dyDescent="0.2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/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14">
        <v>0</v>
      </c>
      <c r="AB13" s="14">
        <f t="shared" si="7"/>
        <v>0</v>
      </c>
      <c r="AC13" s="55">
        <v>13040.39</v>
      </c>
      <c r="AD13" s="14">
        <f t="shared" si="8"/>
        <v>0</v>
      </c>
      <c r="AE13" s="14">
        <v>0</v>
      </c>
      <c r="AF13" s="14">
        <f t="shared" si="9"/>
        <v>0</v>
      </c>
    </row>
    <row r="14" spans="1:32" ht="36" x14ac:dyDescent="0.2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14">
        <v>0</v>
      </c>
      <c r="AB14" s="14">
        <f t="shared" si="7"/>
        <v>0</v>
      </c>
      <c r="AC14" s="55">
        <v>3707.03</v>
      </c>
      <c r="AD14" s="14">
        <f t="shared" si="8"/>
        <v>0</v>
      </c>
      <c r="AE14" s="14">
        <v>0</v>
      </c>
      <c r="AF14" s="14">
        <f t="shared" si="9"/>
        <v>0</v>
      </c>
    </row>
    <row r="15" spans="1:32" ht="36" x14ac:dyDescent="0.2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0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0</v>
      </c>
      <c r="AA15" s="14">
        <v>0</v>
      </c>
      <c r="AB15" s="14">
        <f t="shared" si="7"/>
        <v>0</v>
      </c>
      <c r="AC15" s="55">
        <v>274.06</v>
      </c>
      <c r="AD15" s="14">
        <f t="shared" si="8"/>
        <v>0</v>
      </c>
      <c r="AE15" s="14">
        <v>0</v>
      </c>
      <c r="AF15" s="14">
        <f t="shared" si="9"/>
        <v>0</v>
      </c>
    </row>
    <row r="16" spans="1:32" ht="36" x14ac:dyDescent="0.2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/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0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16">
        <v>1</v>
      </c>
      <c r="W16" s="16">
        <v>3</v>
      </c>
      <c r="X16" s="16">
        <v>0</v>
      </c>
      <c r="Y16" s="14">
        <f t="shared" si="6"/>
        <v>6.25</v>
      </c>
      <c r="Z16" s="14">
        <v>1501.89</v>
      </c>
      <c r="AA16" s="14">
        <v>0</v>
      </c>
      <c r="AB16" s="14">
        <f t="shared" si="7"/>
        <v>0</v>
      </c>
      <c r="AC16" s="55">
        <v>0</v>
      </c>
      <c r="AD16" s="14">
        <f t="shared" si="8"/>
        <v>0</v>
      </c>
      <c r="AE16" s="14">
        <v>0</v>
      </c>
      <c r="AF16" s="14">
        <f t="shared" si="9"/>
        <v>0</v>
      </c>
    </row>
    <row r="17" spans="1:32" ht="36" x14ac:dyDescent="0.2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/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0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16">
        <v>2</v>
      </c>
      <c r="W17" s="16">
        <v>2</v>
      </c>
      <c r="X17" s="16">
        <v>0</v>
      </c>
      <c r="Y17" s="14">
        <f t="shared" si="6"/>
        <v>15.384615384615385</v>
      </c>
      <c r="Z17" s="14">
        <v>2264.91</v>
      </c>
      <c r="AA17" s="14">
        <v>0</v>
      </c>
      <c r="AB17" s="14">
        <f t="shared" si="7"/>
        <v>0</v>
      </c>
      <c r="AC17" s="55">
        <v>0</v>
      </c>
      <c r="AD17" s="14">
        <f t="shared" si="8"/>
        <v>0</v>
      </c>
      <c r="AE17" s="14">
        <v>0</v>
      </c>
      <c r="AF17" s="14">
        <f t="shared" si="9"/>
        <v>0</v>
      </c>
    </row>
    <row r="18" spans="1:32" ht="36" x14ac:dyDescent="0.2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/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0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16">
        <v>2</v>
      </c>
      <c r="W18" s="16">
        <v>3</v>
      </c>
      <c r="X18" s="16">
        <v>0</v>
      </c>
      <c r="Y18" s="14">
        <f t="shared" si="6"/>
        <v>6.25</v>
      </c>
      <c r="Z18" s="14">
        <v>7374.19</v>
      </c>
      <c r="AA18" s="14">
        <v>0</v>
      </c>
      <c r="AB18" s="14">
        <f t="shared" si="7"/>
        <v>0</v>
      </c>
      <c r="AC18" s="55">
        <v>15511.75</v>
      </c>
      <c r="AD18" s="14">
        <f t="shared" si="8"/>
        <v>0</v>
      </c>
      <c r="AE18" s="14">
        <v>0</v>
      </c>
      <c r="AF18" s="14">
        <f t="shared" si="9"/>
        <v>0</v>
      </c>
    </row>
    <row r="19" spans="1:32" ht="36" x14ac:dyDescent="0.2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0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16">
        <v>0</v>
      </c>
      <c r="W19" s="16">
        <v>0</v>
      </c>
      <c r="X19" s="16">
        <v>0</v>
      </c>
      <c r="Y19" s="14">
        <f t="shared" si="6"/>
        <v>0</v>
      </c>
      <c r="Z19" s="14">
        <v>0</v>
      </c>
      <c r="AA19" s="14">
        <v>0</v>
      </c>
      <c r="AB19" s="14">
        <f t="shared" si="7"/>
        <v>0</v>
      </c>
      <c r="AC19" s="55">
        <v>9343.36</v>
      </c>
      <c r="AD19" s="14">
        <f t="shared" si="8"/>
        <v>0</v>
      </c>
      <c r="AE19" s="14">
        <v>0</v>
      </c>
      <c r="AF19" s="14">
        <f t="shared" si="9"/>
        <v>0</v>
      </c>
    </row>
    <row r="20" spans="1:32" ht="36" x14ac:dyDescent="0.2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/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14">
        <v>0</v>
      </c>
      <c r="AB20" s="14">
        <f t="shared" si="7"/>
        <v>0</v>
      </c>
      <c r="AC20" s="55">
        <v>0</v>
      </c>
      <c r="AD20" s="14">
        <f t="shared" si="8"/>
        <v>0</v>
      </c>
      <c r="AE20" s="14">
        <v>0</v>
      </c>
      <c r="AF20" s="14">
        <f t="shared" si="9"/>
        <v>0</v>
      </c>
    </row>
    <row r="21" spans="1:32" ht="36" x14ac:dyDescent="0.2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/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0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16">
        <v>4</v>
      </c>
      <c r="W21" s="16">
        <v>4</v>
      </c>
      <c r="X21" s="16">
        <v>0</v>
      </c>
      <c r="Y21" s="14">
        <f t="shared" si="6"/>
        <v>13.333333333333334</v>
      </c>
      <c r="Z21" s="14">
        <v>1239.55</v>
      </c>
      <c r="AA21" s="14">
        <v>0</v>
      </c>
      <c r="AB21" s="14">
        <f t="shared" si="7"/>
        <v>0</v>
      </c>
      <c r="AC21" s="55">
        <v>7352.83</v>
      </c>
      <c r="AD21" s="14">
        <f t="shared" si="8"/>
        <v>0</v>
      </c>
      <c r="AE21" s="14">
        <v>0</v>
      </c>
      <c r="AF21" s="14">
        <f t="shared" si="9"/>
        <v>0</v>
      </c>
    </row>
    <row r="22" spans="1:32" ht="36" x14ac:dyDescent="0.2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/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0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16">
        <v>1</v>
      </c>
      <c r="W22" s="16">
        <v>5</v>
      </c>
      <c r="X22" s="16">
        <v>0</v>
      </c>
      <c r="Y22" s="14">
        <f t="shared" si="6"/>
        <v>5.5555555555555554</v>
      </c>
      <c r="Z22" s="14">
        <v>3269.24</v>
      </c>
      <c r="AA22" s="14">
        <v>0</v>
      </c>
      <c r="AB22" s="14">
        <f t="shared" si="7"/>
        <v>0</v>
      </c>
      <c r="AC22" s="55">
        <v>6335.31</v>
      </c>
      <c r="AD22" s="14">
        <f t="shared" si="8"/>
        <v>0</v>
      </c>
      <c r="AE22" s="14">
        <v>0</v>
      </c>
      <c r="AF22" s="14">
        <f t="shared" si="9"/>
        <v>0</v>
      </c>
    </row>
    <row r="23" spans="1:32" ht="36" x14ac:dyDescent="0.2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14">
        <v>0</v>
      </c>
      <c r="AB23" s="14">
        <f t="shared" si="7"/>
        <v>0</v>
      </c>
      <c r="AC23" s="55">
        <v>0</v>
      </c>
      <c r="AD23" s="14">
        <f t="shared" si="8"/>
        <v>0</v>
      </c>
      <c r="AE23" s="14">
        <v>0</v>
      </c>
      <c r="AF23" s="14">
        <f t="shared" si="9"/>
        <v>0</v>
      </c>
    </row>
    <row r="24" spans="1:32" ht="36" x14ac:dyDescent="0.2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/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14">
        <v>0</v>
      </c>
      <c r="AB24" s="14">
        <f t="shared" si="7"/>
        <v>0</v>
      </c>
      <c r="AC24" s="55">
        <v>0</v>
      </c>
      <c r="AD24" s="14">
        <f t="shared" si="8"/>
        <v>0</v>
      </c>
      <c r="AE24" s="14">
        <v>0</v>
      </c>
      <c r="AF24" s="14">
        <f t="shared" si="9"/>
        <v>0</v>
      </c>
    </row>
    <row r="25" spans="1:32" ht="36" x14ac:dyDescent="0.2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/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14">
        <v>0</v>
      </c>
      <c r="AB25" s="14">
        <f t="shared" si="7"/>
        <v>0</v>
      </c>
      <c r="AC25" s="55">
        <v>0</v>
      </c>
      <c r="AD25" s="14">
        <f t="shared" si="8"/>
        <v>0</v>
      </c>
      <c r="AE25" s="14">
        <v>0</v>
      </c>
      <c r="AF25" s="14">
        <f t="shared" si="9"/>
        <v>0</v>
      </c>
    </row>
    <row r="26" spans="1:32" ht="48" x14ac:dyDescent="0.2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/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0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14">
        <v>0</v>
      </c>
      <c r="AB26" s="14">
        <f t="shared" si="7"/>
        <v>0</v>
      </c>
      <c r="AC26" s="55">
        <v>0</v>
      </c>
      <c r="AD26" s="14">
        <f t="shared" si="8"/>
        <v>0</v>
      </c>
      <c r="AE26" s="14">
        <v>0</v>
      </c>
      <c r="AF26" s="14">
        <f t="shared" si="9"/>
        <v>0</v>
      </c>
    </row>
    <row r="27" spans="1:32" ht="36" x14ac:dyDescent="0.2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/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0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14">
        <v>0</v>
      </c>
      <c r="AB27" s="14">
        <f t="shared" si="7"/>
        <v>0</v>
      </c>
      <c r="AC27" s="55">
        <v>0</v>
      </c>
      <c r="AD27" s="14">
        <f t="shared" si="8"/>
        <v>0</v>
      </c>
      <c r="AE27" s="14">
        <v>0</v>
      </c>
      <c r="AF27" s="14">
        <f t="shared" si="9"/>
        <v>0</v>
      </c>
    </row>
    <row r="28" spans="1:32" ht="24" x14ac:dyDescent="0.2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/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0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16">
        <v>1</v>
      </c>
      <c r="W28" s="16">
        <v>1</v>
      </c>
      <c r="X28" s="16">
        <v>0</v>
      </c>
      <c r="Y28" s="14">
        <f t="shared" si="6"/>
        <v>1.7857142857142856</v>
      </c>
      <c r="Z28" s="14">
        <v>1882.59</v>
      </c>
      <c r="AA28" s="14">
        <v>0</v>
      </c>
      <c r="AB28" s="14">
        <f t="shared" si="7"/>
        <v>0</v>
      </c>
      <c r="AC28" s="55">
        <v>0</v>
      </c>
      <c r="AD28" s="14">
        <f t="shared" si="8"/>
        <v>0</v>
      </c>
      <c r="AE28" s="14">
        <v>0</v>
      </c>
      <c r="AF28" s="14">
        <f t="shared" si="9"/>
        <v>0</v>
      </c>
    </row>
    <row r="29" spans="1:32" ht="36" x14ac:dyDescent="0.2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/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0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14">
        <v>2022.86</v>
      </c>
      <c r="AA29" s="14">
        <v>0</v>
      </c>
      <c r="AB29" s="14">
        <f t="shared" si="7"/>
        <v>0</v>
      </c>
      <c r="AC29" s="55">
        <v>8273.7000000000007</v>
      </c>
      <c r="AD29" s="14">
        <f t="shared" si="8"/>
        <v>0</v>
      </c>
      <c r="AE29" s="14">
        <v>0</v>
      </c>
      <c r="AF29" s="14">
        <f t="shared" si="9"/>
        <v>0</v>
      </c>
    </row>
    <row r="30" spans="1:32" ht="36" x14ac:dyDescent="0.2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0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14">
        <v>0</v>
      </c>
      <c r="AB30" s="14">
        <f t="shared" si="7"/>
        <v>0</v>
      </c>
      <c r="AC30" s="55">
        <v>0</v>
      </c>
      <c r="AD30" s="14">
        <f t="shared" si="8"/>
        <v>0</v>
      </c>
      <c r="AE30" s="14">
        <v>0</v>
      </c>
      <c r="AF30" s="14">
        <f t="shared" si="9"/>
        <v>0</v>
      </c>
    </row>
    <row r="31" spans="1:32" ht="36" x14ac:dyDescent="0.2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/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0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688.2</v>
      </c>
      <c r="AA31" s="14">
        <v>0</v>
      </c>
      <c r="AB31" s="14">
        <f t="shared" si="7"/>
        <v>0</v>
      </c>
      <c r="AC31" s="55">
        <v>7144.82</v>
      </c>
      <c r="AD31" s="14">
        <f t="shared" si="8"/>
        <v>0</v>
      </c>
      <c r="AE31" s="14">
        <v>0</v>
      </c>
      <c r="AF31" s="14">
        <f t="shared" si="9"/>
        <v>0</v>
      </c>
    </row>
    <row r="32" spans="1:32" ht="48" x14ac:dyDescent="0.2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0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14">
        <v>0</v>
      </c>
      <c r="AB32" s="14">
        <f t="shared" si="7"/>
        <v>0</v>
      </c>
      <c r="AC32" s="55">
        <v>0</v>
      </c>
      <c r="AD32" s="14">
        <f t="shared" si="8"/>
        <v>0</v>
      </c>
      <c r="AE32" s="14">
        <v>0</v>
      </c>
      <c r="AF32" s="14">
        <f t="shared" si="9"/>
        <v>0</v>
      </c>
    </row>
    <row r="33" spans="1:32" ht="36" x14ac:dyDescent="0.2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0"/>
        <v>0</v>
      </c>
      <c r="S33" s="14">
        <f t="shared" si="4"/>
        <v>0</v>
      </c>
      <c r="T33" s="14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14">
        <v>0</v>
      </c>
      <c r="AB33" s="14">
        <f t="shared" si="7"/>
        <v>0</v>
      </c>
      <c r="AC33" s="55">
        <v>0</v>
      </c>
      <c r="AD33" s="14">
        <f t="shared" si="8"/>
        <v>0</v>
      </c>
      <c r="AE33" s="14">
        <v>0</v>
      </c>
      <c r="AF33" s="14">
        <f t="shared" si="9"/>
        <v>0</v>
      </c>
    </row>
    <row r="34" spans="1:32" ht="36" x14ac:dyDescent="0.2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/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0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16">
        <v>20</v>
      </c>
      <c r="W34" s="16">
        <v>21</v>
      </c>
      <c r="X34" s="16">
        <v>0</v>
      </c>
      <c r="Y34" s="14">
        <f t="shared" si="6"/>
        <v>42.553191489361701</v>
      </c>
      <c r="Z34" s="14">
        <v>13210.82</v>
      </c>
      <c r="AA34" s="14">
        <v>0</v>
      </c>
      <c r="AB34" s="14">
        <f t="shared" si="7"/>
        <v>0</v>
      </c>
      <c r="AC34" s="55">
        <v>13698.65</v>
      </c>
      <c r="AD34" s="14">
        <f t="shared" si="8"/>
        <v>0</v>
      </c>
      <c r="AE34" s="14">
        <v>0</v>
      </c>
      <c r="AF34" s="14">
        <f t="shared" si="9"/>
        <v>0</v>
      </c>
    </row>
    <row r="35" spans="1:32" ht="24" x14ac:dyDescent="0.2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/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0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16">
        <v>2</v>
      </c>
      <c r="W35" s="16">
        <v>2</v>
      </c>
      <c r="X35" s="16">
        <v>0</v>
      </c>
      <c r="Y35" s="14">
        <f t="shared" si="6"/>
        <v>9.0909090909090917</v>
      </c>
      <c r="Z35" s="14">
        <v>844.08</v>
      </c>
      <c r="AA35" s="14">
        <v>0</v>
      </c>
      <c r="AB35" s="14">
        <f t="shared" si="7"/>
        <v>0</v>
      </c>
      <c r="AC35" s="55">
        <v>0</v>
      </c>
      <c r="AD35" s="14">
        <f t="shared" si="8"/>
        <v>0</v>
      </c>
      <c r="AE35" s="14">
        <v>0</v>
      </c>
      <c r="AF35" s="14">
        <f t="shared" si="9"/>
        <v>0</v>
      </c>
    </row>
    <row r="36" spans="1:32" ht="24" x14ac:dyDescent="0.2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/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0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16">
        <v>1</v>
      </c>
      <c r="W36" s="16">
        <v>1</v>
      </c>
      <c r="X36" s="16">
        <v>0</v>
      </c>
      <c r="Y36" s="14">
        <f t="shared" si="6"/>
        <v>2.9411764705882351</v>
      </c>
      <c r="Z36" s="14">
        <v>530.55999999999995</v>
      </c>
      <c r="AA36" s="14">
        <v>0</v>
      </c>
      <c r="AB36" s="14">
        <f t="shared" si="7"/>
        <v>0</v>
      </c>
      <c r="AC36" s="55">
        <v>0</v>
      </c>
      <c r="AD36" s="14">
        <f t="shared" si="8"/>
        <v>0</v>
      </c>
      <c r="AE36" s="14">
        <v>0</v>
      </c>
      <c r="AF36" s="14">
        <f t="shared" si="9"/>
        <v>0</v>
      </c>
    </row>
    <row r="37" spans="1:32" ht="36" x14ac:dyDescent="0.2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/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0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0</v>
      </c>
      <c r="AA37" s="14">
        <v>0</v>
      </c>
      <c r="AB37" s="14">
        <f t="shared" si="7"/>
        <v>0</v>
      </c>
      <c r="AC37" s="55">
        <v>2463.41</v>
      </c>
      <c r="AD37" s="14">
        <f t="shared" si="8"/>
        <v>0</v>
      </c>
      <c r="AE37" s="14">
        <v>0</v>
      </c>
      <c r="AF37" s="14">
        <f t="shared" si="9"/>
        <v>0</v>
      </c>
    </row>
    <row r="38" spans="1:32" ht="36" x14ac:dyDescent="0.2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/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0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16">
        <v>0</v>
      </c>
      <c r="W38" s="16">
        <v>0</v>
      </c>
      <c r="X38" s="16">
        <v>0</v>
      </c>
      <c r="Y38" s="14">
        <f t="shared" si="6"/>
        <v>0</v>
      </c>
      <c r="Z38" s="14">
        <v>0</v>
      </c>
      <c r="AA38" s="14">
        <v>0</v>
      </c>
      <c r="AB38" s="14">
        <f t="shared" si="7"/>
        <v>0</v>
      </c>
      <c r="AC38" s="55">
        <v>2656.99</v>
      </c>
      <c r="AD38" s="14">
        <f t="shared" si="8"/>
        <v>0</v>
      </c>
      <c r="AE38" s="14">
        <v>0</v>
      </c>
      <c r="AF38" s="14">
        <f t="shared" si="9"/>
        <v>0</v>
      </c>
    </row>
    <row r="39" spans="1:32" ht="36" x14ac:dyDescent="0.2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/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0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14">
        <v>0</v>
      </c>
      <c r="AB39" s="14">
        <f t="shared" si="7"/>
        <v>0</v>
      </c>
      <c r="AC39" s="55">
        <v>0</v>
      </c>
      <c r="AD39" s="14">
        <f t="shared" si="8"/>
        <v>0</v>
      </c>
      <c r="AE39" s="14">
        <v>0</v>
      </c>
      <c r="AF39" s="14">
        <f t="shared" si="9"/>
        <v>0</v>
      </c>
    </row>
    <row r="40" spans="1:32" ht="36" x14ac:dyDescent="0.2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/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0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16">
        <v>0</v>
      </c>
      <c r="W40" s="16">
        <v>0</v>
      </c>
      <c r="X40" s="16">
        <v>0</v>
      </c>
      <c r="Y40" s="14">
        <f t="shared" si="6"/>
        <v>0</v>
      </c>
      <c r="Z40" s="14">
        <v>0</v>
      </c>
      <c r="AA40" s="14">
        <v>0</v>
      </c>
      <c r="AB40" s="14">
        <f t="shared" si="7"/>
        <v>0</v>
      </c>
      <c r="AC40" s="55">
        <v>0</v>
      </c>
      <c r="AD40" s="14">
        <f t="shared" si="8"/>
        <v>0</v>
      </c>
      <c r="AE40" s="14">
        <v>0</v>
      </c>
      <c r="AF40" s="14">
        <f t="shared" si="9"/>
        <v>0</v>
      </c>
    </row>
    <row r="41" spans="1:32" ht="36" x14ac:dyDescent="0.2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0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16">
        <v>0</v>
      </c>
      <c r="W41" s="16">
        <v>0</v>
      </c>
      <c r="X41" s="16">
        <v>0</v>
      </c>
      <c r="Y41" s="14">
        <f t="shared" si="6"/>
        <v>0</v>
      </c>
      <c r="Z41" s="14">
        <v>0</v>
      </c>
      <c r="AA41" s="14">
        <v>0</v>
      </c>
      <c r="AB41" s="14">
        <f t="shared" si="7"/>
        <v>0</v>
      </c>
      <c r="AC41" s="55">
        <v>0</v>
      </c>
      <c r="AD41" s="14">
        <f t="shared" si="8"/>
        <v>0</v>
      </c>
      <c r="AE41" s="14">
        <v>0</v>
      </c>
      <c r="AF41" s="14">
        <f t="shared" si="9"/>
        <v>0</v>
      </c>
    </row>
    <row r="42" spans="1:32" ht="36" x14ac:dyDescent="0.2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0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16">
        <v>0</v>
      </c>
      <c r="W42" s="16">
        <v>0</v>
      </c>
      <c r="X42" s="16">
        <v>0</v>
      </c>
      <c r="Y42" s="14">
        <f t="shared" si="6"/>
        <v>0</v>
      </c>
      <c r="Z42" s="14">
        <v>0</v>
      </c>
      <c r="AA42" s="14">
        <v>0</v>
      </c>
      <c r="AB42" s="14">
        <f t="shared" si="7"/>
        <v>0</v>
      </c>
      <c r="AC42" s="55">
        <v>0</v>
      </c>
      <c r="AD42" s="14">
        <f t="shared" si="8"/>
        <v>0</v>
      </c>
      <c r="AE42" s="14">
        <v>0</v>
      </c>
      <c r="AF42" s="14">
        <f t="shared" si="9"/>
        <v>0</v>
      </c>
    </row>
    <row r="43" spans="1:32" ht="36" x14ac:dyDescent="0.2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/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0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14">
        <v>0</v>
      </c>
      <c r="AA43" s="14">
        <v>0</v>
      </c>
      <c r="AB43" s="14">
        <f t="shared" si="7"/>
        <v>0</v>
      </c>
      <c r="AC43" s="55">
        <v>0</v>
      </c>
      <c r="AD43" s="14">
        <f t="shared" si="8"/>
        <v>0</v>
      </c>
      <c r="AE43" s="14">
        <v>0</v>
      </c>
      <c r="AF43" s="14">
        <f t="shared" si="9"/>
        <v>0</v>
      </c>
    </row>
    <row r="44" spans="1:32" ht="24" x14ac:dyDescent="0.2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/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0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16">
        <v>0</v>
      </c>
      <c r="W44" s="16">
        <v>0</v>
      </c>
      <c r="X44" s="16">
        <v>0</v>
      </c>
      <c r="Y44" s="14">
        <f t="shared" si="6"/>
        <v>0</v>
      </c>
      <c r="Z44" s="14">
        <v>0</v>
      </c>
      <c r="AA44" s="14">
        <v>0</v>
      </c>
      <c r="AB44" s="14">
        <f t="shared" si="7"/>
        <v>0</v>
      </c>
      <c r="AC44" s="55">
        <v>0</v>
      </c>
      <c r="AD44" s="14">
        <f t="shared" si="8"/>
        <v>0</v>
      </c>
      <c r="AE44" s="14">
        <v>0</v>
      </c>
      <c r="AF44" s="14">
        <f t="shared" si="9"/>
        <v>0</v>
      </c>
    </row>
    <row r="45" spans="1:32" ht="36" x14ac:dyDescent="0.2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/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0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16">
        <v>5</v>
      </c>
      <c r="W45" s="16">
        <v>6</v>
      </c>
      <c r="X45" s="16">
        <v>0</v>
      </c>
      <c r="Y45" s="14">
        <f t="shared" si="6"/>
        <v>21.739130434782609</v>
      </c>
      <c r="Z45" s="14">
        <v>3852.3</v>
      </c>
      <c r="AA45" s="14">
        <v>0</v>
      </c>
      <c r="AB45" s="14">
        <f t="shared" si="7"/>
        <v>0</v>
      </c>
      <c r="AC45" s="55">
        <v>5007.3100000000004</v>
      </c>
      <c r="AD45" s="14">
        <f t="shared" si="8"/>
        <v>0</v>
      </c>
      <c r="AE45" s="14">
        <v>0</v>
      </c>
      <c r="AF45" s="14">
        <f t="shared" si="9"/>
        <v>0</v>
      </c>
    </row>
    <row r="46" spans="1:32" ht="24" x14ac:dyDescent="0.2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0"/>
        <v>0</v>
      </c>
      <c r="S46" s="14">
        <f t="shared" si="4"/>
        <v>0</v>
      </c>
      <c r="T46" s="14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14">
        <v>0</v>
      </c>
      <c r="AB46" s="14">
        <f t="shared" si="7"/>
        <v>0</v>
      </c>
      <c r="AC46" s="55">
        <v>0</v>
      </c>
      <c r="AD46" s="14">
        <f t="shared" si="8"/>
        <v>0</v>
      </c>
      <c r="AE46" s="14">
        <v>0</v>
      </c>
      <c r="AF46" s="14">
        <f t="shared" si="9"/>
        <v>0</v>
      </c>
    </row>
    <row r="47" spans="1:32" ht="24" x14ac:dyDescent="0.2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/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0"/>
        <v>0</v>
      </c>
      <c r="S47" s="14">
        <f t="shared" si="4"/>
        <v>0</v>
      </c>
      <c r="T47" s="14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14">
        <v>0</v>
      </c>
      <c r="AB47" s="14">
        <f t="shared" si="7"/>
        <v>0</v>
      </c>
      <c r="AC47" s="55">
        <v>0</v>
      </c>
      <c r="AD47" s="14">
        <f t="shared" si="8"/>
        <v>0</v>
      </c>
      <c r="AE47" s="14">
        <v>0</v>
      </c>
      <c r="AF47" s="14">
        <f t="shared" si="9"/>
        <v>0</v>
      </c>
    </row>
    <row r="48" spans="1:32" ht="36" x14ac:dyDescent="0.2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/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0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14">
        <v>3261.19</v>
      </c>
      <c r="AA48" s="14">
        <v>0</v>
      </c>
      <c r="AB48" s="14">
        <f t="shared" si="7"/>
        <v>0</v>
      </c>
      <c r="AC48" s="55">
        <v>8795.5499999999993</v>
      </c>
      <c r="AD48" s="14">
        <f t="shared" si="8"/>
        <v>0</v>
      </c>
      <c r="AE48" s="14">
        <v>0</v>
      </c>
      <c r="AF48" s="14">
        <f t="shared" si="9"/>
        <v>0</v>
      </c>
    </row>
    <row r="49" spans="1:32" ht="24" x14ac:dyDescent="0.2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/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0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16">
        <v>2</v>
      </c>
      <c r="W49" s="16">
        <v>2</v>
      </c>
      <c r="X49" s="16">
        <v>0</v>
      </c>
      <c r="Y49" s="14">
        <f t="shared" si="6"/>
        <v>9.0909090909090917</v>
      </c>
      <c r="Z49" s="14">
        <v>3142.54</v>
      </c>
      <c r="AA49" s="14">
        <v>0</v>
      </c>
      <c r="AB49" s="14">
        <f t="shared" si="7"/>
        <v>0</v>
      </c>
      <c r="AC49" s="55">
        <v>0</v>
      </c>
      <c r="AD49" s="14">
        <f t="shared" si="8"/>
        <v>0</v>
      </c>
      <c r="AE49" s="14">
        <v>0</v>
      </c>
      <c r="AF49" s="14">
        <f t="shared" si="9"/>
        <v>0</v>
      </c>
    </row>
    <row r="50" spans="1:32" ht="24" x14ac:dyDescent="0.2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0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12722.84</v>
      </c>
      <c r="AA50" s="14">
        <v>0</v>
      </c>
      <c r="AB50" s="14">
        <f t="shared" si="7"/>
        <v>0</v>
      </c>
      <c r="AC50" s="55">
        <v>0</v>
      </c>
      <c r="AD50" s="14">
        <f t="shared" si="8"/>
        <v>0</v>
      </c>
      <c r="AE50" s="14">
        <v>0</v>
      </c>
      <c r="AF50" s="14">
        <f t="shared" si="9"/>
        <v>0</v>
      </c>
    </row>
    <row r="51" spans="1:32" ht="36" x14ac:dyDescent="0.2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/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0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16">
        <v>0</v>
      </c>
      <c r="W51" s="16">
        <v>0</v>
      </c>
      <c r="X51" s="16">
        <v>0</v>
      </c>
      <c r="Y51" s="14">
        <f t="shared" si="6"/>
        <v>0</v>
      </c>
      <c r="Z51" s="14">
        <v>0</v>
      </c>
      <c r="AA51" s="14">
        <v>0</v>
      </c>
      <c r="AB51" s="14">
        <f t="shared" si="7"/>
        <v>0</v>
      </c>
      <c r="AC51" s="55">
        <v>0</v>
      </c>
      <c r="AD51" s="14">
        <f t="shared" si="8"/>
        <v>0</v>
      </c>
      <c r="AE51" s="14">
        <v>0</v>
      </c>
      <c r="AF51" s="14">
        <f t="shared" si="9"/>
        <v>0</v>
      </c>
    </row>
    <row r="52" spans="1:32" ht="36" x14ac:dyDescent="0.2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0"/>
        <v>0</v>
      </c>
      <c r="S52" s="14">
        <f t="shared" si="4"/>
        <v>0</v>
      </c>
      <c r="T52" s="14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14">
        <v>0</v>
      </c>
      <c r="AB52" s="14">
        <f t="shared" si="7"/>
        <v>0</v>
      </c>
      <c r="AC52" s="55">
        <v>0</v>
      </c>
      <c r="AD52" s="14">
        <f t="shared" si="8"/>
        <v>0</v>
      </c>
      <c r="AE52" s="14">
        <v>0</v>
      </c>
      <c r="AF52" s="14">
        <f t="shared" si="9"/>
        <v>0</v>
      </c>
    </row>
    <row r="53" spans="1:32" ht="24" x14ac:dyDescent="0.2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/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0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16">
        <v>2</v>
      </c>
      <c r="W53" s="16">
        <v>2</v>
      </c>
      <c r="X53" s="16">
        <v>0</v>
      </c>
      <c r="Y53" s="14">
        <f t="shared" si="6"/>
        <v>9.5238095238095237</v>
      </c>
      <c r="Z53" s="14">
        <v>1917.01</v>
      </c>
      <c r="AA53" s="14">
        <v>0</v>
      </c>
      <c r="AB53" s="14">
        <f t="shared" si="7"/>
        <v>0</v>
      </c>
      <c r="AC53" s="55">
        <v>14278.56</v>
      </c>
      <c r="AD53" s="14">
        <f t="shared" si="8"/>
        <v>0</v>
      </c>
      <c r="AE53" s="14">
        <v>0</v>
      </c>
      <c r="AF53" s="14">
        <f t="shared" si="9"/>
        <v>0</v>
      </c>
    </row>
    <row r="54" spans="1:32" ht="36" x14ac:dyDescent="0.2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/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0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14">
        <v>2687.64</v>
      </c>
      <c r="AA54" s="14">
        <v>0</v>
      </c>
      <c r="AB54" s="14">
        <f t="shared" si="7"/>
        <v>0</v>
      </c>
      <c r="AC54" s="55">
        <v>15324.86</v>
      </c>
      <c r="AD54" s="14">
        <f t="shared" si="8"/>
        <v>0</v>
      </c>
      <c r="AE54" s="14">
        <v>0</v>
      </c>
      <c r="AF54" s="14">
        <f t="shared" si="9"/>
        <v>0</v>
      </c>
    </row>
    <row r="55" spans="1:32" ht="36" x14ac:dyDescent="0.2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/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0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16">
        <v>2</v>
      </c>
      <c r="W55" s="16">
        <v>2</v>
      </c>
      <c r="X55" s="16">
        <v>0</v>
      </c>
      <c r="Y55" s="14">
        <f t="shared" si="6"/>
        <v>20</v>
      </c>
      <c r="Z55" s="14">
        <v>2877.65</v>
      </c>
      <c r="AA55" s="14">
        <v>0</v>
      </c>
      <c r="AB55" s="14">
        <f t="shared" si="7"/>
        <v>0</v>
      </c>
      <c r="AC55" s="55">
        <v>1756.43</v>
      </c>
      <c r="AD55" s="14">
        <f t="shared" si="8"/>
        <v>0</v>
      </c>
      <c r="AE55" s="14">
        <v>0</v>
      </c>
      <c r="AF55" s="14">
        <f t="shared" si="9"/>
        <v>0</v>
      </c>
    </row>
    <row r="56" spans="1:32" ht="36" x14ac:dyDescent="0.2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/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0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16">
        <v>9</v>
      </c>
      <c r="W56" s="16">
        <v>10</v>
      </c>
      <c r="X56" s="16">
        <v>0</v>
      </c>
      <c r="Y56" s="14">
        <f t="shared" si="6"/>
        <v>37.5</v>
      </c>
      <c r="Z56" s="14">
        <v>4610.6099999999997</v>
      </c>
      <c r="AA56" s="14">
        <v>0</v>
      </c>
      <c r="AB56" s="14">
        <f t="shared" si="7"/>
        <v>0</v>
      </c>
      <c r="AC56" s="55">
        <v>0</v>
      </c>
      <c r="AD56" s="14">
        <f t="shared" si="8"/>
        <v>0</v>
      </c>
      <c r="AE56" s="14">
        <v>0</v>
      </c>
      <c r="AF56" s="14">
        <f t="shared" si="9"/>
        <v>0</v>
      </c>
    </row>
    <row r="57" spans="1:32" ht="24" x14ac:dyDescent="0.2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/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0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16">
        <v>0</v>
      </c>
      <c r="W57" s="16">
        <v>0</v>
      </c>
      <c r="X57" s="16">
        <v>0</v>
      </c>
      <c r="Y57" s="14">
        <f t="shared" si="6"/>
        <v>0</v>
      </c>
      <c r="Z57" s="14">
        <v>0</v>
      </c>
      <c r="AA57" s="14">
        <v>0</v>
      </c>
      <c r="AB57" s="14">
        <f t="shared" si="7"/>
        <v>0</v>
      </c>
      <c r="AC57" s="55">
        <v>16900.04</v>
      </c>
      <c r="AD57" s="14">
        <f t="shared" si="8"/>
        <v>0</v>
      </c>
      <c r="AE57" s="14">
        <v>0</v>
      </c>
      <c r="AF57" s="14">
        <f t="shared" si="9"/>
        <v>0</v>
      </c>
    </row>
    <row r="58" spans="1:32" x14ac:dyDescent="0.2">
      <c r="A58" s="265" t="s">
        <v>25</v>
      </c>
      <c r="B58" s="266"/>
      <c r="C58" s="266"/>
      <c r="D58" s="266"/>
      <c r="E58" s="266"/>
      <c r="F58" s="267"/>
      <c r="G58" s="16">
        <f>SUM(G7:G57)</f>
        <v>0</v>
      </c>
      <c r="H58" s="58">
        <f t="shared" ref="H58:M58" si="11">SUM(H7:H57)</f>
        <v>1073</v>
      </c>
      <c r="I58" s="58">
        <f t="shared" si="11"/>
        <v>161</v>
      </c>
      <c r="J58" s="58">
        <f t="shared" si="11"/>
        <v>841</v>
      </c>
      <c r="K58" s="58">
        <f t="shared" si="11"/>
        <v>639</v>
      </c>
      <c r="L58" s="58">
        <f t="shared" si="11"/>
        <v>677</v>
      </c>
      <c r="M58" s="58">
        <f t="shared" si="11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58">
        <f>SUM(T7:T57)</f>
        <v>344702.64999999997</v>
      </c>
      <c r="U58" s="14">
        <f>IF(P58=0,0,T58/P58)*100</f>
        <v>49.096283523943754</v>
      </c>
      <c r="V58" s="58">
        <f>SUM(V7:V57)</f>
        <v>92</v>
      </c>
      <c r="W58" s="58">
        <f>SUM(W7:W57)</f>
        <v>107</v>
      </c>
      <c r="X58" s="58">
        <f>SUM(X7:X57)</f>
        <v>0</v>
      </c>
      <c r="Y58" s="14">
        <f>IF(H58=0,0,V58/H58)*100</f>
        <v>8.5740913327120225</v>
      </c>
      <c r="Z58" s="58">
        <f>SUM(Z7:Z57)</f>
        <v>99148.089999999967</v>
      </c>
      <c r="AA58" s="65">
        <f>SUM(AA7:AA57)</f>
        <v>0</v>
      </c>
      <c r="AB58" s="14">
        <f>IF(Z58=0,0,AA58/Z58)*100</f>
        <v>0</v>
      </c>
      <c r="AC58" s="56">
        <f>SUM(AC6:AC57)</f>
        <v>167916.27</v>
      </c>
      <c r="AD58" s="14">
        <f>IF(AA58=0,0,AC58/AA58)*100</f>
        <v>0</v>
      </c>
      <c r="AE58" s="65">
        <f>SUM(AE7:AE57)</f>
        <v>0</v>
      </c>
      <c r="AF58" s="14">
        <f>IF(AA58=0,0,AE58/AA58)*100</f>
        <v>0</v>
      </c>
    </row>
  </sheetData>
  <mergeCells count="35">
    <mergeCell ref="A1:AF1"/>
    <mergeCell ref="A2:A5"/>
    <mergeCell ref="B2:B5"/>
    <mergeCell ref="C2:C5"/>
    <mergeCell ref="D2:D5"/>
    <mergeCell ref="N4:N5"/>
    <mergeCell ref="O4:O5"/>
    <mergeCell ref="P4:Q4"/>
    <mergeCell ref="R4:S4"/>
    <mergeCell ref="T4:U4"/>
    <mergeCell ref="H2:J3"/>
    <mergeCell ref="K2:U2"/>
    <mergeCell ref="H4:H5"/>
    <mergeCell ref="I4:I5"/>
    <mergeCell ref="J4:J5"/>
    <mergeCell ref="K4:K5"/>
    <mergeCell ref="Z4:Z5"/>
    <mergeCell ref="M4:M5"/>
    <mergeCell ref="E2:E5"/>
    <mergeCell ref="F2:F5"/>
    <mergeCell ref="G2:G5"/>
    <mergeCell ref="V2:AF2"/>
    <mergeCell ref="K3:O3"/>
    <mergeCell ref="P3:U3"/>
    <mergeCell ref="V3:Z3"/>
    <mergeCell ref="AA3:AF3"/>
    <mergeCell ref="AC4:AD4"/>
    <mergeCell ref="AE4:AF4"/>
    <mergeCell ref="AA4:AB4"/>
    <mergeCell ref="L4:L5"/>
    <mergeCell ref="A58:F58"/>
    <mergeCell ref="V4:V5"/>
    <mergeCell ref="W4:W5"/>
    <mergeCell ref="X4:X5"/>
    <mergeCell ref="Y4:Y5"/>
  </mergeCells>
  <pageMargins left="0.70866141732283472" right="0.70866141732283472" top="0.74803149606299213" bottom="0.74803149606299213" header="0.31496062992125984" footer="0.31496062992125984"/>
  <pageSetup paperSize="9" scale="49" fitToHeight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zoomScale="85" zoomScaleNormal="85" workbookViewId="0">
      <selection sqref="A1:AF1"/>
    </sheetView>
  </sheetViews>
  <sheetFormatPr defaultColWidth="9.7109375" defaultRowHeight="12.75" x14ac:dyDescent="0.2"/>
  <cols>
    <col min="1" max="1" width="3.7109375" style="12" customWidth="1"/>
    <col min="2" max="2" width="10.85546875" style="66" customWidth="1"/>
    <col min="3" max="3" width="7.5703125" style="12" customWidth="1"/>
    <col min="4" max="4" width="12.140625" style="67" customWidth="1"/>
    <col min="5" max="5" width="11.5703125" style="68" customWidth="1"/>
    <col min="6" max="6" width="9.85546875" style="67" customWidth="1"/>
    <col min="7" max="7" width="7" style="12" customWidth="1"/>
    <col min="8" max="8" width="6.42578125" style="12" customWidth="1"/>
    <col min="9" max="9" width="8.28515625" style="12" customWidth="1"/>
    <col min="10" max="10" width="6.5703125" style="12" customWidth="1"/>
    <col min="11" max="11" width="6.7109375" style="12" customWidth="1"/>
    <col min="12" max="12" width="7.42578125" style="12" customWidth="1"/>
    <col min="13" max="13" width="7.7109375" style="12" customWidth="1"/>
    <col min="14" max="14" width="8.7109375" style="12" customWidth="1"/>
    <col min="15" max="15" width="9.7109375" style="13"/>
    <col min="16" max="16" width="9" style="13" bestFit="1" customWidth="1"/>
    <col min="17" max="17" width="9" style="12" customWidth="1"/>
    <col min="18" max="18" width="9" style="13" bestFit="1" customWidth="1"/>
    <col min="19" max="19" width="11" style="12" customWidth="1"/>
    <col min="20" max="20" width="9.85546875" style="13" customWidth="1"/>
    <col min="21" max="21" width="9.5703125" style="12" customWidth="1"/>
    <col min="22" max="22" width="7.140625" style="12" customWidth="1"/>
    <col min="23" max="24" width="6.5703125" style="12" customWidth="1"/>
    <col min="25" max="25" width="7.42578125" style="12" customWidth="1"/>
    <col min="26" max="26" width="9.28515625" style="12" customWidth="1"/>
    <col min="27" max="27" width="7.7109375" style="12" customWidth="1"/>
    <col min="28" max="28" width="7.5703125" style="12" customWidth="1"/>
    <col min="29" max="29" width="10.140625" style="12" customWidth="1"/>
    <col min="30" max="30" width="8.28515625" style="12" customWidth="1"/>
    <col min="31" max="31" width="7.28515625" style="12" customWidth="1"/>
    <col min="32" max="32" width="7.5703125" style="12" customWidth="1"/>
    <col min="33" max="16384" width="9.7109375" style="12"/>
  </cols>
  <sheetData>
    <row r="1" spans="1:32" s="38" customFormat="1" ht="48" customHeight="1" x14ac:dyDescent="0.2">
      <c r="A1" s="307" t="s">
        <v>157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2" s="38" customFormat="1" ht="26.25" customHeight="1" x14ac:dyDescent="0.2">
      <c r="A2" s="298" t="s">
        <v>3</v>
      </c>
      <c r="B2" s="298" t="s">
        <v>21</v>
      </c>
      <c r="C2" s="298" t="s">
        <v>22</v>
      </c>
      <c r="D2" s="298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</row>
    <row r="3" spans="1:32" ht="39.75" customHeight="1" x14ac:dyDescent="0.2">
      <c r="A3" s="303"/>
      <c r="B3" s="303"/>
      <c r="C3" s="303"/>
      <c r="D3" s="303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</row>
    <row r="4" spans="1:32" ht="42" customHeight="1" x14ac:dyDescent="0.2">
      <c r="A4" s="303"/>
      <c r="B4" s="303"/>
      <c r="C4" s="303"/>
      <c r="D4" s="303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</row>
    <row r="5" spans="1:32" ht="79.5" customHeight="1" x14ac:dyDescent="0.2">
      <c r="A5" s="299"/>
      <c r="B5" s="299"/>
      <c r="C5" s="299"/>
      <c r="D5" s="29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59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59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59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</row>
    <row r="6" spans="1:32" ht="26.25" customHeight="1" x14ac:dyDescent="0.2">
      <c r="A6" s="11">
        <v>1</v>
      </c>
      <c r="B6" s="57">
        <f>A6+1</f>
        <v>2</v>
      </c>
      <c r="C6" s="11">
        <f t="shared" ref="C6:AD6" si="0">B6+1</f>
        <v>3</v>
      </c>
      <c r="D6" s="60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72">
        <f t="shared" si="0"/>
        <v>20</v>
      </c>
      <c r="U6" s="72">
        <f t="shared" si="0"/>
        <v>21</v>
      </c>
      <c r="V6" s="72">
        <f t="shared" si="0"/>
        <v>22</v>
      </c>
      <c r="W6" s="72">
        <f t="shared" si="0"/>
        <v>23</v>
      </c>
      <c r="X6" s="72">
        <f t="shared" si="0"/>
        <v>24</v>
      </c>
      <c r="Y6" s="72">
        <f t="shared" si="0"/>
        <v>25</v>
      </c>
      <c r="Z6" s="72">
        <f t="shared" si="0"/>
        <v>26</v>
      </c>
      <c r="AA6" s="72">
        <f t="shared" si="0"/>
        <v>27</v>
      </c>
      <c r="AB6" s="72">
        <f t="shared" si="0"/>
        <v>28</v>
      </c>
      <c r="AC6" s="72">
        <f t="shared" si="0"/>
        <v>29</v>
      </c>
      <c r="AD6" s="11">
        <f t="shared" si="0"/>
        <v>30</v>
      </c>
      <c r="AE6" s="11">
        <v>31</v>
      </c>
      <c r="AF6" s="11">
        <v>32</v>
      </c>
    </row>
    <row r="7" spans="1:32" ht="45" x14ac:dyDescent="0.2">
      <c r="A7" s="62">
        <v>1</v>
      </c>
      <c r="B7" s="63" t="s">
        <v>146</v>
      </c>
      <c r="C7" s="64"/>
      <c r="D7" s="69" t="s">
        <v>27</v>
      </c>
      <c r="E7" s="53" t="s">
        <v>28</v>
      </c>
      <c r="F7" s="48" t="s">
        <v>29</v>
      </c>
      <c r="G7" s="16"/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33">
        <v>7644.35</v>
      </c>
      <c r="U7" s="33">
        <f t="shared" ref="U7:U57" si="5">IF(P7=0,0,T7/P7)*100</f>
        <v>26.591494520364488</v>
      </c>
      <c r="V7" s="73">
        <v>7</v>
      </c>
      <c r="W7" s="73">
        <v>10</v>
      </c>
      <c r="X7" s="73">
        <v>0</v>
      </c>
      <c r="Y7" s="33">
        <f t="shared" ref="Y7:Y57" si="6">IF(H7=0,0,V7/H7)*100</f>
        <v>24.137931034482758</v>
      </c>
      <c r="Z7" s="33">
        <v>11365.65</v>
      </c>
      <c r="AA7" s="33">
        <v>0</v>
      </c>
      <c r="AB7" s="33">
        <f t="shared" ref="AB7:AB57" si="7">IF(Z7=0,0,AA7/Z7)*100</f>
        <v>0</v>
      </c>
      <c r="AC7" s="33">
        <v>7644.35</v>
      </c>
      <c r="AD7" s="14">
        <f t="shared" ref="AD7:AD57" si="8">IF(AA7=0,0,AC7/AA7)*100</f>
        <v>0</v>
      </c>
      <c r="AE7" s="14">
        <v>0</v>
      </c>
      <c r="AF7" s="14">
        <f t="shared" ref="AF7:AF57" si="9">IF(AA7=0,0,AE7/AA7)*100</f>
        <v>0</v>
      </c>
    </row>
    <row r="8" spans="1:32" ht="60" x14ac:dyDescent="0.2">
      <c r="A8" s="62">
        <v>2</v>
      </c>
      <c r="B8" s="63" t="s">
        <v>146</v>
      </c>
      <c r="C8" s="64"/>
      <c r="D8" s="69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33">
        <v>0</v>
      </c>
      <c r="U8" s="33">
        <f t="shared" si="5"/>
        <v>0</v>
      </c>
      <c r="V8" s="73">
        <v>0</v>
      </c>
      <c r="W8" s="73">
        <v>0</v>
      </c>
      <c r="X8" s="73">
        <v>0</v>
      </c>
      <c r="Y8" s="33">
        <f t="shared" si="6"/>
        <v>0</v>
      </c>
      <c r="Z8" s="33">
        <v>0</v>
      </c>
      <c r="AA8" s="33">
        <v>0</v>
      </c>
      <c r="AB8" s="33">
        <f t="shared" si="7"/>
        <v>0</v>
      </c>
      <c r="AC8" s="33">
        <v>0</v>
      </c>
      <c r="AD8" s="14">
        <f t="shared" si="8"/>
        <v>0</v>
      </c>
      <c r="AE8" s="14">
        <v>0</v>
      </c>
      <c r="AF8" s="14">
        <f t="shared" si="9"/>
        <v>0</v>
      </c>
    </row>
    <row r="9" spans="1:32" ht="45" x14ac:dyDescent="0.2">
      <c r="A9" s="62">
        <v>3</v>
      </c>
      <c r="B9" s="63" t="s">
        <v>146</v>
      </c>
      <c r="C9" s="64"/>
      <c r="D9" s="69" t="s">
        <v>33</v>
      </c>
      <c r="E9" s="53" t="s">
        <v>34</v>
      </c>
      <c r="F9" s="48" t="s">
        <v>35</v>
      </c>
      <c r="G9" s="16"/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33">
        <f>O9-R9</f>
        <v>26929.119999999999</v>
      </c>
      <c r="U9" s="33">
        <f t="shared" si="5"/>
        <v>100</v>
      </c>
      <c r="V9" s="73">
        <v>0</v>
      </c>
      <c r="W9" s="73">
        <v>0</v>
      </c>
      <c r="X9" s="73">
        <v>0</v>
      </c>
      <c r="Y9" s="33">
        <f t="shared" si="6"/>
        <v>0</v>
      </c>
      <c r="Z9" s="33">
        <v>0</v>
      </c>
      <c r="AA9" s="33">
        <v>0</v>
      </c>
      <c r="AB9" s="33">
        <f t="shared" si="7"/>
        <v>0</v>
      </c>
      <c r="AC9" s="33">
        <v>11263.2</v>
      </c>
      <c r="AD9" s="14">
        <f t="shared" si="8"/>
        <v>0</v>
      </c>
      <c r="AE9" s="14">
        <v>0</v>
      </c>
      <c r="AF9" s="14">
        <f t="shared" si="9"/>
        <v>0</v>
      </c>
    </row>
    <row r="10" spans="1:32" ht="45" x14ac:dyDescent="0.2">
      <c r="A10" s="62">
        <v>4</v>
      </c>
      <c r="B10" s="63" t="s">
        <v>146</v>
      </c>
      <c r="C10" s="64"/>
      <c r="D10" s="69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33">
        <f>O10-R10</f>
        <v>0</v>
      </c>
      <c r="U10" s="33">
        <f t="shared" si="5"/>
        <v>0</v>
      </c>
      <c r="V10" s="73">
        <v>0</v>
      </c>
      <c r="W10" s="73">
        <v>0</v>
      </c>
      <c r="X10" s="73">
        <v>0</v>
      </c>
      <c r="Y10" s="33">
        <f t="shared" si="6"/>
        <v>0</v>
      </c>
      <c r="Z10" s="33">
        <v>0</v>
      </c>
      <c r="AA10" s="33">
        <v>0</v>
      </c>
      <c r="AB10" s="33">
        <f t="shared" si="7"/>
        <v>0</v>
      </c>
      <c r="AC10" s="33">
        <v>0</v>
      </c>
      <c r="AD10" s="14">
        <f t="shared" si="8"/>
        <v>0</v>
      </c>
      <c r="AE10" s="14">
        <v>0</v>
      </c>
      <c r="AF10" s="14">
        <f t="shared" si="9"/>
        <v>0</v>
      </c>
    </row>
    <row r="11" spans="1:32" ht="45" x14ac:dyDescent="0.2">
      <c r="A11" s="62">
        <v>5</v>
      </c>
      <c r="B11" s="63" t="s">
        <v>146</v>
      </c>
      <c r="C11" s="64"/>
      <c r="D11" s="69" t="s">
        <v>38</v>
      </c>
      <c r="E11" s="53" t="s">
        <v>31</v>
      </c>
      <c r="F11" s="48" t="s">
        <v>39</v>
      </c>
      <c r="G11" s="16"/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33">
        <f>O11-R11</f>
        <v>0</v>
      </c>
      <c r="U11" s="33">
        <f t="shared" si="5"/>
        <v>0</v>
      </c>
      <c r="V11" s="73">
        <v>0</v>
      </c>
      <c r="W11" s="73">
        <v>0</v>
      </c>
      <c r="X11" s="73">
        <v>0</v>
      </c>
      <c r="Y11" s="33">
        <f t="shared" si="6"/>
        <v>0</v>
      </c>
      <c r="Z11" s="33">
        <v>0</v>
      </c>
      <c r="AA11" s="33">
        <v>0</v>
      </c>
      <c r="AB11" s="33">
        <f t="shared" si="7"/>
        <v>0</v>
      </c>
      <c r="AC11" s="33">
        <v>0</v>
      </c>
      <c r="AD11" s="14">
        <f t="shared" si="8"/>
        <v>0</v>
      </c>
      <c r="AE11" s="14">
        <v>0</v>
      </c>
      <c r="AF11" s="14">
        <f t="shared" si="9"/>
        <v>0</v>
      </c>
    </row>
    <row r="12" spans="1:32" ht="45" x14ac:dyDescent="0.2">
      <c r="A12" s="62">
        <v>6</v>
      </c>
      <c r="B12" s="63" t="s">
        <v>146</v>
      </c>
      <c r="C12" s="64"/>
      <c r="D12" s="69" t="s">
        <v>40</v>
      </c>
      <c r="E12" s="53" t="s">
        <v>31</v>
      </c>
      <c r="F12" s="48" t="s">
        <v>41</v>
      </c>
      <c r="G12" s="16"/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33">
        <f>O12-R12</f>
        <v>4759.0200000000004</v>
      </c>
      <c r="U12" s="33">
        <f t="shared" si="5"/>
        <v>55.757176699948218</v>
      </c>
      <c r="V12" s="73">
        <v>0</v>
      </c>
      <c r="W12" s="73">
        <v>0</v>
      </c>
      <c r="X12" s="73">
        <v>0</v>
      </c>
      <c r="Y12" s="33">
        <f t="shared" si="6"/>
        <v>0</v>
      </c>
      <c r="Z12" s="33">
        <v>0</v>
      </c>
      <c r="AA12" s="33">
        <v>0</v>
      </c>
      <c r="AB12" s="33">
        <f t="shared" si="7"/>
        <v>0</v>
      </c>
      <c r="AC12" s="33">
        <v>4759.0200000000004</v>
      </c>
      <c r="AD12" s="14">
        <f t="shared" si="8"/>
        <v>0</v>
      </c>
      <c r="AE12" s="14">
        <v>0</v>
      </c>
      <c r="AF12" s="14">
        <f t="shared" si="9"/>
        <v>0</v>
      </c>
    </row>
    <row r="13" spans="1:32" ht="60" x14ac:dyDescent="0.2">
      <c r="A13" s="62">
        <v>7</v>
      </c>
      <c r="B13" s="63" t="s">
        <v>146</v>
      </c>
      <c r="C13" s="64"/>
      <c r="D13" s="69" t="s">
        <v>42</v>
      </c>
      <c r="E13" s="53" t="s">
        <v>31</v>
      </c>
      <c r="F13" s="48" t="s">
        <v>43</v>
      </c>
      <c r="G13" s="16"/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33">
        <f>O13-R13</f>
        <v>13040.39</v>
      </c>
      <c r="U13" s="33">
        <f t="shared" si="5"/>
        <v>82.743171354460117</v>
      </c>
      <c r="V13" s="73">
        <v>0</v>
      </c>
      <c r="W13" s="73">
        <v>0</v>
      </c>
      <c r="X13" s="73">
        <v>0</v>
      </c>
      <c r="Y13" s="33">
        <f t="shared" si="6"/>
        <v>0</v>
      </c>
      <c r="Z13" s="33">
        <v>0</v>
      </c>
      <c r="AA13" s="33">
        <v>0</v>
      </c>
      <c r="AB13" s="33">
        <f t="shared" si="7"/>
        <v>0</v>
      </c>
      <c r="AC13" s="33">
        <v>13040.39</v>
      </c>
      <c r="AD13" s="14">
        <f t="shared" si="8"/>
        <v>0</v>
      </c>
      <c r="AE13" s="14">
        <v>0</v>
      </c>
      <c r="AF13" s="14">
        <f t="shared" si="9"/>
        <v>0</v>
      </c>
    </row>
    <row r="14" spans="1:32" ht="45" x14ac:dyDescent="0.2">
      <c r="A14" s="62">
        <v>8</v>
      </c>
      <c r="B14" s="63" t="s">
        <v>146</v>
      </c>
      <c r="C14" s="64"/>
      <c r="D14" s="69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33">
        <v>3707.03</v>
      </c>
      <c r="U14" s="33">
        <f t="shared" si="5"/>
        <v>43.080003579318515</v>
      </c>
      <c r="V14" s="73">
        <v>0</v>
      </c>
      <c r="W14" s="73">
        <v>0</v>
      </c>
      <c r="X14" s="73">
        <v>0</v>
      </c>
      <c r="Y14" s="33">
        <f t="shared" si="6"/>
        <v>0</v>
      </c>
      <c r="Z14" s="33">
        <v>0</v>
      </c>
      <c r="AA14" s="33">
        <v>0</v>
      </c>
      <c r="AB14" s="33">
        <f t="shared" si="7"/>
        <v>0</v>
      </c>
      <c r="AC14" s="33">
        <v>3707.03</v>
      </c>
      <c r="AD14" s="14">
        <f t="shared" si="8"/>
        <v>0</v>
      </c>
      <c r="AE14" s="14">
        <v>0</v>
      </c>
      <c r="AF14" s="14">
        <f t="shared" si="9"/>
        <v>0</v>
      </c>
    </row>
    <row r="15" spans="1:32" ht="45" x14ac:dyDescent="0.2">
      <c r="A15" s="62">
        <v>9</v>
      </c>
      <c r="B15" s="63" t="s">
        <v>146</v>
      </c>
      <c r="C15" s="64"/>
      <c r="D15" s="69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0">P15-T15</f>
        <v>0</v>
      </c>
      <c r="S15" s="14">
        <f t="shared" si="4"/>
        <v>0</v>
      </c>
      <c r="T15" s="33">
        <v>274.06</v>
      </c>
      <c r="U15" s="33">
        <f t="shared" si="5"/>
        <v>100</v>
      </c>
      <c r="V15" s="73">
        <v>0</v>
      </c>
      <c r="W15" s="73">
        <v>0</v>
      </c>
      <c r="X15" s="73">
        <v>0</v>
      </c>
      <c r="Y15" s="33">
        <f t="shared" si="6"/>
        <v>0</v>
      </c>
      <c r="Z15" s="33">
        <v>0</v>
      </c>
      <c r="AA15" s="33">
        <v>0</v>
      </c>
      <c r="AB15" s="33">
        <f t="shared" si="7"/>
        <v>0</v>
      </c>
      <c r="AC15" s="33">
        <v>274.06</v>
      </c>
      <c r="AD15" s="14">
        <f t="shared" si="8"/>
        <v>0</v>
      </c>
      <c r="AE15" s="14">
        <v>0</v>
      </c>
      <c r="AF15" s="14">
        <f t="shared" si="9"/>
        <v>0</v>
      </c>
    </row>
    <row r="16" spans="1:32" ht="45" x14ac:dyDescent="0.2">
      <c r="A16" s="62">
        <v>10</v>
      </c>
      <c r="B16" s="63" t="s">
        <v>146</v>
      </c>
      <c r="C16" s="64"/>
      <c r="D16" s="69" t="s">
        <v>49</v>
      </c>
      <c r="E16" s="53" t="s">
        <v>50</v>
      </c>
      <c r="F16" s="48" t="s">
        <v>51</v>
      </c>
      <c r="G16" s="16"/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0"/>
        <v>10695.27</v>
      </c>
      <c r="S16" s="14">
        <f t="shared" si="4"/>
        <v>91.097770694940465</v>
      </c>
      <c r="T16" s="33">
        <v>1045.1600000000001</v>
      </c>
      <c r="U16" s="33">
        <f t="shared" si="5"/>
        <v>8.9022293050595245</v>
      </c>
      <c r="V16" s="73">
        <v>1</v>
      </c>
      <c r="W16" s="73">
        <v>3</v>
      </c>
      <c r="X16" s="73">
        <v>0</v>
      </c>
      <c r="Y16" s="33">
        <f t="shared" si="6"/>
        <v>6.25</v>
      </c>
      <c r="Z16" s="33">
        <v>1501.89</v>
      </c>
      <c r="AA16" s="33">
        <v>0</v>
      </c>
      <c r="AB16" s="33">
        <f t="shared" si="7"/>
        <v>0</v>
      </c>
      <c r="AC16" s="33">
        <v>1045.1600000000001</v>
      </c>
      <c r="AD16" s="14">
        <f t="shared" si="8"/>
        <v>0</v>
      </c>
      <c r="AE16" s="14">
        <v>0</v>
      </c>
      <c r="AF16" s="14">
        <f t="shared" si="9"/>
        <v>0</v>
      </c>
    </row>
    <row r="17" spans="1:32" ht="45" x14ac:dyDescent="0.2">
      <c r="A17" s="62">
        <v>11</v>
      </c>
      <c r="B17" s="63" t="s">
        <v>146</v>
      </c>
      <c r="C17" s="64"/>
      <c r="D17" s="69" t="s">
        <v>52</v>
      </c>
      <c r="E17" s="53" t="s">
        <v>31</v>
      </c>
      <c r="F17" s="48" t="s">
        <v>53</v>
      </c>
      <c r="G17" s="16"/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0"/>
        <v>7678.1500000000005</v>
      </c>
      <c r="S17" s="14">
        <f t="shared" si="4"/>
        <v>91.860161846834131</v>
      </c>
      <c r="T17" s="33">
        <v>680.37</v>
      </c>
      <c r="U17" s="33">
        <f t="shared" si="5"/>
        <v>8.1398381531658703</v>
      </c>
      <c r="V17" s="73">
        <v>2</v>
      </c>
      <c r="W17" s="73">
        <v>2</v>
      </c>
      <c r="X17" s="73">
        <v>0</v>
      </c>
      <c r="Y17" s="33">
        <f t="shared" si="6"/>
        <v>15.384615384615385</v>
      </c>
      <c r="Z17" s="33">
        <v>2264.91</v>
      </c>
      <c r="AA17" s="33">
        <v>0</v>
      </c>
      <c r="AB17" s="33">
        <f t="shared" si="7"/>
        <v>0</v>
      </c>
      <c r="AC17" s="33">
        <v>680.37</v>
      </c>
      <c r="AD17" s="14">
        <f t="shared" si="8"/>
        <v>0</v>
      </c>
      <c r="AE17" s="14">
        <v>0</v>
      </c>
      <c r="AF17" s="14">
        <f t="shared" si="9"/>
        <v>0</v>
      </c>
    </row>
    <row r="18" spans="1:32" ht="60" x14ac:dyDescent="0.2">
      <c r="A18" s="62">
        <v>12</v>
      </c>
      <c r="B18" s="63" t="s">
        <v>146</v>
      </c>
      <c r="C18" s="64"/>
      <c r="D18" s="69" t="s">
        <v>54</v>
      </c>
      <c r="E18" s="53" t="s">
        <v>28</v>
      </c>
      <c r="F18" s="48" t="s">
        <v>55</v>
      </c>
      <c r="G18" s="16"/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0"/>
        <v>27105.35</v>
      </c>
      <c r="S18" s="14">
        <f t="shared" si="4"/>
        <v>63.60205175856639</v>
      </c>
      <c r="T18" s="33">
        <v>15511.75</v>
      </c>
      <c r="U18" s="33">
        <f t="shared" si="5"/>
        <v>36.397948241433603</v>
      </c>
      <c r="V18" s="73">
        <v>2</v>
      </c>
      <c r="W18" s="73">
        <v>3</v>
      </c>
      <c r="X18" s="73">
        <v>0</v>
      </c>
      <c r="Y18" s="33">
        <f t="shared" si="6"/>
        <v>6.25</v>
      </c>
      <c r="Z18" s="33">
        <v>7374.19</v>
      </c>
      <c r="AA18" s="33">
        <v>0</v>
      </c>
      <c r="AB18" s="33">
        <f t="shared" si="7"/>
        <v>0</v>
      </c>
      <c r="AC18" s="33">
        <v>15511.75</v>
      </c>
      <c r="AD18" s="14">
        <f t="shared" si="8"/>
        <v>0</v>
      </c>
      <c r="AE18" s="14">
        <v>0</v>
      </c>
      <c r="AF18" s="14">
        <f t="shared" si="9"/>
        <v>0</v>
      </c>
    </row>
    <row r="19" spans="1:32" ht="45" x14ac:dyDescent="0.2">
      <c r="A19" s="62">
        <v>13</v>
      </c>
      <c r="B19" s="63" t="s">
        <v>146</v>
      </c>
      <c r="C19" s="64"/>
      <c r="D19" s="69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0"/>
        <v>8665.8499999999985</v>
      </c>
      <c r="S19" s="14">
        <f t="shared" si="4"/>
        <v>48.118990227777893</v>
      </c>
      <c r="T19" s="33">
        <v>9343.36</v>
      </c>
      <c r="U19" s="33">
        <f t="shared" si="5"/>
        <v>51.881009772222107</v>
      </c>
      <c r="V19" s="73">
        <v>0</v>
      </c>
      <c r="W19" s="73">
        <v>0</v>
      </c>
      <c r="X19" s="73">
        <v>0</v>
      </c>
      <c r="Y19" s="33">
        <f t="shared" si="6"/>
        <v>0</v>
      </c>
      <c r="Z19" s="33">
        <v>0</v>
      </c>
      <c r="AA19" s="33">
        <v>0</v>
      </c>
      <c r="AB19" s="33">
        <f t="shared" si="7"/>
        <v>0</v>
      </c>
      <c r="AC19" s="33">
        <v>9343.36</v>
      </c>
      <c r="AD19" s="14">
        <f t="shared" si="8"/>
        <v>0</v>
      </c>
      <c r="AE19" s="14">
        <v>0</v>
      </c>
      <c r="AF19" s="14">
        <f t="shared" si="9"/>
        <v>0</v>
      </c>
    </row>
    <row r="20" spans="1:32" ht="45" x14ac:dyDescent="0.2">
      <c r="A20" s="62">
        <v>14</v>
      </c>
      <c r="B20" s="63" t="s">
        <v>146</v>
      </c>
      <c r="C20" s="64"/>
      <c r="D20" s="69" t="s">
        <v>59</v>
      </c>
      <c r="E20" s="53" t="s">
        <v>60</v>
      </c>
      <c r="F20" s="48" t="s">
        <v>61</v>
      </c>
      <c r="G20" s="16"/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33">
        <f>O20-R20</f>
        <v>0</v>
      </c>
      <c r="U20" s="33">
        <f t="shared" si="5"/>
        <v>0</v>
      </c>
      <c r="V20" s="73">
        <v>0</v>
      </c>
      <c r="W20" s="73">
        <v>0</v>
      </c>
      <c r="X20" s="73">
        <v>0</v>
      </c>
      <c r="Y20" s="33">
        <f t="shared" si="6"/>
        <v>0</v>
      </c>
      <c r="Z20" s="33">
        <v>0</v>
      </c>
      <c r="AA20" s="33">
        <v>0</v>
      </c>
      <c r="AB20" s="33">
        <f t="shared" si="7"/>
        <v>0</v>
      </c>
      <c r="AC20" s="33">
        <v>0</v>
      </c>
      <c r="AD20" s="14">
        <f t="shared" si="8"/>
        <v>0</v>
      </c>
      <c r="AE20" s="14">
        <v>0</v>
      </c>
      <c r="AF20" s="14">
        <f t="shared" si="9"/>
        <v>0</v>
      </c>
    </row>
    <row r="21" spans="1:32" ht="45" x14ac:dyDescent="0.2">
      <c r="A21" s="62">
        <v>15</v>
      </c>
      <c r="B21" s="63" t="s">
        <v>146</v>
      </c>
      <c r="C21" s="64"/>
      <c r="D21" s="69" t="s">
        <v>62</v>
      </c>
      <c r="E21" s="53" t="s">
        <v>63</v>
      </c>
      <c r="F21" s="48" t="s">
        <v>64</v>
      </c>
      <c r="G21" s="16"/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0"/>
        <v>6831.0499999999993</v>
      </c>
      <c r="S21" s="14">
        <f t="shared" si="4"/>
        <v>48.160658437606635</v>
      </c>
      <c r="T21" s="33">
        <v>7352.83</v>
      </c>
      <c r="U21" s="33">
        <f t="shared" si="5"/>
        <v>51.839341562393372</v>
      </c>
      <c r="V21" s="73">
        <f>4+2</f>
        <v>6</v>
      </c>
      <c r="W21" s="73">
        <f>4+2</f>
        <v>6</v>
      </c>
      <c r="X21" s="73">
        <v>0</v>
      </c>
      <c r="Y21" s="33">
        <f t="shared" si="6"/>
        <v>20</v>
      </c>
      <c r="Z21" s="33">
        <f>1239.55+1124.04</f>
        <v>2363.59</v>
      </c>
      <c r="AA21" s="33">
        <v>0</v>
      </c>
      <c r="AB21" s="33">
        <f t="shared" si="7"/>
        <v>0</v>
      </c>
      <c r="AC21" s="33">
        <v>7352.83</v>
      </c>
      <c r="AD21" s="14">
        <f t="shared" si="8"/>
        <v>0</v>
      </c>
      <c r="AE21" s="14">
        <v>0</v>
      </c>
      <c r="AF21" s="14">
        <f t="shared" si="9"/>
        <v>0</v>
      </c>
    </row>
    <row r="22" spans="1:32" ht="60" x14ac:dyDescent="0.2">
      <c r="A22" s="62">
        <v>16</v>
      </c>
      <c r="B22" s="63" t="s">
        <v>146</v>
      </c>
      <c r="C22" s="64"/>
      <c r="D22" s="69" t="s">
        <v>65</v>
      </c>
      <c r="E22" s="53" t="s">
        <v>31</v>
      </c>
      <c r="F22" s="48" t="s">
        <v>66</v>
      </c>
      <c r="G22" s="16"/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0"/>
        <v>7096.0699999999988</v>
      </c>
      <c r="S22" s="14">
        <f t="shared" si="4"/>
        <v>52.832024706322059</v>
      </c>
      <c r="T22" s="33">
        <v>6335.31</v>
      </c>
      <c r="U22" s="33">
        <f t="shared" si="5"/>
        <v>47.167975293677941</v>
      </c>
      <c r="V22" s="73">
        <v>1</v>
      </c>
      <c r="W22" s="73">
        <v>5</v>
      </c>
      <c r="X22" s="73">
        <v>0</v>
      </c>
      <c r="Y22" s="33">
        <f t="shared" si="6"/>
        <v>5.5555555555555554</v>
      </c>
      <c r="Z22" s="33">
        <v>3269.24</v>
      </c>
      <c r="AA22" s="33">
        <v>0</v>
      </c>
      <c r="AB22" s="33">
        <f t="shared" si="7"/>
        <v>0</v>
      </c>
      <c r="AC22" s="33">
        <v>6335.31</v>
      </c>
      <c r="AD22" s="14">
        <f t="shared" si="8"/>
        <v>0</v>
      </c>
      <c r="AE22" s="14">
        <v>0</v>
      </c>
      <c r="AF22" s="14">
        <f t="shared" si="9"/>
        <v>0</v>
      </c>
    </row>
    <row r="23" spans="1:32" ht="45" x14ac:dyDescent="0.2">
      <c r="A23" s="62">
        <v>17</v>
      </c>
      <c r="B23" s="63" t="s">
        <v>146</v>
      </c>
      <c r="C23" s="64"/>
      <c r="D23" s="69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33">
        <f>O23-R23</f>
        <v>4382.9799999999996</v>
      </c>
      <c r="U23" s="33">
        <f t="shared" si="5"/>
        <v>100</v>
      </c>
      <c r="V23" s="73">
        <v>0</v>
      </c>
      <c r="W23" s="73">
        <v>0</v>
      </c>
      <c r="X23" s="73">
        <v>0</v>
      </c>
      <c r="Y23" s="33">
        <f t="shared" si="6"/>
        <v>0</v>
      </c>
      <c r="Z23" s="33">
        <v>0</v>
      </c>
      <c r="AA23" s="33">
        <v>0</v>
      </c>
      <c r="AB23" s="33">
        <f t="shared" si="7"/>
        <v>0</v>
      </c>
      <c r="AC23" s="33">
        <v>4382.9799999999996</v>
      </c>
      <c r="AD23" s="14">
        <f t="shared" si="8"/>
        <v>0</v>
      </c>
      <c r="AE23" s="14">
        <v>0</v>
      </c>
      <c r="AF23" s="14">
        <f t="shared" si="9"/>
        <v>0</v>
      </c>
    </row>
    <row r="24" spans="1:32" ht="60" x14ac:dyDescent="0.2">
      <c r="A24" s="62">
        <v>18</v>
      </c>
      <c r="B24" s="63" t="s">
        <v>146</v>
      </c>
      <c r="C24" s="64"/>
      <c r="D24" s="69" t="s">
        <v>70</v>
      </c>
      <c r="E24" s="53" t="s">
        <v>31</v>
      </c>
      <c r="F24" s="48" t="s">
        <v>71</v>
      </c>
      <c r="G24" s="16"/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33">
        <v>0</v>
      </c>
      <c r="U24" s="33">
        <f t="shared" si="5"/>
        <v>0</v>
      </c>
      <c r="V24" s="73">
        <v>0</v>
      </c>
      <c r="W24" s="73">
        <v>0</v>
      </c>
      <c r="X24" s="73">
        <v>0</v>
      </c>
      <c r="Y24" s="33">
        <f t="shared" si="6"/>
        <v>0</v>
      </c>
      <c r="Z24" s="33">
        <v>0</v>
      </c>
      <c r="AA24" s="33">
        <v>0</v>
      </c>
      <c r="AB24" s="33">
        <f t="shared" si="7"/>
        <v>0</v>
      </c>
      <c r="AC24" s="33">
        <v>0</v>
      </c>
      <c r="AD24" s="14">
        <f t="shared" si="8"/>
        <v>0</v>
      </c>
      <c r="AE24" s="14">
        <v>0</v>
      </c>
      <c r="AF24" s="14">
        <f t="shared" si="9"/>
        <v>0</v>
      </c>
    </row>
    <row r="25" spans="1:32" ht="60" x14ac:dyDescent="0.2">
      <c r="A25" s="62">
        <v>19</v>
      </c>
      <c r="B25" s="63" t="s">
        <v>146</v>
      </c>
      <c r="C25" s="64"/>
      <c r="D25" s="69" t="s">
        <v>72</v>
      </c>
      <c r="E25" s="53" t="s">
        <v>73</v>
      </c>
      <c r="F25" s="48" t="s">
        <v>74</v>
      </c>
      <c r="G25" s="16"/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33">
        <v>563.33000000000004</v>
      </c>
      <c r="U25" s="33">
        <f t="shared" si="5"/>
        <v>100</v>
      </c>
      <c r="V25" s="73">
        <v>0</v>
      </c>
      <c r="W25" s="73">
        <v>0</v>
      </c>
      <c r="X25" s="73">
        <v>0</v>
      </c>
      <c r="Y25" s="33">
        <f t="shared" si="6"/>
        <v>0</v>
      </c>
      <c r="Z25" s="33">
        <v>0</v>
      </c>
      <c r="AA25" s="33">
        <v>0</v>
      </c>
      <c r="AB25" s="33">
        <f t="shared" si="7"/>
        <v>0</v>
      </c>
      <c r="AC25" s="33">
        <v>563.33000000000004</v>
      </c>
      <c r="AD25" s="14">
        <f t="shared" si="8"/>
        <v>0</v>
      </c>
      <c r="AE25" s="14">
        <v>0</v>
      </c>
      <c r="AF25" s="14">
        <f t="shared" si="9"/>
        <v>0</v>
      </c>
    </row>
    <row r="26" spans="1:32" ht="60" x14ac:dyDescent="0.2">
      <c r="A26" s="62">
        <v>20</v>
      </c>
      <c r="B26" s="63" t="s">
        <v>146</v>
      </c>
      <c r="C26" s="64"/>
      <c r="D26" s="69" t="s">
        <v>75</v>
      </c>
      <c r="E26" s="53" t="s">
        <v>76</v>
      </c>
      <c r="F26" s="48" t="s">
        <v>77</v>
      </c>
      <c r="G26" s="16"/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0"/>
        <v>994.8</v>
      </c>
      <c r="S26" s="14">
        <f t="shared" si="4"/>
        <v>42.774954206547818</v>
      </c>
      <c r="T26" s="33">
        <v>1330.86</v>
      </c>
      <c r="U26" s="33">
        <f t="shared" si="5"/>
        <v>57.225045793452182</v>
      </c>
      <c r="V26" s="73">
        <v>16</v>
      </c>
      <c r="W26" s="73">
        <v>18</v>
      </c>
      <c r="X26" s="73">
        <v>0</v>
      </c>
      <c r="Y26" s="33">
        <f t="shared" si="6"/>
        <v>40</v>
      </c>
      <c r="Z26" s="33">
        <v>17370.21</v>
      </c>
      <c r="AA26" s="33">
        <v>0</v>
      </c>
      <c r="AB26" s="33">
        <f t="shared" si="7"/>
        <v>0</v>
      </c>
      <c r="AC26" s="33">
        <v>1330.86</v>
      </c>
      <c r="AD26" s="14">
        <f t="shared" si="8"/>
        <v>0</v>
      </c>
      <c r="AE26" s="14">
        <v>0</v>
      </c>
      <c r="AF26" s="14">
        <f t="shared" si="9"/>
        <v>0</v>
      </c>
    </row>
    <row r="27" spans="1:32" ht="45" x14ac:dyDescent="0.2">
      <c r="A27" s="62">
        <v>21</v>
      </c>
      <c r="B27" s="63" t="s">
        <v>146</v>
      </c>
      <c r="C27" s="64"/>
      <c r="D27" s="69" t="s">
        <v>78</v>
      </c>
      <c r="E27" s="53" t="s">
        <v>31</v>
      </c>
      <c r="F27" s="48" t="s">
        <v>79</v>
      </c>
      <c r="G27" s="16"/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0"/>
        <v>1690.5700000000015</v>
      </c>
      <c r="S27" s="14">
        <f t="shared" si="4"/>
        <v>13.459384277574285</v>
      </c>
      <c r="T27" s="33">
        <v>10869.96</v>
      </c>
      <c r="U27" s="33">
        <f t="shared" si="5"/>
        <v>86.540615722425713</v>
      </c>
      <c r="V27" s="73">
        <v>0</v>
      </c>
      <c r="W27" s="73">
        <v>0</v>
      </c>
      <c r="X27" s="73">
        <v>0</v>
      </c>
      <c r="Y27" s="33">
        <f t="shared" si="6"/>
        <v>0</v>
      </c>
      <c r="Z27" s="33">
        <v>0</v>
      </c>
      <c r="AA27" s="33">
        <v>0</v>
      </c>
      <c r="AB27" s="33">
        <f t="shared" si="7"/>
        <v>0</v>
      </c>
      <c r="AC27" s="33">
        <v>10869.96</v>
      </c>
      <c r="AD27" s="14">
        <f t="shared" si="8"/>
        <v>0</v>
      </c>
      <c r="AE27" s="14">
        <v>0</v>
      </c>
      <c r="AF27" s="14">
        <f t="shared" si="9"/>
        <v>0</v>
      </c>
    </row>
    <row r="28" spans="1:32" ht="45" x14ac:dyDescent="0.2">
      <c r="A28" s="62">
        <v>22</v>
      </c>
      <c r="B28" s="63" t="s">
        <v>146</v>
      </c>
      <c r="C28" s="64"/>
      <c r="D28" s="69" t="s">
        <v>80</v>
      </c>
      <c r="E28" s="53" t="s">
        <v>28</v>
      </c>
      <c r="F28" s="48" t="s">
        <v>81</v>
      </c>
      <c r="G28" s="16"/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0"/>
        <v>63386.960000000006</v>
      </c>
      <c r="S28" s="14">
        <f t="shared" si="4"/>
        <v>84.339250314640807</v>
      </c>
      <c r="T28" s="33">
        <v>11770.17</v>
      </c>
      <c r="U28" s="33">
        <f t="shared" si="5"/>
        <v>15.660749685359193</v>
      </c>
      <c r="V28" s="73">
        <v>1</v>
      </c>
      <c r="W28" s="73">
        <v>1</v>
      </c>
      <c r="X28" s="73">
        <v>0</v>
      </c>
      <c r="Y28" s="33">
        <f t="shared" si="6"/>
        <v>1.7857142857142856</v>
      </c>
      <c r="Z28" s="33">
        <v>1882.59</v>
      </c>
      <c r="AA28" s="33">
        <v>0</v>
      </c>
      <c r="AB28" s="33">
        <f t="shared" si="7"/>
        <v>0</v>
      </c>
      <c r="AC28" s="33">
        <v>11770.17</v>
      </c>
      <c r="AD28" s="14">
        <f t="shared" si="8"/>
        <v>0</v>
      </c>
      <c r="AE28" s="14">
        <v>0</v>
      </c>
      <c r="AF28" s="14">
        <f t="shared" si="9"/>
        <v>0</v>
      </c>
    </row>
    <row r="29" spans="1:32" ht="45" x14ac:dyDescent="0.2">
      <c r="A29" s="62">
        <v>23</v>
      </c>
      <c r="B29" s="63" t="s">
        <v>146</v>
      </c>
      <c r="C29" s="64"/>
      <c r="D29" s="69" t="s">
        <v>82</v>
      </c>
      <c r="E29" s="53" t="s">
        <v>31</v>
      </c>
      <c r="F29" s="48" t="s">
        <v>83</v>
      </c>
      <c r="G29" s="16"/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0"/>
        <v>0</v>
      </c>
      <c r="S29" s="14">
        <f t="shared" si="4"/>
        <v>0</v>
      </c>
      <c r="T29" s="33">
        <v>8273.7000000000007</v>
      </c>
      <c r="U29" s="33">
        <f t="shared" si="5"/>
        <v>100</v>
      </c>
      <c r="V29" s="73">
        <v>1</v>
      </c>
      <c r="W29" s="73">
        <v>1</v>
      </c>
      <c r="X29" s="73">
        <v>0</v>
      </c>
      <c r="Y29" s="33">
        <f t="shared" si="6"/>
        <v>4.1666666666666661</v>
      </c>
      <c r="Z29" s="33">
        <v>2022.86</v>
      </c>
      <c r="AA29" s="33">
        <v>0</v>
      </c>
      <c r="AB29" s="33">
        <f t="shared" si="7"/>
        <v>0</v>
      </c>
      <c r="AC29" s="33">
        <v>8273.7000000000007</v>
      </c>
      <c r="AD29" s="14">
        <f t="shared" si="8"/>
        <v>0</v>
      </c>
      <c r="AE29" s="14">
        <v>0</v>
      </c>
      <c r="AF29" s="14">
        <f t="shared" si="9"/>
        <v>0</v>
      </c>
    </row>
    <row r="30" spans="1:32" ht="45" x14ac:dyDescent="0.2">
      <c r="A30" s="62">
        <v>24</v>
      </c>
      <c r="B30" s="63" t="s">
        <v>146</v>
      </c>
      <c r="C30" s="64"/>
      <c r="D30" s="69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0"/>
        <v>4452.2299999999996</v>
      </c>
      <c r="S30" s="14">
        <f t="shared" si="4"/>
        <v>33.48107762591416</v>
      </c>
      <c r="T30" s="33">
        <v>8845.52</v>
      </c>
      <c r="U30" s="33">
        <f t="shared" si="5"/>
        <v>66.518922374085847</v>
      </c>
      <c r="V30" s="73">
        <v>0</v>
      </c>
      <c r="W30" s="73">
        <v>0</v>
      </c>
      <c r="X30" s="73">
        <v>0</v>
      </c>
      <c r="Y30" s="33">
        <f t="shared" si="6"/>
        <v>0</v>
      </c>
      <c r="Z30" s="33">
        <v>0</v>
      </c>
      <c r="AA30" s="33">
        <v>0</v>
      </c>
      <c r="AB30" s="33">
        <f t="shared" si="7"/>
        <v>0</v>
      </c>
      <c r="AC30" s="33">
        <v>8845.52</v>
      </c>
      <c r="AD30" s="14">
        <f t="shared" si="8"/>
        <v>0</v>
      </c>
      <c r="AE30" s="14">
        <v>0</v>
      </c>
      <c r="AF30" s="14">
        <f t="shared" si="9"/>
        <v>0</v>
      </c>
    </row>
    <row r="31" spans="1:32" ht="60" x14ac:dyDescent="0.2">
      <c r="A31" s="62">
        <v>25</v>
      </c>
      <c r="B31" s="63" t="s">
        <v>146</v>
      </c>
      <c r="C31" s="64"/>
      <c r="D31" s="69" t="s">
        <v>86</v>
      </c>
      <c r="E31" s="53" t="s">
        <v>31</v>
      </c>
      <c r="F31" s="48" t="s">
        <v>87</v>
      </c>
      <c r="G31" s="16"/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0"/>
        <v>28475.82</v>
      </c>
      <c r="S31" s="14">
        <f t="shared" si="4"/>
        <v>65.923864816792488</v>
      </c>
      <c r="T31" s="33">
        <v>14719.19</v>
      </c>
      <c r="U31" s="33">
        <f t="shared" si="5"/>
        <v>34.076135183207505</v>
      </c>
      <c r="V31" s="73">
        <v>1</v>
      </c>
      <c r="W31" s="73">
        <v>1</v>
      </c>
      <c r="X31" s="73">
        <v>0</v>
      </c>
      <c r="Y31" s="33">
        <f t="shared" si="6"/>
        <v>2.3809523809523809</v>
      </c>
      <c r="Z31" s="33">
        <v>688.2</v>
      </c>
      <c r="AA31" s="33">
        <v>0</v>
      </c>
      <c r="AB31" s="33">
        <f t="shared" si="7"/>
        <v>0</v>
      </c>
      <c r="AC31" s="33">
        <v>7144.82</v>
      </c>
      <c r="AD31" s="14">
        <f t="shared" si="8"/>
        <v>0</v>
      </c>
      <c r="AE31" s="14">
        <v>0</v>
      </c>
      <c r="AF31" s="14">
        <f t="shared" si="9"/>
        <v>0</v>
      </c>
    </row>
    <row r="32" spans="1:32" ht="60" x14ac:dyDescent="0.2">
      <c r="A32" s="62">
        <v>26</v>
      </c>
      <c r="B32" s="63" t="s">
        <v>146</v>
      </c>
      <c r="C32" s="64"/>
      <c r="D32" s="69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0"/>
        <v>4365.1899999999996</v>
      </c>
      <c r="S32" s="14">
        <f t="shared" si="4"/>
        <v>100</v>
      </c>
      <c r="T32" s="33">
        <v>0</v>
      </c>
      <c r="U32" s="33">
        <f t="shared" si="5"/>
        <v>0</v>
      </c>
      <c r="V32" s="73">
        <v>1</v>
      </c>
      <c r="W32" s="73">
        <v>1</v>
      </c>
      <c r="X32" s="73">
        <v>0</v>
      </c>
      <c r="Y32" s="33">
        <f t="shared" si="6"/>
        <v>16.666666666666664</v>
      </c>
      <c r="Z32" s="33">
        <v>511.56</v>
      </c>
      <c r="AA32" s="33">
        <v>0</v>
      </c>
      <c r="AB32" s="33">
        <f t="shared" si="7"/>
        <v>0</v>
      </c>
      <c r="AC32" s="33">
        <v>0</v>
      </c>
      <c r="AD32" s="14">
        <f t="shared" si="8"/>
        <v>0</v>
      </c>
      <c r="AE32" s="14">
        <v>0</v>
      </c>
      <c r="AF32" s="14">
        <f t="shared" si="9"/>
        <v>0</v>
      </c>
    </row>
    <row r="33" spans="1:32" ht="45" x14ac:dyDescent="0.2">
      <c r="A33" s="62">
        <v>27</v>
      </c>
      <c r="B33" s="63" t="s">
        <v>146</v>
      </c>
      <c r="C33" s="64"/>
      <c r="D33" s="69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0"/>
        <v>0</v>
      </c>
      <c r="S33" s="14">
        <f t="shared" si="4"/>
        <v>0</v>
      </c>
      <c r="T33" s="33">
        <v>0</v>
      </c>
      <c r="U33" s="33">
        <f t="shared" si="5"/>
        <v>0</v>
      </c>
      <c r="V33" s="73">
        <v>0</v>
      </c>
      <c r="W33" s="73">
        <v>0</v>
      </c>
      <c r="X33" s="73">
        <v>0</v>
      </c>
      <c r="Y33" s="33">
        <f t="shared" si="6"/>
        <v>0</v>
      </c>
      <c r="Z33" s="33">
        <v>0</v>
      </c>
      <c r="AA33" s="33">
        <v>0</v>
      </c>
      <c r="AB33" s="33">
        <f t="shared" si="7"/>
        <v>0</v>
      </c>
      <c r="AC33" s="33">
        <v>0</v>
      </c>
      <c r="AD33" s="14">
        <f t="shared" si="8"/>
        <v>0</v>
      </c>
      <c r="AE33" s="14">
        <v>0</v>
      </c>
      <c r="AF33" s="14">
        <f t="shared" si="9"/>
        <v>0</v>
      </c>
    </row>
    <row r="34" spans="1:32" ht="60" x14ac:dyDescent="0.2">
      <c r="A34" s="62">
        <v>28</v>
      </c>
      <c r="B34" s="63" t="s">
        <v>146</v>
      </c>
      <c r="C34" s="64"/>
      <c r="D34" s="69" t="s">
        <v>92</v>
      </c>
      <c r="E34" s="53" t="s">
        <v>68</v>
      </c>
      <c r="F34" s="48" t="s">
        <v>93</v>
      </c>
      <c r="G34" s="16"/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0"/>
        <v>791.70000000000073</v>
      </c>
      <c r="S34" s="14">
        <f t="shared" si="4"/>
        <v>5.4636361440544965</v>
      </c>
      <c r="T34" s="33">
        <v>13698.65</v>
      </c>
      <c r="U34" s="33">
        <f t="shared" si="5"/>
        <v>94.53636385594551</v>
      </c>
      <c r="V34" s="73">
        <v>20</v>
      </c>
      <c r="W34" s="73">
        <v>21</v>
      </c>
      <c r="X34" s="73">
        <v>0</v>
      </c>
      <c r="Y34" s="33">
        <f t="shared" si="6"/>
        <v>42.553191489361701</v>
      </c>
      <c r="Z34" s="33">
        <v>13210.82</v>
      </c>
      <c r="AA34" s="33">
        <v>0</v>
      </c>
      <c r="AB34" s="33">
        <f t="shared" si="7"/>
        <v>0</v>
      </c>
      <c r="AC34" s="33">
        <v>13698.65</v>
      </c>
      <c r="AD34" s="14">
        <f t="shared" si="8"/>
        <v>0</v>
      </c>
      <c r="AE34" s="14">
        <v>0</v>
      </c>
      <c r="AF34" s="14">
        <f t="shared" si="9"/>
        <v>0</v>
      </c>
    </row>
    <row r="35" spans="1:32" ht="45" x14ac:dyDescent="0.2">
      <c r="A35" s="62">
        <v>29</v>
      </c>
      <c r="B35" s="63" t="s">
        <v>146</v>
      </c>
      <c r="C35" s="64"/>
      <c r="D35" s="69" t="s">
        <v>94</v>
      </c>
      <c r="E35" s="53" t="s">
        <v>95</v>
      </c>
      <c r="F35" s="48" t="s">
        <v>96</v>
      </c>
      <c r="G35" s="16"/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0"/>
        <v>15127.059999999998</v>
      </c>
      <c r="S35" s="14">
        <f t="shared" si="4"/>
        <v>78.126157207157192</v>
      </c>
      <c r="T35" s="33">
        <v>4235.29</v>
      </c>
      <c r="U35" s="33">
        <f t="shared" si="5"/>
        <v>21.873842792842812</v>
      </c>
      <c r="V35" s="73">
        <v>2</v>
      </c>
      <c r="W35" s="73">
        <v>2</v>
      </c>
      <c r="X35" s="73">
        <v>0</v>
      </c>
      <c r="Y35" s="33">
        <f t="shared" si="6"/>
        <v>9.0909090909090917</v>
      </c>
      <c r="Z35" s="33">
        <v>844.08</v>
      </c>
      <c r="AA35" s="33">
        <v>0</v>
      </c>
      <c r="AB35" s="33">
        <f t="shared" si="7"/>
        <v>0</v>
      </c>
      <c r="AC35" s="33">
        <v>4235.29</v>
      </c>
      <c r="AD35" s="14">
        <f t="shared" si="8"/>
        <v>0</v>
      </c>
      <c r="AE35" s="14">
        <v>0</v>
      </c>
      <c r="AF35" s="14">
        <f t="shared" si="9"/>
        <v>0</v>
      </c>
    </row>
    <row r="36" spans="1:32" ht="45" x14ac:dyDescent="0.2">
      <c r="A36" s="62">
        <v>30</v>
      </c>
      <c r="B36" s="63" t="s">
        <v>146</v>
      </c>
      <c r="C36" s="64"/>
      <c r="D36" s="69" t="s">
        <v>97</v>
      </c>
      <c r="E36" s="53" t="s">
        <v>63</v>
      </c>
      <c r="F36" s="48" t="s">
        <v>98</v>
      </c>
      <c r="G36" s="16"/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0"/>
        <v>6887.59</v>
      </c>
      <c r="S36" s="14">
        <f t="shared" si="4"/>
        <v>85.95916696515377</v>
      </c>
      <c r="T36" s="33">
        <v>1125.04</v>
      </c>
      <c r="U36" s="33">
        <f t="shared" si="5"/>
        <v>14.040833034846237</v>
      </c>
      <c r="V36" s="73">
        <v>1</v>
      </c>
      <c r="W36" s="73">
        <v>1</v>
      </c>
      <c r="X36" s="73">
        <v>0</v>
      </c>
      <c r="Y36" s="33">
        <f t="shared" si="6"/>
        <v>2.9411764705882351</v>
      </c>
      <c r="Z36" s="33">
        <v>530.55999999999995</v>
      </c>
      <c r="AA36" s="33">
        <v>0</v>
      </c>
      <c r="AB36" s="33">
        <f t="shared" si="7"/>
        <v>0</v>
      </c>
      <c r="AC36" s="33">
        <v>1125.04</v>
      </c>
      <c r="AD36" s="14">
        <f t="shared" si="8"/>
        <v>0</v>
      </c>
      <c r="AE36" s="14">
        <v>0</v>
      </c>
      <c r="AF36" s="14">
        <f t="shared" si="9"/>
        <v>0</v>
      </c>
    </row>
    <row r="37" spans="1:32" ht="60" x14ac:dyDescent="0.2">
      <c r="A37" s="62">
        <v>31</v>
      </c>
      <c r="B37" s="63" t="s">
        <v>146</v>
      </c>
      <c r="C37" s="64"/>
      <c r="D37" s="69" t="s">
        <v>99</v>
      </c>
      <c r="E37" s="53" t="s">
        <v>31</v>
      </c>
      <c r="F37" s="48" t="s">
        <v>100</v>
      </c>
      <c r="G37" s="16"/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0"/>
        <v>3861.38</v>
      </c>
      <c r="S37" s="14">
        <f t="shared" si="4"/>
        <v>61.051513172769376</v>
      </c>
      <c r="T37" s="33">
        <v>2463.41</v>
      </c>
      <c r="U37" s="33">
        <f t="shared" si="5"/>
        <v>38.948486827230624</v>
      </c>
      <c r="V37" s="73">
        <v>0</v>
      </c>
      <c r="W37" s="73">
        <v>0</v>
      </c>
      <c r="X37" s="73">
        <v>0</v>
      </c>
      <c r="Y37" s="33">
        <f t="shared" si="6"/>
        <v>0</v>
      </c>
      <c r="Z37" s="33">
        <v>0</v>
      </c>
      <c r="AA37" s="33">
        <v>0</v>
      </c>
      <c r="AB37" s="33">
        <f t="shared" si="7"/>
        <v>0</v>
      </c>
      <c r="AC37" s="33">
        <v>2463.41</v>
      </c>
      <c r="AD37" s="14">
        <f t="shared" si="8"/>
        <v>0</v>
      </c>
      <c r="AE37" s="14">
        <v>0</v>
      </c>
      <c r="AF37" s="14">
        <f t="shared" si="9"/>
        <v>0</v>
      </c>
    </row>
    <row r="38" spans="1:32" ht="60" x14ac:dyDescent="0.2">
      <c r="A38" s="62">
        <v>32</v>
      </c>
      <c r="B38" s="63" t="s">
        <v>146</v>
      </c>
      <c r="C38" s="64"/>
      <c r="D38" s="69" t="s">
        <v>101</v>
      </c>
      <c r="E38" s="53" t="s">
        <v>31</v>
      </c>
      <c r="F38" s="48" t="s">
        <v>102</v>
      </c>
      <c r="G38" s="16"/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0"/>
        <v>5888.09</v>
      </c>
      <c r="S38" s="14">
        <f t="shared" si="4"/>
        <v>68.906200995192563</v>
      </c>
      <c r="T38" s="33">
        <v>2656.99</v>
      </c>
      <c r="U38" s="33">
        <f t="shared" si="5"/>
        <v>31.093799004807444</v>
      </c>
      <c r="V38" s="73">
        <v>0</v>
      </c>
      <c r="W38" s="73">
        <v>0</v>
      </c>
      <c r="X38" s="73">
        <v>0</v>
      </c>
      <c r="Y38" s="33">
        <f t="shared" si="6"/>
        <v>0</v>
      </c>
      <c r="Z38" s="33">
        <v>0</v>
      </c>
      <c r="AA38" s="33">
        <v>0</v>
      </c>
      <c r="AB38" s="33">
        <f t="shared" si="7"/>
        <v>0</v>
      </c>
      <c r="AC38" s="33">
        <v>2656.99</v>
      </c>
      <c r="AD38" s="14">
        <f t="shared" si="8"/>
        <v>0</v>
      </c>
      <c r="AE38" s="14">
        <v>0</v>
      </c>
      <c r="AF38" s="14">
        <f t="shared" si="9"/>
        <v>0</v>
      </c>
    </row>
    <row r="39" spans="1:32" ht="45" x14ac:dyDescent="0.2">
      <c r="A39" s="62">
        <v>33</v>
      </c>
      <c r="B39" s="63" t="s">
        <v>146</v>
      </c>
      <c r="C39" s="64"/>
      <c r="D39" s="69" t="s">
        <v>103</v>
      </c>
      <c r="E39" s="53" t="s">
        <v>68</v>
      </c>
      <c r="F39" s="48" t="s">
        <v>104</v>
      </c>
      <c r="G39" s="16"/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0"/>
        <v>13879.309999999998</v>
      </c>
      <c r="S39" s="14">
        <f t="shared" si="4"/>
        <v>44.699208965020162</v>
      </c>
      <c r="T39" s="33">
        <v>17171.150000000001</v>
      </c>
      <c r="U39" s="33">
        <f t="shared" si="5"/>
        <v>55.300791034979845</v>
      </c>
      <c r="V39" s="73">
        <v>0</v>
      </c>
      <c r="W39" s="73">
        <v>0</v>
      </c>
      <c r="X39" s="73">
        <v>0</v>
      </c>
      <c r="Y39" s="33">
        <f t="shared" si="6"/>
        <v>0</v>
      </c>
      <c r="Z39" s="33">
        <v>0</v>
      </c>
      <c r="AA39" s="33">
        <v>0</v>
      </c>
      <c r="AB39" s="33">
        <f t="shared" si="7"/>
        <v>0</v>
      </c>
      <c r="AC39" s="33">
        <v>17171.150000000001</v>
      </c>
      <c r="AD39" s="14">
        <f t="shared" si="8"/>
        <v>0</v>
      </c>
      <c r="AE39" s="14">
        <v>0</v>
      </c>
      <c r="AF39" s="14">
        <f t="shared" si="9"/>
        <v>0</v>
      </c>
    </row>
    <row r="40" spans="1:32" ht="45" x14ac:dyDescent="0.2">
      <c r="A40" s="62">
        <v>34</v>
      </c>
      <c r="B40" s="63" t="s">
        <v>146</v>
      </c>
      <c r="C40" s="64"/>
      <c r="D40" s="69" t="s">
        <v>105</v>
      </c>
      <c r="E40" s="53" t="s">
        <v>106</v>
      </c>
      <c r="F40" s="48" t="s">
        <v>107</v>
      </c>
      <c r="G40" s="16"/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0"/>
        <v>0</v>
      </c>
      <c r="S40" s="14">
        <f t="shared" si="4"/>
        <v>0</v>
      </c>
      <c r="T40" s="33">
        <v>20473.14</v>
      </c>
      <c r="U40" s="33">
        <f t="shared" si="5"/>
        <v>100</v>
      </c>
      <c r="V40" s="73">
        <v>0</v>
      </c>
      <c r="W40" s="73">
        <v>0</v>
      </c>
      <c r="X40" s="73">
        <v>0</v>
      </c>
      <c r="Y40" s="33">
        <f t="shared" si="6"/>
        <v>0</v>
      </c>
      <c r="Z40" s="33">
        <v>0</v>
      </c>
      <c r="AA40" s="33">
        <v>0</v>
      </c>
      <c r="AB40" s="33">
        <f t="shared" si="7"/>
        <v>0</v>
      </c>
      <c r="AC40" s="33">
        <v>20473.14</v>
      </c>
      <c r="AD40" s="14">
        <f t="shared" si="8"/>
        <v>0</v>
      </c>
      <c r="AE40" s="14">
        <v>0</v>
      </c>
      <c r="AF40" s="14">
        <f t="shared" si="9"/>
        <v>0</v>
      </c>
    </row>
    <row r="41" spans="1:32" ht="45" x14ac:dyDescent="0.2">
      <c r="A41" s="62">
        <v>35</v>
      </c>
      <c r="B41" s="63" t="s">
        <v>146</v>
      </c>
      <c r="C41" s="64"/>
      <c r="D41" s="69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0"/>
        <v>5473.74</v>
      </c>
      <c r="S41" s="14">
        <f t="shared" si="4"/>
        <v>69.481781427909539</v>
      </c>
      <c r="T41" s="33">
        <v>2404.21</v>
      </c>
      <c r="U41" s="33">
        <f t="shared" si="5"/>
        <v>30.518218572090454</v>
      </c>
      <c r="V41" s="73">
        <v>0</v>
      </c>
      <c r="W41" s="73">
        <v>0</v>
      </c>
      <c r="X41" s="73">
        <v>0</v>
      </c>
      <c r="Y41" s="33">
        <f t="shared" si="6"/>
        <v>0</v>
      </c>
      <c r="Z41" s="33">
        <v>0</v>
      </c>
      <c r="AA41" s="33">
        <v>0</v>
      </c>
      <c r="AB41" s="33">
        <f t="shared" si="7"/>
        <v>0</v>
      </c>
      <c r="AC41" s="33">
        <v>0</v>
      </c>
      <c r="AD41" s="14">
        <f t="shared" si="8"/>
        <v>0</v>
      </c>
      <c r="AE41" s="14">
        <v>0</v>
      </c>
      <c r="AF41" s="14">
        <f t="shared" si="9"/>
        <v>0</v>
      </c>
    </row>
    <row r="42" spans="1:32" ht="45" x14ac:dyDescent="0.2">
      <c r="A42" s="62">
        <v>36</v>
      </c>
      <c r="B42" s="63" t="s">
        <v>146</v>
      </c>
      <c r="C42" s="64"/>
      <c r="D42" s="69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0"/>
        <v>6059.6999999999989</v>
      </c>
      <c r="S42" s="14">
        <f t="shared" si="4"/>
        <v>40.341145878408689</v>
      </c>
      <c r="T42" s="33">
        <v>8961.44</v>
      </c>
      <c r="U42" s="33">
        <f t="shared" si="5"/>
        <v>59.658854121591311</v>
      </c>
      <c r="V42" s="73">
        <v>0</v>
      </c>
      <c r="W42" s="73">
        <v>0</v>
      </c>
      <c r="X42" s="73">
        <v>0</v>
      </c>
      <c r="Y42" s="33">
        <f t="shared" si="6"/>
        <v>0</v>
      </c>
      <c r="Z42" s="33">
        <v>0</v>
      </c>
      <c r="AA42" s="33">
        <v>0</v>
      </c>
      <c r="AB42" s="33">
        <f t="shared" si="7"/>
        <v>0</v>
      </c>
      <c r="AC42" s="33">
        <v>0</v>
      </c>
      <c r="AD42" s="14">
        <f t="shared" si="8"/>
        <v>0</v>
      </c>
      <c r="AE42" s="14">
        <v>0</v>
      </c>
      <c r="AF42" s="14">
        <f t="shared" si="9"/>
        <v>0</v>
      </c>
    </row>
    <row r="43" spans="1:32" ht="45" x14ac:dyDescent="0.2">
      <c r="A43" s="62">
        <v>37</v>
      </c>
      <c r="B43" s="63" t="s">
        <v>146</v>
      </c>
      <c r="C43" s="64"/>
      <c r="D43" s="69" t="s">
        <v>112</v>
      </c>
      <c r="E43" s="53" t="s">
        <v>113</v>
      </c>
      <c r="F43" s="48" t="s">
        <v>114</v>
      </c>
      <c r="G43" s="16"/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0"/>
        <v>2557.31</v>
      </c>
      <c r="S43" s="14">
        <f t="shared" si="4"/>
        <v>68.431066132200186</v>
      </c>
      <c r="T43" s="33">
        <v>1179.75</v>
      </c>
      <c r="U43" s="33">
        <f t="shared" si="5"/>
        <v>31.568933867799821</v>
      </c>
      <c r="V43" s="73">
        <v>0</v>
      </c>
      <c r="W43" s="73">
        <v>0</v>
      </c>
      <c r="X43" s="73">
        <v>0</v>
      </c>
      <c r="Y43" s="33">
        <f t="shared" si="6"/>
        <v>0</v>
      </c>
      <c r="Z43" s="33">
        <v>0</v>
      </c>
      <c r="AA43" s="33">
        <v>0</v>
      </c>
      <c r="AB43" s="33">
        <f t="shared" si="7"/>
        <v>0</v>
      </c>
      <c r="AC43" s="33">
        <v>0</v>
      </c>
      <c r="AD43" s="14">
        <f t="shared" si="8"/>
        <v>0</v>
      </c>
      <c r="AE43" s="14">
        <v>0</v>
      </c>
      <c r="AF43" s="14">
        <f t="shared" si="9"/>
        <v>0</v>
      </c>
    </row>
    <row r="44" spans="1:32" ht="45" x14ac:dyDescent="0.2">
      <c r="A44" s="62">
        <v>38</v>
      </c>
      <c r="B44" s="63" t="s">
        <v>146</v>
      </c>
      <c r="C44" s="64"/>
      <c r="D44" s="69" t="s">
        <v>115</v>
      </c>
      <c r="E44" s="53" t="s">
        <v>106</v>
      </c>
      <c r="F44" s="48" t="s">
        <v>116</v>
      </c>
      <c r="G44" s="16"/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0"/>
        <v>12920.140000000001</v>
      </c>
      <c r="S44" s="14">
        <f t="shared" si="4"/>
        <v>47.665890813089383</v>
      </c>
      <c r="T44" s="33">
        <v>14185.49</v>
      </c>
      <c r="U44" s="33">
        <f t="shared" si="5"/>
        <v>52.334109186910617</v>
      </c>
      <c r="V44" s="73">
        <v>0</v>
      </c>
      <c r="W44" s="73">
        <v>0</v>
      </c>
      <c r="X44" s="73">
        <v>0</v>
      </c>
      <c r="Y44" s="33">
        <f t="shared" si="6"/>
        <v>0</v>
      </c>
      <c r="Z44" s="33">
        <v>0</v>
      </c>
      <c r="AA44" s="33">
        <v>0</v>
      </c>
      <c r="AB44" s="33">
        <f t="shared" si="7"/>
        <v>0</v>
      </c>
      <c r="AC44" s="33">
        <v>4144.6000000000004</v>
      </c>
      <c r="AD44" s="14">
        <f t="shared" si="8"/>
        <v>0</v>
      </c>
      <c r="AE44" s="14">
        <v>0</v>
      </c>
      <c r="AF44" s="14">
        <f t="shared" si="9"/>
        <v>0</v>
      </c>
    </row>
    <row r="45" spans="1:32" ht="45" x14ac:dyDescent="0.2">
      <c r="A45" s="62">
        <v>39</v>
      </c>
      <c r="B45" s="63" t="s">
        <v>146</v>
      </c>
      <c r="C45" s="64"/>
      <c r="D45" s="69" t="s">
        <v>117</v>
      </c>
      <c r="E45" s="53" t="s">
        <v>31</v>
      </c>
      <c r="F45" s="48" t="s">
        <v>118</v>
      </c>
      <c r="G45" s="16"/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0"/>
        <v>6117.89</v>
      </c>
      <c r="S45" s="14">
        <f t="shared" si="4"/>
        <v>54.991281055621464</v>
      </c>
      <c r="T45" s="33">
        <v>5007.3100000000004</v>
      </c>
      <c r="U45" s="33">
        <f t="shared" si="5"/>
        <v>45.008718944378529</v>
      </c>
      <c r="V45" s="73">
        <v>5</v>
      </c>
      <c r="W45" s="73">
        <v>6</v>
      </c>
      <c r="X45" s="73">
        <v>0</v>
      </c>
      <c r="Y45" s="33">
        <f t="shared" si="6"/>
        <v>21.739130434782609</v>
      </c>
      <c r="Z45" s="33">
        <v>3852.3</v>
      </c>
      <c r="AA45" s="33">
        <v>0</v>
      </c>
      <c r="AB45" s="33">
        <f t="shared" si="7"/>
        <v>0</v>
      </c>
      <c r="AC45" s="33">
        <v>5007.3100000000004</v>
      </c>
      <c r="AD45" s="14">
        <f t="shared" si="8"/>
        <v>0</v>
      </c>
      <c r="AE45" s="14">
        <v>0</v>
      </c>
      <c r="AF45" s="14">
        <f t="shared" si="9"/>
        <v>0</v>
      </c>
    </row>
    <row r="46" spans="1:32" ht="45" x14ac:dyDescent="0.2">
      <c r="A46" s="62">
        <v>40</v>
      </c>
      <c r="B46" s="63" t="s">
        <v>146</v>
      </c>
      <c r="C46" s="64"/>
      <c r="D46" s="69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0"/>
        <v>0</v>
      </c>
      <c r="S46" s="14">
        <f t="shared" si="4"/>
        <v>0</v>
      </c>
      <c r="T46" s="33">
        <v>0</v>
      </c>
      <c r="U46" s="33">
        <f t="shared" si="5"/>
        <v>0</v>
      </c>
      <c r="V46" s="73">
        <v>0</v>
      </c>
      <c r="W46" s="73">
        <v>0</v>
      </c>
      <c r="X46" s="73">
        <v>0</v>
      </c>
      <c r="Y46" s="33">
        <f t="shared" si="6"/>
        <v>0</v>
      </c>
      <c r="Z46" s="33">
        <v>0</v>
      </c>
      <c r="AA46" s="33">
        <v>0</v>
      </c>
      <c r="AB46" s="33">
        <f t="shared" si="7"/>
        <v>0</v>
      </c>
      <c r="AC46" s="33">
        <v>0</v>
      </c>
      <c r="AD46" s="14">
        <f t="shared" si="8"/>
        <v>0</v>
      </c>
      <c r="AE46" s="14">
        <v>0</v>
      </c>
      <c r="AF46" s="14">
        <f t="shared" si="9"/>
        <v>0</v>
      </c>
    </row>
    <row r="47" spans="1:32" ht="45" x14ac:dyDescent="0.2">
      <c r="A47" s="62">
        <v>41</v>
      </c>
      <c r="B47" s="63" t="s">
        <v>146</v>
      </c>
      <c r="C47" s="64"/>
      <c r="D47" s="69" t="s">
        <v>122</v>
      </c>
      <c r="E47" s="53" t="s">
        <v>31</v>
      </c>
      <c r="F47" s="48" t="s">
        <v>123</v>
      </c>
      <c r="G47" s="16"/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0"/>
        <v>0</v>
      </c>
      <c r="S47" s="14">
        <f t="shared" si="4"/>
        <v>0</v>
      </c>
      <c r="T47" s="33">
        <v>0</v>
      </c>
      <c r="U47" s="33">
        <f t="shared" si="5"/>
        <v>0</v>
      </c>
      <c r="V47" s="73">
        <v>0</v>
      </c>
      <c r="W47" s="73">
        <v>0</v>
      </c>
      <c r="X47" s="73">
        <v>0</v>
      </c>
      <c r="Y47" s="33">
        <f t="shared" si="6"/>
        <v>0</v>
      </c>
      <c r="Z47" s="33">
        <v>0</v>
      </c>
      <c r="AA47" s="33">
        <v>0</v>
      </c>
      <c r="AB47" s="33">
        <f t="shared" si="7"/>
        <v>0</v>
      </c>
      <c r="AC47" s="33">
        <v>0</v>
      </c>
      <c r="AD47" s="14">
        <f t="shared" si="8"/>
        <v>0</v>
      </c>
      <c r="AE47" s="14">
        <v>0</v>
      </c>
      <c r="AF47" s="14">
        <f t="shared" si="9"/>
        <v>0</v>
      </c>
    </row>
    <row r="48" spans="1:32" ht="45" x14ac:dyDescent="0.2">
      <c r="A48" s="62">
        <v>42</v>
      </c>
      <c r="B48" s="63" t="s">
        <v>146</v>
      </c>
      <c r="C48" s="64"/>
      <c r="D48" s="69" t="s">
        <v>124</v>
      </c>
      <c r="E48" s="53" t="s">
        <v>106</v>
      </c>
      <c r="F48" s="48" t="s">
        <v>125</v>
      </c>
      <c r="G48" s="16"/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0"/>
        <v>5005.7400000000016</v>
      </c>
      <c r="S48" s="14">
        <f t="shared" si="4"/>
        <v>36.270087796140807</v>
      </c>
      <c r="T48" s="33">
        <v>8795.5499999999993</v>
      </c>
      <c r="U48" s="33">
        <f t="shared" si="5"/>
        <v>63.729912203859193</v>
      </c>
      <c r="V48" s="73">
        <v>3</v>
      </c>
      <c r="W48" s="73">
        <v>3</v>
      </c>
      <c r="X48" s="73">
        <v>0</v>
      </c>
      <c r="Y48" s="33">
        <f t="shared" si="6"/>
        <v>16.666666666666664</v>
      </c>
      <c r="Z48" s="33">
        <v>3261.19</v>
      </c>
      <c r="AA48" s="33">
        <v>0</v>
      </c>
      <c r="AB48" s="33">
        <f t="shared" si="7"/>
        <v>0</v>
      </c>
      <c r="AC48" s="33">
        <v>8795.5499999999993</v>
      </c>
      <c r="AD48" s="14">
        <f t="shared" si="8"/>
        <v>0</v>
      </c>
      <c r="AE48" s="14">
        <v>0</v>
      </c>
      <c r="AF48" s="14">
        <f t="shared" si="9"/>
        <v>0</v>
      </c>
    </row>
    <row r="49" spans="1:32" ht="30" x14ac:dyDescent="0.2">
      <c r="A49" s="62">
        <v>43</v>
      </c>
      <c r="B49" s="63" t="s">
        <v>146</v>
      </c>
      <c r="C49" s="64"/>
      <c r="D49" s="69" t="s">
        <v>126</v>
      </c>
      <c r="E49" s="53" t="s">
        <v>31</v>
      </c>
      <c r="F49" s="48" t="s">
        <v>127</v>
      </c>
      <c r="G49" s="16"/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0"/>
        <v>9345.2000000000025</v>
      </c>
      <c r="S49" s="14">
        <f t="shared" si="4"/>
        <v>41.861523520790115</v>
      </c>
      <c r="T49" s="33">
        <v>12978.88</v>
      </c>
      <c r="U49" s="33">
        <f t="shared" si="5"/>
        <v>58.138476479209885</v>
      </c>
      <c r="V49" s="73">
        <v>2</v>
      </c>
      <c r="W49" s="73">
        <v>2</v>
      </c>
      <c r="X49" s="73">
        <v>0</v>
      </c>
      <c r="Y49" s="33">
        <f t="shared" si="6"/>
        <v>9.0909090909090917</v>
      </c>
      <c r="Z49" s="33">
        <v>3142.54</v>
      </c>
      <c r="AA49" s="33">
        <v>0</v>
      </c>
      <c r="AB49" s="33">
        <f t="shared" si="7"/>
        <v>0</v>
      </c>
      <c r="AC49" s="33">
        <v>12978.88</v>
      </c>
      <c r="AD49" s="14">
        <f t="shared" si="8"/>
        <v>0</v>
      </c>
      <c r="AE49" s="14">
        <v>0</v>
      </c>
      <c r="AF49" s="14">
        <f t="shared" si="9"/>
        <v>0</v>
      </c>
    </row>
    <row r="50" spans="1:32" ht="30" x14ac:dyDescent="0.2">
      <c r="A50" s="62">
        <v>44</v>
      </c>
      <c r="B50" s="63" t="s">
        <v>146</v>
      </c>
      <c r="C50" s="64"/>
      <c r="D50" s="69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0"/>
        <v>3349.5</v>
      </c>
      <c r="S50" s="14">
        <f t="shared" si="4"/>
        <v>100</v>
      </c>
      <c r="T50" s="33">
        <v>0</v>
      </c>
      <c r="U50" s="33">
        <f t="shared" si="5"/>
        <v>0</v>
      </c>
      <c r="V50" s="73">
        <v>7</v>
      </c>
      <c r="W50" s="73">
        <v>7</v>
      </c>
      <c r="X50" s="73">
        <v>0</v>
      </c>
      <c r="Y50" s="33">
        <f t="shared" si="6"/>
        <v>77.777777777777786</v>
      </c>
      <c r="Z50" s="33">
        <v>12722.84</v>
      </c>
      <c r="AA50" s="33">
        <v>0</v>
      </c>
      <c r="AB50" s="33">
        <f t="shared" si="7"/>
        <v>0</v>
      </c>
      <c r="AC50" s="33">
        <v>0</v>
      </c>
      <c r="AD50" s="14">
        <f t="shared" si="8"/>
        <v>0</v>
      </c>
      <c r="AE50" s="14">
        <v>0</v>
      </c>
      <c r="AF50" s="14">
        <f t="shared" si="9"/>
        <v>0</v>
      </c>
    </row>
    <row r="51" spans="1:32" ht="45" x14ac:dyDescent="0.2">
      <c r="A51" s="62">
        <v>45</v>
      </c>
      <c r="B51" s="63" t="s">
        <v>146</v>
      </c>
      <c r="C51" s="64"/>
      <c r="D51" s="69" t="s">
        <v>130</v>
      </c>
      <c r="E51" s="53" t="s">
        <v>131</v>
      </c>
      <c r="F51" s="48" t="s">
        <v>132</v>
      </c>
      <c r="G51" s="16"/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0"/>
        <v>0</v>
      </c>
      <c r="S51" s="14">
        <f t="shared" si="4"/>
        <v>0</v>
      </c>
      <c r="T51" s="33">
        <v>5481.46</v>
      </c>
      <c r="U51" s="33">
        <f t="shared" si="5"/>
        <v>100</v>
      </c>
      <c r="V51" s="73">
        <v>0</v>
      </c>
      <c r="W51" s="73">
        <v>0</v>
      </c>
      <c r="X51" s="73">
        <v>0</v>
      </c>
      <c r="Y51" s="33">
        <f t="shared" si="6"/>
        <v>0</v>
      </c>
      <c r="Z51" s="33">
        <v>0</v>
      </c>
      <c r="AA51" s="33">
        <v>0</v>
      </c>
      <c r="AB51" s="33">
        <f t="shared" si="7"/>
        <v>0</v>
      </c>
      <c r="AC51" s="33">
        <v>5481.46</v>
      </c>
      <c r="AD51" s="14">
        <f t="shared" si="8"/>
        <v>0</v>
      </c>
      <c r="AE51" s="14">
        <v>0</v>
      </c>
      <c r="AF51" s="14">
        <f t="shared" si="9"/>
        <v>0</v>
      </c>
    </row>
    <row r="52" spans="1:32" ht="60" x14ac:dyDescent="0.2">
      <c r="A52" s="62">
        <v>46</v>
      </c>
      <c r="B52" s="63" t="s">
        <v>146</v>
      </c>
      <c r="C52" s="64"/>
      <c r="D52" s="69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0"/>
        <v>0</v>
      </c>
      <c r="S52" s="14">
        <f t="shared" si="4"/>
        <v>0</v>
      </c>
      <c r="T52" s="33">
        <v>0</v>
      </c>
      <c r="U52" s="33">
        <f t="shared" si="5"/>
        <v>0</v>
      </c>
      <c r="V52" s="73">
        <v>0</v>
      </c>
      <c r="W52" s="73">
        <v>0</v>
      </c>
      <c r="X52" s="73">
        <v>0</v>
      </c>
      <c r="Y52" s="33">
        <f t="shared" si="6"/>
        <v>0</v>
      </c>
      <c r="Z52" s="33">
        <v>0</v>
      </c>
      <c r="AA52" s="33">
        <v>0</v>
      </c>
      <c r="AB52" s="33">
        <f t="shared" si="7"/>
        <v>0</v>
      </c>
      <c r="AC52" s="33">
        <v>0</v>
      </c>
      <c r="AD52" s="14">
        <f t="shared" si="8"/>
        <v>0</v>
      </c>
      <c r="AE52" s="14">
        <v>0</v>
      </c>
      <c r="AF52" s="14">
        <f t="shared" si="9"/>
        <v>0</v>
      </c>
    </row>
    <row r="53" spans="1:32" ht="30" x14ac:dyDescent="0.2">
      <c r="A53" s="62">
        <v>47</v>
      </c>
      <c r="B53" s="63" t="s">
        <v>146</v>
      </c>
      <c r="C53" s="64"/>
      <c r="D53" s="69" t="s">
        <v>135</v>
      </c>
      <c r="E53" s="53" t="s">
        <v>136</v>
      </c>
      <c r="F53" s="48" t="s">
        <v>137</v>
      </c>
      <c r="G53" s="16"/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0"/>
        <v>12119.169999999998</v>
      </c>
      <c r="S53" s="14">
        <f t="shared" si="4"/>
        <v>34.414306200394705</v>
      </c>
      <c r="T53" s="33">
        <v>23096.33</v>
      </c>
      <c r="U53" s="33">
        <f t="shared" si="5"/>
        <v>65.585693799605295</v>
      </c>
      <c r="V53" s="73">
        <v>2</v>
      </c>
      <c r="W53" s="73">
        <v>2</v>
      </c>
      <c r="X53" s="73">
        <v>0</v>
      </c>
      <c r="Y53" s="33">
        <f t="shared" si="6"/>
        <v>9.5238095238095237</v>
      </c>
      <c r="Z53" s="33">
        <v>1917.01</v>
      </c>
      <c r="AA53" s="33">
        <v>0</v>
      </c>
      <c r="AB53" s="33">
        <f t="shared" si="7"/>
        <v>0</v>
      </c>
      <c r="AC53" s="33">
        <v>14278.56</v>
      </c>
      <c r="AD53" s="14">
        <f t="shared" si="8"/>
        <v>0</v>
      </c>
      <c r="AE53" s="14">
        <v>0</v>
      </c>
      <c r="AF53" s="14">
        <f t="shared" si="9"/>
        <v>0</v>
      </c>
    </row>
    <row r="54" spans="1:32" ht="45" x14ac:dyDescent="0.2">
      <c r="A54" s="62">
        <v>48</v>
      </c>
      <c r="B54" s="63" t="s">
        <v>146</v>
      </c>
      <c r="C54" s="64"/>
      <c r="D54" s="69" t="s">
        <v>138</v>
      </c>
      <c r="E54" s="53" t="s">
        <v>113</v>
      </c>
      <c r="F54" s="48" t="s">
        <v>139</v>
      </c>
      <c r="G54" s="16"/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0"/>
        <v>4993.7999999999993</v>
      </c>
      <c r="S54" s="14">
        <f t="shared" si="4"/>
        <v>24.577408155852794</v>
      </c>
      <c r="T54" s="33">
        <v>15324.86</v>
      </c>
      <c r="U54" s="33">
        <f t="shared" si="5"/>
        <v>75.422591844147206</v>
      </c>
      <c r="V54" s="73">
        <v>2</v>
      </c>
      <c r="W54" s="73">
        <v>2</v>
      </c>
      <c r="X54" s="73">
        <v>0</v>
      </c>
      <c r="Y54" s="33">
        <f t="shared" si="6"/>
        <v>9.5238095238095237</v>
      </c>
      <c r="Z54" s="33">
        <v>2687.64</v>
      </c>
      <c r="AA54" s="33">
        <v>0</v>
      </c>
      <c r="AB54" s="33">
        <f t="shared" si="7"/>
        <v>0</v>
      </c>
      <c r="AC54" s="33">
        <v>15324.86</v>
      </c>
      <c r="AD54" s="14">
        <f t="shared" si="8"/>
        <v>0</v>
      </c>
      <c r="AE54" s="14">
        <v>0</v>
      </c>
      <c r="AF54" s="14">
        <f t="shared" si="9"/>
        <v>0</v>
      </c>
    </row>
    <row r="55" spans="1:32" ht="45" x14ac:dyDescent="0.2">
      <c r="A55" s="62">
        <v>49</v>
      </c>
      <c r="B55" s="63" t="s">
        <v>146</v>
      </c>
      <c r="C55" s="64"/>
      <c r="D55" s="69" t="s">
        <v>140</v>
      </c>
      <c r="E55" s="53" t="s">
        <v>113</v>
      </c>
      <c r="F55" s="48" t="s">
        <v>141</v>
      </c>
      <c r="G55" s="16"/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0"/>
        <v>3306.63</v>
      </c>
      <c r="S55" s="14">
        <f t="shared" si="4"/>
        <v>65.308923852373852</v>
      </c>
      <c r="T55" s="33">
        <v>1756.43</v>
      </c>
      <c r="U55" s="33">
        <f t="shared" si="5"/>
        <v>34.691076147626134</v>
      </c>
      <c r="V55" s="73">
        <v>2</v>
      </c>
      <c r="W55" s="73">
        <v>2</v>
      </c>
      <c r="X55" s="73">
        <v>0</v>
      </c>
      <c r="Y55" s="33">
        <f t="shared" si="6"/>
        <v>20</v>
      </c>
      <c r="Z55" s="33">
        <v>2877.65</v>
      </c>
      <c r="AA55" s="33">
        <v>0</v>
      </c>
      <c r="AB55" s="33">
        <f t="shared" si="7"/>
        <v>0</v>
      </c>
      <c r="AC55" s="33">
        <v>1756.43</v>
      </c>
      <c r="AD55" s="14">
        <f t="shared" si="8"/>
        <v>0</v>
      </c>
      <c r="AE55" s="14">
        <v>0</v>
      </c>
      <c r="AF55" s="14">
        <f t="shared" si="9"/>
        <v>0</v>
      </c>
    </row>
    <row r="56" spans="1:32" ht="45" x14ac:dyDescent="0.2">
      <c r="A56" s="62">
        <v>50</v>
      </c>
      <c r="B56" s="63" t="s">
        <v>146</v>
      </c>
      <c r="C56" s="64"/>
      <c r="D56" s="69" t="s">
        <v>142</v>
      </c>
      <c r="E56" s="53" t="s">
        <v>68</v>
      </c>
      <c r="F56" s="48" t="s">
        <v>143</v>
      </c>
      <c r="G56" s="16"/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0"/>
        <v>8068.119999999999</v>
      </c>
      <c r="S56" s="14">
        <f t="shared" si="4"/>
        <v>46.11173757164844</v>
      </c>
      <c r="T56" s="33">
        <v>9428.77</v>
      </c>
      <c r="U56" s="33">
        <f t="shared" si="5"/>
        <v>53.888262428351553</v>
      </c>
      <c r="V56" s="73">
        <v>9</v>
      </c>
      <c r="W56" s="73">
        <v>10</v>
      </c>
      <c r="X56" s="73">
        <v>0</v>
      </c>
      <c r="Y56" s="33">
        <f t="shared" si="6"/>
        <v>37.5</v>
      </c>
      <c r="Z56" s="33">
        <v>4610.6099999999997</v>
      </c>
      <c r="AA56" s="33">
        <v>0</v>
      </c>
      <c r="AB56" s="33">
        <f t="shared" si="7"/>
        <v>0</v>
      </c>
      <c r="AC56" s="33">
        <v>3673.28</v>
      </c>
      <c r="AD56" s="14">
        <f t="shared" si="8"/>
        <v>0</v>
      </c>
      <c r="AE56" s="14">
        <v>0</v>
      </c>
      <c r="AF56" s="14">
        <f t="shared" si="9"/>
        <v>0</v>
      </c>
    </row>
    <row r="57" spans="1:32" ht="45" x14ac:dyDescent="0.2">
      <c r="A57" s="62">
        <v>51</v>
      </c>
      <c r="B57" s="63" t="s">
        <v>146</v>
      </c>
      <c r="C57" s="64"/>
      <c r="D57" s="69" t="s">
        <v>144</v>
      </c>
      <c r="E57" s="53" t="s">
        <v>63</v>
      </c>
      <c r="F57" s="48" t="s">
        <v>145</v>
      </c>
      <c r="G57" s="16"/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0"/>
        <v>25650.6</v>
      </c>
      <c r="S57" s="14">
        <f t="shared" si="4"/>
        <v>60.282524540171423</v>
      </c>
      <c r="T57" s="33">
        <v>16900.04</v>
      </c>
      <c r="U57" s="33">
        <f t="shared" si="5"/>
        <v>39.71747545982857</v>
      </c>
      <c r="V57" s="73">
        <v>0</v>
      </c>
      <c r="W57" s="73">
        <v>0</v>
      </c>
      <c r="X57" s="73">
        <v>0</v>
      </c>
      <c r="Y57" s="33">
        <f t="shared" si="6"/>
        <v>0</v>
      </c>
      <c r="Z57" s="33">
        <v>0</v>
      </c>
      <c r="AA57" s="33">
        <v>0</v>
      </c>
      <c r="AB57" s="33">
        <f t="shared" si="7"/>
        <v>0</v>
      </c>
      <c r="AC57" s="33">
        <v>16900.04</v>
      </c>
      <c r="AD57" s="14">
        <f t="shared" si="8"/>
        <v>0</v>
      </c>
      <c r="AE57" s="14">
        <v>0</v>
      </c>
      <c r="AF57" s="14">
        <f t="shared" si="9"/>
        <v>0</v>
      </c>
    </row>
    <row r="58" spans="1:32" x14ac:dyDescent="0.2">
      <c r="A58" s="265" t="s">
        <v>25</v>
      </c>
      <c r="B58" s="266"/>
      <c r="C58" s="266"/>
      <c r="D58" s="266"/>
      <c r="E58" s="266"/>
      <c r="F58" s="267"/>
      <c r="G58" s="16">
        <f>SUM(G7:G57)</f>
        <v>0</v>
      </c>
      <c r="H58" s="58">
        <f t="shared" ref="H58:M58" si="11">SUM(H7:H57)</f>
        <v>1073</v>
      </c>
      <c r="I58" s="58">
        <f t="shared" si="11"/>
        <v>161</v>
      </c>
      <c r="J58" s="58">
        <f t="shared" si="11"/>
        <v>841</v>
      </c>
      <c r="K58" s="58">
        <f t="shared" si="11"/>
        <v>639</v>
      </c>
      <c r="L58" s="58">
        <f t="shared" si="11"/>
        <v>677</v>
      </c>
      <c r="M58" s="58">
        <f t="shared" si="11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4">
        <f>SUM(T7:T57)</f>
        <v>344702.64999999997</v>
      </c>
      <c r="U58" s="33">
        <f>IF(P58=0,0,T58/P58)*100</f>
        <v>49.096283523943754</v>
      </c>
      <c r="V58" s="35">
        <f>SUM(V7:V57)</f>
        <v>94</v>
      </c>
      <c r="W58" s="35">
        <f>SUM(W7:W57)</f>
        <v>109</v>
      </c>
      <c r="X58" s="35">
        <f>SUM(X7:X57)</f>
        <v>0</v>
      </c>
      <c r="Y58" s="33">
        <f>IF(H58=0,0,V58/H58)*100</f>
        <v>8.7604846225535873</v>
      </c>
      <c r="Z58" s="35">
        <f>SUM(Z7:Z57)</f>
        <v>100272.12999999998</v>
      </c>
      <c r="AA58" s="75">
        <f>SUM(AA7:AA57)</f>
        <v>0</v>
      </c>
      <c r="AB58" s="33">
        <f>IF(Z58=0,0,AA58/Z58)*100</f>
        <v>0</v>
      </c>
      <c r="AC58" s="76">
        <f>SUM(AC6:AC57)</f>
        <v>284331.80999999994</v>
      </c>
      <c r="AD58" s="14">
        <f>IF(AA58=0,0,AC58/AA58)*100</f>
        <v>0</v>
      </c>
      <c r="AE58" s="65">
        <f>SUM(AE7:AE57)</f>
        <v>0</v>
      </c>
      <c r="AF58" s="14">
        <f>IF(AA58=0,0,AE58/AA58)*100</f>
        <v>0</v>
      </c>
    </row>
    <row r="60" spans="1:32" x14ac:dyDescent="0.2">
      <c r="AC60" s="70"/>
    </row>
    <row r="61" spans="1:32" x14ac:dyDescent="0.2">
      <c r="AC61" s="71"/>
    </row>
    <row r="62" spans="1:32" x14ac:dyDescent="0.2">
      <c r="AC62" s="70"/>
    </row>
    <row r="63" spans="1:32" x14ac:dyDescent="0.2">
      <c r="AC63" s="71"/>
    </row>
  </sheetData>
  <mergeCells count="35">
    <mergeCell ref="A58:F58"/>
    <mergeCell ref="V4:V5"/>
    <mergeCell ref="W4:W5"/>
    <mergeCell ref="X4:X5"/>
    <mergeCell ref="Y4:Y5"/>
    <mergeCell ref="M4:M5"/>
    <mergeCell ref="E2:E5"/>
    <mergeCell ref="F2:F5"/>
    <mergeCell ref="G2:G5"/>
    <mergeCell ref="H2:J3"/>
    <mergeCell ref="K2:U2"/>
    <mergeCell ref="H4:H5"/>
    <mergeCell ref="I4:I5"/>
    <mergeCell ref="J4:J5"/>
    <mergeCell ref="A1:AF1"/>
    <mergeCell ref="A2:A5"/>
    <mergeCell ref="B2:B5"/>
    <mergeCell ref="C2:C5"/>
    <mergeCell ref="D2:D5"/>
    <mergeCell ref="N4:N5"/>
    <mergeCell ref="O4:O5"/>
    <mergeCell ref="P4:Q4"/>
    <mergeCell ref="R4:S4"/>
    <mergeCell ref="T4:U4"/>
    <mergeCell ref="V2:AF2"/>
    <mergeCell ref="K3:O3"/>
    <mergeCell ref="P3:U3"/>
    <mergeCell ref="AE4:AF4"/>
    <mergeCell ref="AA4:AB4"/>
    <mergeCell ref="AA3:AF3"/>
    <mergeCell ref="AC4:AD4"/>
    <mergeCell ref="K4:K5"/>
    <mergeCell ref="L4:L5"/>
    <mergeCell ref="V3:Z3"/>
    <mergeCell ref="Z4:Z5"/>
  </mergeCells>
  <pageMargins left="0.70866141732283472" right="0.70866141732283472" top="0.74803149606299213" bottom="0.74803149606299213" header="0.31496062992125984" footer="0.31496062992125984"/>
  <pageSetup paperSize="9" scale="48" fitToHeight="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0"/>
  <sheetViews>
    <sheetView zoomScale="70" zoomScaleNormal="70" workbookViewId="0">
      <selection activeCell="O4" sqref="O4:O5"/>
    </sheetView>
  </sheetViews>
  <sheetFormatPr defaultRowHeight="15" x14ac:dyDescent="0.25"/>
  <cols>
    <col min="1" max="1" width="2.7109375" style="78" customWidth="1"/>
    <col min="2" max="2" width="9.140625" style="78"/>
    <col min="3" max="3" width="5.42578125" style="78" customWidth="1"/>
    <col min="4" max="4" width="17.5703125" style="80" customWidth="1"/>
    <col min="5" max="16384" width="9.140625" style="78"/>
  </cols>
  <sheetData>
    <row r="1" spans="1:32" ht="39" customHeight="1" x14ac:dyDescent="0.25">
      <c r="A1" s="307" t="s">
        <v>158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2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</row>
    <row r="3" spans="1:32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</row>
    <row r="4" spans="1:32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</row>
    <row r="5" spans="1:32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59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59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59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</row>
    <row r="6" spans="1:32" x14ac:dyDescent="0.25">
      <c r="A6" s="11">
        <v>1</v>
      </c>
      <c r="B6" s="57">
        <f>A6+1</f>
        <v>2</v>
      </c>
      <c r="C6" s="11">
        <f t="shared" ref="C6:AD6" si="0">B6+1</f>
        <v>3</v>
      </c>
      <c r="D6" s="60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11">
        <f t="shared" si="0"/>
        <v>27</v>
      </c>
      <c r="AB6" s="11">
        <f t="shared" si="0"/>
        <v>28</v>
      </c>
      <c r="AC6" s="11">
        <f t="shared" si="0"/>
        <v>29</v>
      </c>
      <c r="AD6" s="11">
        <f t="shared" si="0"/>
        <v>30</v>
      </c>
      <c r="AE6" s="11">
        <v>31</v>
      </c>
      <c r="AF6" s="11">
        <v>32</v>
      </c>
    </row>
    <row r="7" spans="1:32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/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16">
        <v>7</v>
      </c>
      <c r="W7" s="16">
        <v>10</v>
      </c>
      <c r="X7" s="16">
        <v>0</v>
      </c>
      <c r="Y7" s="14">
        <f t="shared" ref="Y7:Y57" si="6">IF(H7=0,0,V7/H7)*100</f>
        <v>24.137931034482758</v>
      </c>
      <c r="Z7" s="14">
        <v>11365.65</v>
      </c>
      <c r="AA7" s="14">
        <v>0</v>
      </c>
      <c r="AB7" s="14">
        <f t="shared" ref="AB7:AB57" si="7">IF(Z7=0,0,AA7/Z7)*100</f>
        <v>0</v>
      </c>
      <c r="AC7" s="14">
        <v>7644.35</v>
      </c>
      <c r="AD7" s="14">
        <f t="shared" ref="AD7:AD57" si="8">IF(AA7=0,0,AC7/AA7)*100</f>
        <v>0</v>
      </c>
      <c r="AE7" s="14">
        <v>0</v>
      </c>
      <c r="AF7" s="14">
        <f t="shared" ref="AF7:AF57" si="9">IF(AA7=0,0,AE7/AA7)*100</f>
        <v>0</v>
      </c>
    </row>
    <row r="8" spans="1:32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14">
        <v>0</v>
      </c>
      <c r="AB8" s="14">
        <f t="shared" si="7"/>
        <v>0</v>
      </c>
      <c r="AC8" s="14">
        <v>0</v>
      </c>
      <c r="AD8" s="14">
        <f t="shared" si="8"/>
        <v>0</v>
      </c>
      <c r="AE8" s="14">
        <v>0</v>
      </c>
      <c r="AF8" s="14">
        <f t="shared" si="9"/>
        <v>0</v>
      </c>
    </row>
    <row r="9" spans="1:32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/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14">
        <v>0</v>
      </c>
      <c r="AB9" s="14">
        <f t="shared" si="7"/>
        <v>0</v>
      </c>
      <c r="AC9" s="14">
        <v>26929.119999999999</v>
      </c>
      <c r="AD9" s="14">
        <f t="shared" si="8"/>
        <v>0</v>
      </c>
      <c r="AE9" s="14">
        <v>0</v>
      </c>
      <c r="AF9" s="14">
        <f t="shared" si="9"/>
        <v>0</v>
      </c>
    </row>
    <row r="10" spans="1:32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14">
        <v>0</v>
      </c>
      <c r="AB10" s="14">
        <f t="shared" si="7"/>
        <v>0</v>
      </c>
      <c r="AC10" s="14">
        <v>0</v>
      </c>
      <c r="AD10" s="14">
        <f t="shared" si="8"/>
        <v>0</v>
      </c>
      <c r="AE10" s="14">
        <v>0</v>
      </c>
      <c r="AF10" s="14">
        <f t="shared" si="9"/>
        <v>0</v>
      </c>
    </row>
    <row r="11" spans="1:32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/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16">
        <v>1</v>
      </c>
      <c r="W11" s="16">
        <v>1</v>
      </c>
      <c r="X11" s="16">
        <v>0</v>
      </c>
      <c r="Y11" s="14">
        <f t="shared" si="6"/>
        <v>25</v>
      </c>
      <c r="Z11" s="14">
        <v>19798.91</v>
      </c>
      <c r="AA11" s="14">
        <v>0</v>
      </c>
      <c r="AB11" s="14">
        <f t="shared" si="7"/>
        <v>0</v>
      </c>
      <c r="AC11" s="14">
        <v>0</v>
      </c>
      <c r="AD11" s="14">
        <f t="shared" si="8"/>
        <v>0</v>
      </c>
      <c r="AE11" s="14">
        <v>0</v>
      </c>
      <c r="AF11" s="14">
        <f t="shared" si="9"/>
        <v>0</v>
      </c>
    </row>
    <row r="12" spans="1:32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/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16">
        <v>0</v>
      </c>
      <c r="W12" s="16">
        <v>0</v>
      </c>
      <c r="X12" s="16">
        <v>0</v>
      </c>
      <c r="Y12" s="14">
        <f t="shared" si="6"/>
        <v>0</v>
      </c>
      <c r="Z12" s="14">
        <v>0</v>
      </c>
      <c r="AA12" s="14">
        <v>0</v>
      </c>
      <c r="AB12" s="14">
        <f t="shared" si="7"/>
        <v>0</v>
      </c>
      <c r="AC12" s="14">
        <v>4759.0200000000004</v>
      </c>
      <c r="AD12" s="14">
        <f t="shared" si="8"/>
        <v>0</v>
      </c>
      <c r="AE12" s="14">
        <v>0</v>
      </c>
      <c r="AF12" s="14">
        <f t="shared" si="9"/>
        <v>0</v>
      </c>
    </row>
    <row r="13" spans="1:32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/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14">
        <v>0</v>
      </c>
      <c r="AB13" s="14">
        <f t="shared" si="7"/>
        <v>0</v>
      </c>
      <c r="AC13" s="14">
        <v>13040.39</v>
      </c>
      <c r="AD13" s="14">
        <f t="shared" si="8"/>
        <v>0</v>
      </c>
      <c r="AE13" s="14">
        <v>0</v>
      </c>
      <c r="AF13" s="14">
        <f t="shared" si="9"/>
        <v>0</v>
      </c>
    </row>
    <row r="14" spans="1:32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14">
        <v>0</v>
      </c>
      <c r="AB14" s="14">
        <f t="shared" si="7"/>
        <v>0</v>
      </c>
      <c r="AC14" s="14">
        <v>3707.03</v>
      </c>
      <c r="AD14" s="14">
        <f t="shared" si="8"/>
        <v>0</v>
      </c>
      <c r="AE14" s="14">
        <v>0</v>
      </c>
      <c r="AF14" s="14">
        <f t="shared" si="9"/>
        <v>0</v>
      </c>
    </row>
    <row r="15" spans="1:32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0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0</v>
      </c>
      <c r="AA15" s="14">
        <v>0</v>
      </c>
      <c r="AB15" s="14">
        <f t="shared" si="7"/>
        <v>0</v>
      </c>
      <c r="AC15" s="14">
        <v>274.06</v>
      </c>
      <c r="AD15" s="14">
        <f t="shared" si="8"/>
        <v>0</v>
      </c>
      <c r="AE15" s="14">
        <v>0</v>
      </c>
      <c r="AF15" s="14">
        <f t="shared" si="9"/>
        <v>0</v>
      </c>
    </row>
    <row r="16" spans="1:32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/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0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16">
        <v>1</v>
      </c>
      <c r="W16" s="16">
        <v>3</v>
      </c>
      <c r="X16" s="16">
        <v>0</v>
      </c>
      <c r="Y16" s="14">
        <f t="shared" si="6"/>
        <v>6.25</v>
      </c>
      <c r="Z16" s="14">
        <v>1501.89</v>
      </c>
      <c r="AA16" s="14">
        <v>0</v>
      </c>
      <c r="AB16" s="14">
        <f t="shared" si="7"/>
        <v>0</v>
      </c>
      <c r="AC16" s="14">
        <v>1045.1600000000001</v>
      </c>
      <c r="AD16" s="14">
        <f t="shared" si="8"/>
        <v>0</v>
      </c>
      <c r="AE16" s="14">
        <v>0</v>
      </c>
      <c r="AF16" s="14">
        <f t="shared" si="9"/>
        <v>0</v>
      </c>
    </row>
    <row r="17" spans="1:32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/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0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16">
        <v>2</v>
      </c>
      <c r="W17" s="16">
        <v>2</v>
      </c>
      <c r="X17" s="16">
        <v>0</v>
      </c>
      <c r="Y17" s="14">
        <f t="shared" si="6"/>
        <v>15.384615384615385</v>
      </c>
      <c r="Z17" s="14">
        <v>2264.91</v>
      </c>
      <c r="AA17" s="14">
        <v>0</v>
      </c>
      <c r="AB17" s="14">
        <f t="shared" si="7"/>
        <v>0</v>
      </c>
      <c r="AC17" s="14">
        <v>680.37</v>
      </c>
      <c r="AD17" s="14">
        <f t="shared" si="8"/>
        <v>0</v>
      </c>
      <c r="AE17" s="14">
        <v>0</v>
      </c>
      <c r="AF17" s="14">
        <f t="shared" si="9"/>
        <v>0</v>
      </c>
    </row>
    <row r="18" spans="1:32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/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0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16">
        <v>2</v>
      </c>
      <c r="W18" s="16">
        <v>3</v>
      </c>
      <c r="X18" s="16">
        <v>0</v>
      </c>
      <c r="Y18" s="14">
        <f t="shared" si="6"/>
        <v>6.25</v>
      </c>
      <c r="Z18" s="14">
        <v>7374.19</v>
      </c>
      <c r="AA18" s="14">
        <v>0</v>
      </c>
      <c r="AB18" s="14">
        <f t="shared" si="7"/>
        <v>0</v>
      </c>
      <c r="AC18" s="14">
        <v>15511.75</v>
      </c>
      <c r="AD18" s="14">
        <f t="shared" si="8"/>
        <v>0</v>
      </c>
      <c r="AE18" s="14">
        <v>0</v>
      </c>
      <c r="AF18" s="14">
        <f t="shared" si="9"/>
        <v>0</v>
      </c>
    </row>
    <row r="19" spans="1:32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0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16">
        <v>0</v>
      </c>
      <c r="W19" s="16">
        <v>0</v>
      </c>
      <c r="X19" s="16">
        <v>0</v>
      </c>
      <c r="Y19" s="14">
        <f t="shared" si="6"/>
        <v>0</v>
      </c>
      <c r="Z19" s="14">
        <v>0</v>
      </c>
      <c r="AA19" s="14">
        <v>0</v>
      </c>
      <c r="AB19" s="14">
        <f t="shared" si="7"/>
        <v>0</v>
      </c>
      <c r="AC19" s="14">
        <v>9343.36</v>
      </c>
      <c r="AD19" s="14">
        <f t="shared" si="8"/>
        <v>0</v>
      </c>
      <c r="AE19" s="14">
        <v>0</v>
      </c>
      <c r="AF19" s="14">
        <f t="shared" si="9"/>
        <v>0</v>
      </c>
    </row>
    <row r="20" spans="1:32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/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14">
        <v>0</v>
      </c>
      <c r="AB20" s="14">
        <f t="shared" si="7"/>
        <v>0</v>
      </c>
      <c r="AC20" s="14">
        <v>0</v>
      </c>
      <c r="AD20" s="14">
        <f t="shared" si="8"/>
        <v>0</v>
      </c>
      <c r="AE20" s="14">
        <v>0</v>
      </c>
      <c r="AF20" s="14">
        <f t="shared" si="9"/>
        <v>0</v>
      </c>
    </row>
    <row r="21" spans="1:32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/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0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16">
        <f>4+2+4</f>
        <v>10</v>
      </c>
      <c r="W21" s="16">
        <f>4+2+7</f>
        <v>13</v>
      </c>
      <c r="X21" s="16">
        <v>0</v>
      </c>
      <c r="Y21" s="14">
        <f t="shared" si="6"/>
        <v>33.333333333333329</v>
      </c>
      <c r="Z21" s="14">
        <v>2688.36</v>
      </c>
      <c r="AA21" s="14">
        <v>0</v>
      </c>
      <c r="AB21" s="14">
        <f t="shared" si="7"/>
        <v>0</v>
      </c>
      <c r="AC21" s="14">
        <v>7352.83</v>
      </c>
      <c r="AD21" s="14">
        <f t="shared" si="8"/>
        <v>0</v>
      </c>
      <c r="AE21" s="14">
        <v>0</v>
      </c>
      <c r="AF21" s="14">
        <f t="shared" si="9"/>
        <v>0</v>
      </c>
    </row>
    <row r="22" spans="1:32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/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0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16">
        <f>1+2</f>
        <v>3</v>
      </c>
      <c r="W22" s="16" t="s">
        <v>159</v>
      </c>
      <c r="X22" s="16">
        <v>0</v>
      </c>
      <c r="Y22" s="14">
        <f t="shared" si="6"/>
        <v>16.666666666666664</v>
      </c>
      <c r="Z22" s="14">
        <v>3269.24</v>
      </c>
      <c r="AA22" s="14">
        <v>0</v>
      </c>
      <c r="AB22" s="14">
        <f t="shared" si="7"/>
        <v>0</v>
      </c>
      <c r="AC22" s="14">
        <v>6335.31</v>
      </c>
      <c r="AD22" s="14">
        <f t="shared" si="8"/>
        <v>0</v>
      </c>
      <c r="AE22" s="14">
        <v>0</v>
      </c>
      <c r="AF22" s="14">
        <f t="shared" si="9"/>
        <v>0</v>
      </c>
    </row>
    <row r="23" spans="1:32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14">
        <v>0</v>
      </c>
      <c r="AB23" s="14">
        <f t="shared" si="7"/>
        <v>0</v>
      </c>
      <c r="AC23" s="14">
        <v>4382.9799999999996</v>
      </c>
      <c r="AD23" s="14">
        <f t="shared" si="8"/>
        <v>0</v>
      </c>
      <c r="AE23" s="14">
        <v>0</v>
      </c>
      <c r="AF23" s="14">
        <f t="shared" si="9"/>
        <v>0</v>
      </c>
    </row>
    <row r="24" spans="1:32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/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14">
        <v>0</v>
      </c>
      <c r="AB24" s="14">
        <f t="shared" si="7"/>
        <v>0</v>
      </c>
      <c r="AC24" s="14">
        <v>0</v>
      </c>
      <c r="AD24" s="14">
        <f t="shared" si="8"/>
        <v>0</v>
      </c>
      <c r="AE24" s="14">
        <v>0</v>
      </c>
      <c r="AF24" s="14">
        <f t="shared" si="9"/>
        <v>0</v>
      </c>
    </row>
    <row r="25" spans="1:32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/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14">
        <v>0</v>
      </c>
      <c r="AB25" s="14">
        <f t="shared" si="7"/>
        <v>0</v>
      </c>
      <c r="AC25" s="14">
        <v>563.33000000000004</v>
      </c>
      <c r="AD25" s="14">
        <f t="shared" si="8"/>
        <v>0</v>
      </c>
      <c r="AE25" s="14">
        <v>0</v>
      </c>
      <c r="AF25" s="14">
        <f t="shared" si="9"/>
        <v>0</v>
      </c>
    </row>
    <row r="26" spans="1:32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/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0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14">
        <v>0</v>
      </c>
      <c r="AB26" s="14">
        <f t="shared" si="7"/>
        <v>0</v>
      </c>
      <c r="AC26" s="14">
        <v>1330.86</v>
      </c>
      <c r="AD26" s="14">
        <f t="shared" si="8"/>
        <v>0</v>
      </c>
      <c r="AE26" s="14">
        <v>0</v>
      </c>
      <c r="AF26" s="14">
        <f t="shared" si="9"/>
        <v>0</v>
      </c>
    </row>
    <row r="27" spans="1:32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/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0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14">
        <v>0</v>
      </c>
      <c r="AB27" s="14">
        <f t="shared" si="7"/>
        <v>0</v>
      </c>
      <c r="AC27" s="14">
        <v>10869.96</v>
      </c>
      <c r="AD27" s="14">
        <f t="shared" si="8"/>
        <v>0</v>
      </c>
      <c r="AE27" s="14">
        <v>0</v>
      </c>
      <c r="AF27" s="14">
        <f t="shared" si="9"/>
        <v>0</v>
      </c>
    </row>
    <row r="28" spans="1:32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/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0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16">
        <f>1+6</f>
        <v>7</v>
      </c>
      <c r="W28" s="16">
        <f>1+9</f>
        <v>10</v>
      </c>
      <c r="X28" s="16">
        <v>0</v>
      </c>
      <c r="Y28" s="14">
        <f t="shared" si="6"/>
        <v>12.5</v>
      </c>
      <c r="Z28" s="14">
        <v>11277.55</v>
      </c>
      <c r="AA28" s="14">
        <v>0</v>
      </c>
      <c r="AB28" s="14">
        <f t="shared" si="7"/>
        <v>0</v>
      </c>
      <c r="AC28" s="14">
        <v>11770.17</v>
      </c>
      <c r="AD28" s="14">
        <f t="shared" si="8"/>
        <v>0</v>
      </c>
      <c r="AE28" s="14">
        <v>0</v>
      </c>
      <c r="AF28" s="14">
        <f t="shared" si="9"/>
        <v>0</v>
      </c>
    </row>
    <row r="29" spans="1:32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/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0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14">
        <v>2022.86</v>
      </c>
      <c r="AA29" s="14">
        <v>0</v>
      </c>
      <c r="AB29" s="14">
        <f t="shared" si="7"/>
        <v>0</v>
      </c>
      <c r="AC29" s="14">
        <v>8273.7000000000007</v>
      </c>
      <c r="AD29" s="14">
        <f t="shared" si="8"/>
        <v>0</v>
      </c>
      <c r="AE29" s="14">
        <v>0</v>
      </c>
      <c r="AF29" s="14">
        <f t="shared" si="9"/>
        <v>0</v>
      </c>
    </row>
    <row r="30" spans="1:32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0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14">
        <v>0</v>
      </c>
      <c r="AB30" s="14">
        <f t="shared" si="7"/>
        <v>0</v>
      </c>
      <c r="AC30" s="14">
        <v>8845.52</v>
      </c>
      <c r="AD30" s="14">
        <f t="shared" si="8"/>
        <v>0</v>
      </c>
      <c r="AE30" s="14">
        <v>0</v>
      </c>
      <c r="AF30" s="14">
        <f t="shared" si="9"/>
        <v>0</v>
      </c>
    </row>
    <row r="31" spans="1:32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/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0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688.2</v>
      </c>
      <c r="AA31" s="14">
        <v>0</v>
      </c>
      <c r="AB31" s="14">
        <f t="shared" si="7"/>
        <v>0</v>
      </c>
      <c r="AC31" s="14">
        <v>14719.19</v>
      </c>
      <c r="AD31" s="14">
        <f t="shared" si="8"/>
        <v>0</v>
      </c>
      <c r="AE31" s="14">
        <v>0</v>
      </c>
      <c r="AF31" s="14">
        <f t="shared" si="9"/>
        <v>0</v>
      </c>
    </row>
    <row r="32" spans="1:32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0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14">
        <v>0</v>
      </c>
      <c r="AB32" s="14">
        <f t="shared" si="7"/>
        <v>0</v>
      </c>
      <c r="AC32" s="14">
        <v>0</v>
      </c>
      <c r="AD32" s="14">
        <f t="shared" si="8"/>
        <v>0</v>
      </c>
      <c r="AE32" s="14">
        <v>0</v>
      </c>
      <c r="AF32" s="14">
        <f t="shared" si="9"/>
        <v>0</v>
      </c>
    </row>
    <row r="33" spans="1:32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0"/>
        <v>0</v>
      </c>
      <c r="S33" s="14">
        <f t="shared" si="4"/>
        <v>0</v>
      </c>
      <c r="T33" s="14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14">
        <v>0</v>
      </c>
      <c r="AB33" s="14">
        <f t="shared" si="7"/>
        <v>0</v>
      </c>
      <c r="AC33" s="14">
        <v>0</v>
      </c>
      <c r="AD33" s="14">
        <f t="shared" si="8"/>
        <v>0</v>
      </c>
      <c r="AE33" s="14">
        <v>0</v>
      </c>
      <c r="AF33" s="14">
        <f t="shared" si="9"/>
        <v>0</v>
      </c>
    </row>
    <row r="34" spans="1:32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/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0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16">
        <v>20</v>
      </c>
      <c r="W34" s="16">
        <v>21</v>
      </c>
      <c r="X34" s="16">
        <v>0</v>
      </c>
      <c r="Y34" s="14">
        <f t="shared" si="6"/>
        <v>42.553191489361701</v>
      </c>
      <c r="Z34" s="14">
        <v>13210.82</v>
      </c>
      <c r="AA34" s="14">
        <v>0</v>
      </c>
      <c r="AB34" s="14">
        <f t="shared" si="7"/>
        <v>0</v>
      </c>
      <c r="AC34" s="14">
        <v>13698.65</v>
      </c>
      <c r="AD34" s="14">
        <f t="shared" si="8"/>
        <v>0</v>
      </c>
      <c r="AE34" s="14">
        <v>0</v>
      </c>
      <c r="AF34" s="14">
        <f t="shared" si="9"/>
        <v>0</v>
      </c>
    </row>
    <row r="35" spans="1:32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/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0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16">
        <v>2</v>
      </c>
      <c r="W35" s="16">
        <v>2</v>
      </c>
      <c r="X35" s="16">
        <v>0</v>
      </c>
      <c r="Y35" s="14">
        <f t="shared" si="6"/>
        <v>9.0909090909090917</v>
      </c>
      <c r="Z35" s="14">
        <v>844.08</v>
      </c>
      <c r="AA35" s="14">
        <v>0</v>
      </c>
      <c r="AB35" s="14">
        <f t="shared" si="7"/>
        <v>0</v>
      </c>
      <c r="AC35" s="14">
        <v>4235.29</v>
      </c>
      <c r="AD35" s="14">
        <f t="shared" si="8"/>
        <v>0</v>
      </c>
      <c r="AE35" s="14">
        <v>0</v>
      </c>
      <c r="AF35" s="14">
        <f t="shared" si="9"/>
        <v>0</v>
      </c>
    </row>
    <row r="36" spans="1:32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/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0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16">
        <v>1</v>
      </c>
      <c r="W36" s="16">
        <v>1</v>
      </c>
      <c r="X36" s="16">
        <v>0</v>
      </c>
      <c r="Y36" s="14">
        <f t="shared" si="6"/>
        <v>2.9411764705882351</v>
      </c>
      <c r="Z36" s="14">
        <v>530.55999999999995</v>
      </c>
      <c r="AA36" s="14">
        <v>0</v>
      </c>
      <c r="AB36" s="14">
        <f t="shared" si="7"/>
        <v>0</v>
      </c>
      <c r="AC36" s="14">
        <v>1125.04</v>
      </c>
      <c r="AD36" s="14">
        <f t="shared" si="8"/>
        <v>0</v>
      </c>
      <c r="AE36" s="14">
        <v>0</v>
      </c>
      <c r="AF36" s="14">
        <f t="shared" si="9"/>
        <v>0</v>
      </c>
    </row>
    <row r="37" spans="1:32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/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0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0</v>
      </c>
      <c r="AA37" s="14">
        <v>0</v>
      </c>
      <c r="AB37" s="14">
        <f t="shared" si="7"/>
        <v>0</v>
      </c>
      <c r="AC37" s="14">
        <v>2463.41</v>
      </c>
      <c r="AD37" s="14">
        <f t="shared" si="8"/>
        <v>0</v>
      </c>
      <c r="AE37" s="14">
        <v>0</v>
      </c>
      <c r="AF37" s="14">
        <f t="shared" si="9"/>
        <v>0</v>
      </c>
    </row>
    <row r="38" spans="1:32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/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0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16">
        <v>0</v>
      </c>
      <c r="W38" s="16">
        <v>0</v>
      </c>
      <c r="X38" s="16">
        <v>0</v>
      </c>
      <c r="Y38" s="14">
        <f t="shared" si="6"/>
        <v>0</v>
      </c>
      <c r="Z38" s="14">
        <v>0</v>
      </c>
      <c r="AA38" s="14">
        <v>0</v>
      </c>
      <c r="AB38" s="14">
        <f t="shared" si="7"/>
        <v>0</v>
      </c>
      <c r="AC38" s="14">
        <v>2656.99</v>
      </c>
      <c r="AD38" s="14">
        <f t="shared" si="8"/>
        <v>0</v>
      </c>
      <c r="AE38" s="14">
        <v>0</v>
      </c>
      <c r="AF38" s="14">
        <f t="shared" si="9"/>
        <v>0</v>
      </c>
    </row>
    <row r="39" spans="1:32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/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0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14">
        <v>0</v>
      </c>
      <c r="AB39" s="14">
        <f t="shared" si="7"/>
        <v>0</v>
      </c>
      <c r="AC39" s="14">
        <v>17171.150000000001</v>
      </c>
      <c r="AD39" s="14">
        <f t="shared" si="8"/>
        <v>0</v>
      </c>
      <c r="AE39" s="14">
        <v>0</v>
      </c>
      <c r="AF39" s="14">
        <f t="shared" si="9"/>
        <v>0</v>
      </c>
    </row>
    <row r="40" spans="1:32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/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0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16">
        <v>0</v>
      </c>
      <c r="W40" s="16">
        <v>0</v>
      </c>
      <c r="X40" s="16">
        <v>0</v>
      </c>
      <c r="Y40" s="14">
        <f t="shared" si="6"/>
        <v>0</v>
      </c>
      <c r="Z40" s="14">
        <v>0</v>
      </c>
      <c r="AA40" s="14">
        <v>0</v>
      </c>
      <c r="AB40" s="14">
        <f t="shared" si="7"/>
        <v>0</v>
      </c>
      <c r="AC40" s="14">
        <v>20473.14</v>
      </c>
      <c r="AD40" s="14">
        <f t="shared" si="8"/>
        <v>0</v>
      </c>
      <c r="AE40" s="14">
        <v>0</v>
      </c>
      <c r="AF40" s="14">
        <f t="shared" si="9"/>
        <v>0</v>
      </c>
    </row>
    <row r="41" spans="1:32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0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16">
        <v>0</v>
      </c>
      <c r="W41" s="16">
        <v>0</v>
      </c>
      <c r="X41" s="16">
        <v>0</v>
      </c>
      <c r="Y41" s="14">
        <f t="shared" si="6"/>
        <v>0</v>
      </c>
      <c r="Z41" s="14">
        <v>0</v>
      </c>
      <c r="AA41" s="14">
        <v>0</v>
      </c>
      <c r="AB41" s="14">
        <f t="shared" si="7"/>
        <v>0</v>
      </c>
      <c r="AC41" s="14">
        <v>0</v>
      </c>
      <c r="AD41" s="14">
        <f t="shared" si="8"/>
        <v>0</v>
      </c>
      <c r="AE41" s="14">
        <v>0</v>
      </c>
      <c r="AF41" s="14">
        <f t="shared" si="9"/>
        <v>0</v>
      </c>
    </row>
    <row r="42" spans="1:32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0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16">
        <v>0</v>
      </c>
      <c r="W42" s="16">
        <v>0</v>
      </c>
      <c r="X42" s="16">
        <v>0</v>
      </c>
      <c r="Y42" s="14">
        <f t="shared" si="6"/>
        <v>0</v>
      </c>
      <c r="Z42" s="14">
        <v>0</v>
      </c>
      <c r="AA42" s="14">
        <v>0</v>
      </c>
      <c r="AB42" s="14">
        <f t="shared" si="7"/>
        <v>0</v>
      </c>
      <c r="AC42" s="14">
        <v>0</v>
      </c>
      <c r="AD42" s="14">
        <f t="shared" si="8"/>
        <v>0</v>
      </c>
      <c r="AE42" s="14">
        <v>0</v>
      </c>
      <c r="AF42" s="14">
        <f t="shared" si="9"/>
        <v>0</v>
      </c>
    </row>
    <row r="43" spans="1:32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/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0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14">
        <v>0</v>
      </c>
      <c r="AA43" s="14">
        <v>0</v>
      </c>
      <c r="AB43" s="14">
        <f t="shared" si="7"/>
        <v>0</v>
      </c>
      <c r="AC43" s="14">
        <v>1179.75</v>
      </c>
      <c r="AD43" s="14">
        <f t="shared" si="8"/>
        <v>0</v>
      </c>
      <c r="AE43" s="14">
        <v>0</v>
      </c>
      <c r="AF43" s="14">
        <f t="shared" si="9"/>
        <v>0</v>
      </c>
    </row>
    <row r="44" spans="1:32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/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0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16">
        <v>1</v>
      </c>
      <c r="W44" s="16">
        <v>1</v>
      </c>
      <c r="X44" s="16">
        <v>0</v>
      </c>
      <c r="Y44" s="14">
        <f t="shared" si="6"/>
        <v>4.7619047619047619</v>
      </c>
      <c r="Z44" s="14">
        <v>1842.22</v>
      </c>
      <c r="AA44" s="14">
        <v>0</v>
      </c>
      <c r="AB44" s="14">
        <f t="shared" si="7"/>
        <v>0</v>
      </c>
      <c r="AC44" s="14">
        <v>14185.49</v>
      </c>
      <c r="AD44" s="14">
        <f t="shared" si="8"/>
        <v>0</v>
      </c>
      <c r="AE44" s="14">
        <v>0</v>
      </c>
      <c r="AF44" s="14">
        <f t="shared" si="9"/>
        <v>0</v>
      </c>
    </row>
    <row r="45" spans="1:32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/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0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16">
        <v>5</v>
      </c>
      <c r="W45" s="16">
        <v>6</v>
      </c>
      <c r="X45" s="16">
        <v>0</v>
      </c>
      <c r="Y45" s="14">
        <f t="shared" si="6"/>
        <v>21.739130434782609</v>
      </c>
      <c r="Z45" s="14">
        <v>3852.3</v>
      </c>
      <c r="AA45" s="14">
        <v>0</v>
      </c>
      <c r="AB45" s="14">
        <f t="shared" si="7"/>
        <v>0</v>
      </c>
      <c r="AC45" s="14">
        <v>5007.3100000000004</v>
      </c>
      <c r="AD45" s="14">
        <f t="shared" si="8"/>
        <v>0</v>
      </c>
      <c r="AE45" s="14">
        <v>0</v>
      </c>
      <c r="AF45" s="14">
        <f t="shared" si="9"/>
        <v>0</v>
      </c>
    </row>
    <row r="46" spans="1:32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0"/>
        <v>0</v>
      </c>
      <c r="S46" s="14">
        <f t="shared" si="4"/>
        <v>0</v>
      </c>
      <c r="T46" s="14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14">
        <v>0</v>
      </c>
      <c r="AB46" s="14">
        <f t="shared" si="7"/>
        <v>0</v>
      </c>
      <c r="AC46" s="14">
        <v>0</v>
      </c>
      <c r="AD46" s="14">
        <f t="shared" si="8"/>
        <v>0</v>
      </c>
      <c r="AE46" s="14">
        <v>0</v>
      </c>
      <c r="AF46" s="14">
        <f t="shared" si="9"/>
        <v>0</v>
      </c>
    </row>
    <row r="47" spans="1:32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/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0"/>
        <v>0</v>
      </c>
      <c r="S47" s="14">
        <f t="shared" si="4"/>
        <v>0</v>
      </c>
      <c r="T47" s="14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14">
        <v>0</v>
      </c>
      <c r="AB47" s="14">
        <f t="shared" si="7"/>
        <v>0</v>
      </c>
      <c r="AC47" s="14">
        <v>0</v>
      </c>
      <c r="AD47" s="14">
        <f t="shared" si="8"/>
        <v>0</v>
      </c>
      <c r="AE47" s="14">
        <v>0</v>
      </c>
      <c r="AF47" s="14">
        <f t="shared" si="9"/>
        <v>0</v>
      </c>
    </row>
    <row r="48" spans="1:32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/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0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14">
        <v>3261.19</v>
      </c>
      <c r="AA48" s="14">
        <v>0</v>
      </c>
      <c r="AB48" s="14">
        <f t="shared" si="7"/>
        <v>0</v>
      </c>
      <c r="AC48" s="14">
        <v>8795.5499999999993</v>
      </c>
      <c r="AD48" s="14">
        <f t="shared" si="8"/>
        <v>0</v>
      </c>
      <c r="AE48" s="14">
        <v>0</v>
      </c>
      <c r="AF48" s="14">
        <f t="shared" si="9"/>
        <v>0</v>
      </c>
    </row>
    <row r="49" spans="1:32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/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0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16">
        <f>2+2</f>
        <v>4</v>
      </c>
      <c r="W49" s="16">
        <f>2+3</f>
        <v>5</v>
      </c>
      <c r="X49" s="16">
        <v>0</v>
      </c>
      <c r="Y49" s="14">
        <f t="shared" si="6"/>
        <v>18.181818181818183</v>
      </c>
      <c r="Z49" s="14">
        <v>3142.54</v>
      </c>
      <c r="AA49" s="14">
        <v>0</v>
      </c>
      <c r="AB49" s="14">
        <f t="shared" si="7"/>
        <v>0</v>
      </c>
      <c r="AC49" s="14">
        <v>12978.88</v>
      </c>
      <c r="AD49" s="14">
        <f t="shared" si="8"/>
        <v>0</v>
      </c>
      <c r="AE49" s="14">
        <v>0</v>
      </c>
      <c r="AF49" s="14">
        <f t="shared" si="9"/>
        <v>0</v>
      </c>
    </row>
    <row r="50" spans="1:32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0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12722.84</v>
      </c>
      <c r="AA50" s="14">
        <v>0</v>
      </c>
      <c r="AB50" s="14">
        <f t="shared" si="7"/>
        <v>0</v>
      </c>
      <c r="AC50" s="14">
        <v>0</v>
      </c>
      <c r="AD50" s="14">
        <f t="shared" si="8"/>
        <v>0</v>
      </c>
      <c r="AE50" s="14">
        <v>0</v>
      </c>
      <c r="AF50" s="14">
        <f t="shared" si="9"/>
        <v>0</v>
      </c>
    </row>
    <row r="51" spans="1:32" ht="33.75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/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0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16">
        <v>0</v>
      </c>
      <c r="W51" s="16">
        <v>0</v>
      </c>
      <c r="X51" s="16">
        <v>0</v>
      </c>
      <c r="Y51" s="14">
        <f t="shared" si="6"/>
        <v>0</v>
      </c>
      <c r="Z51" s="14">
        <v>0</v>
      </c>
      <c r="AA51" s="14">
        <v>0</v>
      </c>
      <c r="AB51" s="14">
        <f t="shared" si="7"/>
        <v>0</v>
      </c>
      <c r="AC51" s="14">
        <v>5481.46</v>
      </c>
      <c r="AD51" s="14">
        <f t="shared" si="8"/>
        <v>0</v>
      </c>
      <c r="AE51" s="14">
        <v>0</v>
      </c>
      <c r="AF51" s="14">
        <f t="shared" si="9"/>
        <v>0</v>
      </c>
    </row>
    <row r="52" spans="1:32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0"/>
        <v>0</v>
      </c>
      <c r="S52" s="14">
        <f t="shared" si="4"/>
        <v>0</v>
      </c>
      <c r="T52" s="14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14">
        <v>0</v>
      </c>
      <c r="AB52" s="14">
        <f t="shared" si="7"/>
        <v>0</v>
      </c>
      <c r="AC52" s="14">
        <v>0</v>
      </c>
      <c r="AD52" s="14">
        <f t="shared" si="8"/>
        <v>0</v>
      </c>
      <c r="AE52" s="14">
        <v>0</v>
      </c>
      <c r="AF52" s="14">
        <f t="shared" si="9"/>
        <v>0</v>
      </c>
    </row>
    <row r="53" spans="1:32" ht="24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/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0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16">
        <v>2</v>
      </c>
      <c r="W53" s="16">
        <v>2</v>
      </c>
      <c r="X53" s="16">
        <v>0</v>
      </c>
      <c r="Y53" s="14">
        <f t="shared" si="6"/>
        <v>9.5238095238095237</v>
      </c>
      <c r="Z53" s="14">
        <v>1917.01</v>
      </c>
      <c r="AA53" s="14">
        <v>0</v>
      </c>
      <c r="AB53" s="14">
        <f t="shared" si="7"/>
        <v>0</v>
      </c>
      <c r="AC53" s="14">
        <v>23096.33</v>
      </c>
      <c r="AD53" s="14">
        <f t="shared" si="8"/>
        <v>0</v>
      </c>
      <c r="AE53" s="14">
        <v>0</v>
      </c>
      <c r="AF53" s="14">
        <f t="shared" si="9"/>
        <v>0</v>
      </c>
    </row>
    <row r="54" spans="1:32" ht="33.75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/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0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14">
        <v>2687.64</v>
      </c>
      <c r="AA54" s="14">
        <v>0</v>
      </c>
      <c r="AB54" s="14">
        <f t="shared" si="7"/>
        <v>0</v>
      </c>
      <c r="AC54" s="14">
        <v>15324.86</v>
      </c>
      <c r="AD54" s="14">
        <f t="shared" si="8"/>
        <v>0</v>
      </c>
      <c r="AE54" s="14">
        <v>0</v>
      </c>
      <c r="AF54" s="14">
        <f t="shared" si="9"/>
        <v>0</v>
      </c>
    </row>
    <row r="55" spans="1:32" ht="33.75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/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0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16">
        <v>2</v>
      </c>
      <c r="W55" s="16">
        <v>2</v>
      </c>
      <c r="X55" s="16">
        <v>0</v>
      </c>
      <c r="Y55" s="14">
        <f t="shared" si="6"/>
        <v>20</v>
      </c>
      <c r="Z55" s="14">
        <v>2877.65</v>
      </c>
      <c r="AA55" s="14">
        <v>0</v>
      </c>
      <c r="AB55" s="14">
        <f t="shared" si="7"/>
        <v>0</v>
      </c>
      <c r="AC55" s="14">
        <v>1756.43</v>
      </c>
      <c r="AD55" s="14">
        <f t="shared" si="8"/>
        <v>0</v>
      </c>
      <c r="AE55" s="14">
        <v>0</v>
      </c>
      <c r="AF55" s="14">
        <f t="shared" si="9"/>
        <v>0</v>
      </c>
    </row>
    <row r="56" spans="1:32" ht="24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/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0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16">
        <f>9+10</f>
        <v>19</v>
      </c>
      <c r="W56" s="16">
        <f>10+15</f>
        <v>25</v>
      </c>
      <c r="X56" s="16">
        <v>0</v>
      </c>
      <c r="Y56" s="14">
        <f t="shared" si="6"/>
        <v>79.166666666666657</v>
      </c>
      <c r="Z56" s="14">
        <v>8235.09</v>
      </c>
      <c r="AA56" s="14">
        <v>0</v>
      </c>
      <c r="AB56" s="14">
        <f t="shared" si="7"/>
        <v>0</v>
      </c>
      <c r="AC56" s="14">
        <v>9428.77</v>
      </c>
      <c r="AD56" s="14">
        <f t="shared" si="8"/>
        <v>0</v>
      </c>
      <c r="AE56" s="14">
        <v>0</v>
      </c>
      <c r="AF56" s="14">
        <f t="shared" si="9"/>
        <v>0</v>
      </c>
    </row>
    <row r="57" spans="1:32" ht="24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/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0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16">
        <f>8</f>
        <v>8</v>
      </c>
      <c r="W57" s="16">
        <f>8</f>
        <v>8</v>
      </c>
      <c r="X57" s="16">
        <v>0</v>
      </c>
      <c r="Y57" s="14">
        <f t="shared" si="6"/>
        <v>5.5172413793103452</v>
      </c>
      <c r="Z57" s="14">
        <v>2647.26</v>
      </c>
      <c r="AA57" s="14">
        <v>0</v>
      </c>
      <c r="AB57" s="14">
        <f t="shared" si="7"/>
        <v>0</v>
      </c>
      <c r="AC57" s="14">
        <v>16900.04</v>
      </c>
      <c r="AD57" s="14">
        <f t="shared" si="8"/>
        <v>0</v>
      </c>
      <c r="AE57" s="14">
        <v>0</v>
      </c>
      <c r="AF57" s="14">
        <f t="shared" si="9"/>
        <v>0</v>
      </c>
    </row>
    <row r="58" spans="1:32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0</v>
      </c>
      <c r="H58" s="58">
        <f t="shared" ref="H58:M58" si="11">SUM(H7:H57)</f>
        <v>1073</v>
      </c>
      <c r="I58" s="58">
        <f t="shared" si="11"/>
        <v>161</v>
      </c>
      <c r="J58" s="58">
        <f t="shared" si="11"/>
        <v>841</v>
      </c>
      <c r="K58" s="58">
        <f t="shared" si="11"/>
        <v>639</v>
      </c>
      <c r="L58" s="58">
        <f t="shared" si="11"/>
        <v>677</v>
      </c>
      <c r="M58" s="58">
        <f t="shared" si="11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7">
        <f>SUM(T7:T57)</f>
        <v>344702.64999999997</v>
      </c>
      <c r="U58" s="14">
        <f>IF(P58=0,0,T58/P58)*100</f>
        <v>49.096283523943754</v>
      </c>
      <c r="V58" s="58">
        <f>SUM(V7:V57)</f>
        <v>128</v>
      </c>
      <c r="W58" s="58">
        <f>SUM(W7:W57)</f>
        <v>148</v>
      </c>
      <c r="X58" s="58">
        <f>SUM(X7:X57)</f>
        <v>0</v>
      </c>
      <c r="Y58" s="14">
        <f>IF(H58=0,0,V58/H58)*100</f>
        <v>11.929170549860205</v>
      </c>
      <c r="Z58" s="58">
        <f>SUM(Z7:Z57)</f>
        <v>137904.73000000001</v>
      </c>
      <c r="AA58" s="65">
        <f>SUM(AA7:AA57)</f>
        <v>0</v>
      </c>
      <c r="AB58" s="14">
        <f>IF(Z58=0,0,AA58/Z58)*100</f>
        <v>0</v>
      </c>
      <c r="AC58" s="79">
        <f>SUM(AC6:AC57)</f>
        <v>333366</v>
      </c>
      <c r="AD58" s="14">
        <f>IF(AA58=0,0,AC58/AA58)*100</f>
        <v>0</v>
      </c>
      <c r="AE58" s="65">
        <f>SUM(AE7:AE57)</f>
        <v>0</v>
      </c>
      <c r="AF58" s="14">
        <f>IF(AA58=0,0,AE58/AA58)*100</f>
        <v>0</v>
      </c>
    </row>
    <row r="59" spans="1:32" x14ac:dyDescent="0.25">
      <c r="AC59" s="81"/>
      <c r="AD59" s="81"/>
    </row>
    <row r="60" spans="1:32" x14ac:dyDescent="0.25">
      <c r="AD60" s="81"/>
    </row>
  </sheetData>
  <mergeCells count="35">
    <mergeCell ref="A1:AF1"/>
    <mergeCell ref="A2:A5"/>
    <mergeCell ref="B2:B5"/>
    <mergeCell ref="C2:C5"/>
    <mergeCell ref="D2:D5"/>
    <mergeCell ref="N4:N5"/>
    <mergeCell ref="O4:O5"/>
    <mergeCell ref="P4:Q4"/>
    <mergeCell ref="R4:S4"/>
    <mergeCell ref="T4:U4"/>
    <mergeCell ref="H2:J3"/>
    <mergeCell ref="K2:U2"/>
    <mergeCell ref="H4:H5"/>
    <mergeCell ref="I4:I5"/>
    <mergeCell ref="J4:J5"/>
    <mergeCell ref="K4:K5"/>
    <mergeCell ref="Z4:Z5"/>
    <mergeCell ref="M4:M5"/>
    <mergeCell ref="E2:E5"/>
    <mergeCell ref="F2:F5"/>
    <mergeCell ref="G2:G5"/>
    <mergeCell ref="V2:AF2"/>
    <mergeCell ref="K3:O3"/>
    <mergeCell ref="P3:U3"/>
    <mergeCell ref="V3:Z3"/>
    <mergeCell ref="AA3:AF3"/>
    <mergeCell ref="AC4:AD4"/>
    <mergeCell ref="AE4:AF4"/>
    <mergeCell ref="AA4:AB4"/>
    <mergeCell ref="L4:L5"/>
    <mergeCell ref="A58:F58"/>
    <mergeCell ref="V4:V5"/>
    <mergeCell ref="W4:W5"/>
    <mergeCell ref="X4:X5"/>
    <mergeCell ref="Y4:Y5"/>
  </mergeCells>
  <pageMargins left="0.70866141732283472" right="0.70866141732283472" top="0.74803149606299213" bottom="0.74803149606299213" header="0.31496062992125984" footer="0.31496062992125984"/>
  <pageSetup paperSize="9" scale="44" fitToHeight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0"/>
  <sheetViews>
    <sheetView zoomScaleNormal="100" workbookViewId="0">
      <pane xSplit="4" ySplit="6" topLeftCell="O7" activePane="bottomRight" state="frozen"/>
      <selection pane="topRight" activeCell="E1" sqref="E1"/>
      <selection pane="bottomLeft" activeCell="A7" sqref="A7"/>
      <selection pane="bottomRight" sqref="A1:AF1"/>
    </sheetView>
  </sheetViews>
  <sheetFormatPr defaultRowHeight="15" x14ac:dyDescent="0.25"/>
  <cols>
    <col min="1" max="1" width="2.7109375" style="78" customWidth="1"/>
    <col min="2" max="2" width="5.85546875" style="78" customWidth="1"/>
    <col min="3" max="3" width="5.42578125" style="78" customWidth="1"/>
    <col min="4" max="4" width="17.28515625" style="80" bestFit="1" customWidth="1"/>
    <col min="5" max="16384" width="9.140625" style="78"/>
  </cols>
  <sheetData>
    <row r="1" spans="1:32" ht="39" customHeight="1" x14ac:dyDescent="0.25">
      <c r="A1" s="307" t="s">
        <v>160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</row>
    <row r="2" spans="1:32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</row>
    <row r="3" spans="1:32" ht="23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</row>
    <row r="4" spans="1:32" ht="21.75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</row>
    <row r="5" spans="1:32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59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59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59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</row>
    <row r="6" spans="1:32" x14ac:dyDescent="0.25">
      <c r="A6" s="11">
        <v>1</v>
      </c>
      <c r="B6" s="57">
        <f>A6+1</f>
        <v>2</v>
      </c>
      <c r="C6" s="11">
        <f t="shared" ref="C6:AD6" si="0">B6+1</f>
        <v>3</v>
      </c>
      <c r="D6" s="60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11">
        <f t="shared" si="0"/>
        <v>27</v>
      </c>
      <c r="AB6" s="11">
        <f t="shared" si="0"/>
        <v>28</v>
      </c>
      <c r="AC6" s="11">
        <f t="shared" si="0"/>
        <v>29</v>
      </c>
      <c r="AD6" s="11">
        <f t="shared" si="0"/>
        <v>30</v>
      </c>
      <c r="AE6" s="11">
        <v>31</v>
      </c>
      <c r="AF6" s="11">
        <v>32</v>
      </c>
    </row>
    <row r="7" spans="1:32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/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16">
        <v>7</v>
      </c>
      <c r="W7" s="16">
        <v>10</v>
      </c>
      <c r="X7" s="16">
        <v>0</v>
      </c>
      <c r="Y7" s="14">
        <f t="shared" ref="Y7:Y57" si="6">IF(H7=0,0,V7/H7)*100</f>
        <v>24.137931034482758</v>
      </c>
      <c r="Z7" s="14">
        <v>11365.65</v>
      </c>
      <c r="AA7" s="14">
        <v>11365.65</v>
      </c>
      <c r="AB7" s="14">
        <f t="shared" ref="AB7:AB57" si="7">IF(Z7=0,0,AA7/Z7)*100</f>
        <v>100</v>
      </c>
      <c r="AC7" s="14">
        <v>7644.35</v>
      </c>
      <c r="AD7" s="14">
        <f t="shared" ref="AD7:AD57" si="8">IF(AA7=0,0,AC7/AA7)*100</f>
        <v>67.258361818285806</v>
      </c>
      <c r="AE7" s="14">
        <v>0</v>
      </c>
      <c r="AF7" s="14">
        <f t="shared" ref="AF7:AF57" si="9">IF(AA7=0,0,AE7/AA7)*100</f>
        <v>0</v>
      </c>
    </row>
    <row r="8" spans="1:32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14">
        <v>0</v>
      </c>
      <c r="AB8" s="14">
        <f t="shared" si="7"/>
        <v>0</v>
      </c>
      <c r="AC8" s="14">
        <v>0</v>
      </c>
      <c r="AD8" s="14">
        <f t="shared" si="8"/>
        <v>0</v>
      </c>
      <c r="AE8" s="14">
        <v>0</v>
      </c>
      <c r="AF8" s="14">
        <f t="shared" si="9"/>
        <v>0</v>
      </c>
    </row>
    <row r="9" spans="1:32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/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14">
        <v>0</v>
      </c>
      <c r="AB9" s="14">
        <f t="shared" si="7"/>
        <v>0</v>
      </c>
      <c r="AC9" s="14">
        <v>26929.119999999999</v>
      </c>
      <c r="AD9" s="14">
        <f t="shared" si="8"/>
        <v>0</v>
      </c>
      <c r="AE9" s="14">
        <v>0</v>
      </c>
      <c r="AF9" s="14">
        <f t="shared" si="9"/>
        <v>0</v>
      </c>
    </row>
    <row r="10" spans="1:32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14">
        <v>0</v>
      </c>
      <c r="AB10" s="14">
        <f t="shared" si="7"/>
        <v>0</v>
      </c>
      <c r="AC10" s="14">
        <v>0</v>
      </c>
      <c r="AD10" s="14">
        <f t="shared" si="8"/>
        <v>0</v>
      </c>
      <c r="AE10" s="14">
        <v>0</v>
      </c>
      <c r="AF10" s="14">
        <f t="shared" si="9"/>
        <v>0</v>
      </c>
    </row>
    <row r="11" spans="1:32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/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16">
        <v>1</v>
      </c>
      <c r="W11" s="16">
        <v>1</v>
      </c>
      <c r="X11" s="16">
        <v>0</v>
      </c>
      <c r="Y11" s="14">
        <f t="shared" si="6"/>
        <v>25</v>
      </c>
      <c r="Z11" s="14">
        <v>19798.91</v>
      </c>
      <c r="AA11" s="14">
        <v>0</v>
      </c>
      <c r="AB11" s="14">
        <f t="shared" si="7"/>
        <v>0</v>
      </c>
      <c r="AC11" s="14">
        <v>0</v>
      </c>
      <c r="AD11" s="14">
        <f t="shared" si="8"/>
        <v>0</v>
      </c>
      <c r="AE11" s="14">
        <v>0</v>
      </c>
      <c r="AF11" s="14">
        <f t="shared" si="9"/>
        <v>0</v>
      </c>
    </row>
    <row r="12" spans="1:32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/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16">
        <v>0</v>
      </c>
      <c r="W12" s="16">
        <v>0</v>
      </c>
      <c r="X12" s="16">
        <v>0</v>
      </c>
      <c r="Y12" s="14">
        <f t="shared" si="6"/>
        <v>0</v>
      </c>
      <c r="Z12" s="14">
        <v>0</v>
      </c>
      <c r="AA12" s="14">
        <v>0</v>
      </c>
      <c r="AB12" s="14">
        <f t="shared" si="7"/>
        <v>0</v>
      </c>
      <c r="AC12" s="14">
        <v>4759.0200000000004</v>
      </c>
      <c r="AD12" s="14">
        <f t="shared" si="8"/>
        <v>0</v>
      </c>
      <c r="AE12" s="14">
        <v>0</v>
      </c>
      <c r="AF12" s="14">
        <f t="shared" si="9"/>
        <v>0</v>
      </c>
    </row>
    <row r="13" spans="1:32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/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14">
        <v>0</v>
      </c>
      <c r="AB13" s="14">
        <f t="shared" si="7"/>
        <v>0</v>
      </c>
      <c r="AC13" s="14">
        <v>13040.39</v>
      </c>
      <c r="AD13" s="14">
        <f t="shared" si="8"/>
        <v>0</v>
      </c>
      <c r="AE13" s="14">
        <v>0</v>
      </c>
      <c r="AF13" s="14">
        <f t="shared" si="9"/>
        <v>0</v>
      </c>
    </row>
    <row r="14" spans="1:32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14">
        <v>0</v>
      </c>
      <c r="AB14" s="14">
        <f t="shared" si="7"/>
        <v>0</v>
      </c>
      <c r="AC14" s="14">
        <v>3707.03</v>
      </c>
      <c r="AD14" s="14">
        <f t="shared" si="8"/>
        <v>0</v>
      </c>
      <c r="AE14" s="14">
        <v>0</v>
      </c>
      <c r="AF14" s="14">
        <f t="shared" si="9"/>
        <v>0</v>
      </c>
    </row>
    <row r="15" spans="1:32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0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0</v>
      </c>
      <c r="AA15" s="14">
        <v>0</v>
      </c>
      <c r="AB15" s="14">
        <f t="shared" si="7"/>
        <v>0</v>
      </c>
      <c r="AC15" s="14">
        <v>274.06</v>
      </c>
      <c r="AD15" s="14">
        <f t="shared" si="8"/>
        <v>0</v>
      </c>
      <c r="AE15" s="14">
        <v>0</v>
      </c>
      <c r="AF15" s="14">
        <f t="shared" si="9"/>
        <v>0</v>
      </c>
    </row>
    <row r="16" spans="1:32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/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0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16">
        <v>1</v>
      </c>
      <c r="W16" s="16">
        <v>3</v>
      </c>
      <c r="X16" s="16">
        <v>0</v>
      </c>
      <c r="Y16" s="14">
        <f t="shared" si="6"/>
        <v>6.25</v>
      </c>
      <c r="Z16" s="14">
        <v>1491.89</v>
      </c>
      <c r="AA16" s="14">
        <v>1491.89</v>
      </c>
      <c r="AB16" s="14">
        <f t="shared" si="7"/>
        <v>100</v>
      </c>
      <c r="AC16" s="14">
        <v>1045.1600000000001</v>
      </c>
      <c r="AD16" s="14">
        <f t="shared" si="8"/>
        <v>70.056103332015098</v>
      </c>
      <c r="AE16" s="14">
        <v>0</v>
      </c>
      <c r="AF16" s="14">
        <f t="shared" si="9"/>
        <v>0</v>
      </c>
    </row>
    <row r="17" spans="1:32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/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0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16">
        <v>2</v>
      </c>
      <c r="W17" s="16">
        <v>2</v>
      </c>
      <c r="X17" s="16">
        <v>0</v>
      </c>
      <c r="Y17" s="14">
        <f t="shared" si="6"/>
        <v>15.384615384615385</v>
      </c>
      <c r="Z17" s="14">
        <v>2264.91</v>
      </c>
      <c r="AA17" s="14">
        <v>0</v>
      </c>
      <c r="AB17" s="14">
        <f t="shared" si="7"/>
        <v>0</v>
      </c>
      <c r="AC17" s="14">
        <v>680.37</v>
      </c>
      <c r="AD17" s="14">
        <f t="shared" si="8"/>
        <v>0</v>
      </c>
      <c r="AE17" s="14">
        <v>0</v>
      </c>
      <c r="AF17" s="14">
        <f t="shared" si="9"/>
        <v>0</v>
      </c>
    </row>
    <row r="18" spans="1:32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/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0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16">
        <v>2</v>
      </c>
      <c r="W18" s="16">
        <v>3</v>
      </c>
      <c r="X18" s="16">
        <v>0</v>
      </c>
      <c r="Y18" s="14">
        <f t="shared" si="6"/>
        <v>6.25</v>
      </c>
      <c r="Z18" s="14">
        <v>7374.19</v>
      </c>
      <c r="AA18" s="14">
        <v>0</v>
      </c>
      <c r="AB18" s="14">
        <f t="shared" si="7"/>
        <v>0</v>
      </c>
      <c r="AC18" s="14">
        <v>15511.75</v>
      </c>
      <c r="AD18" s="14">
        <f t="shared" si="8"/>
        <v>0</v>
      </c>
      <c r="AE18" s="14">
        <v>0</v>
      </c>
      <c r="AF18" s="14">
        <f t="shared" si="9"/>
        <v>0</v>
      </c>
    </row>
    <row r="19" spans="1:32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0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16">
        <v>0</v>
      </c>
      <c r="W19" s="16">
        <v>0</v>
      </c>
      <c r="X19" s="16">
        <v>0</v>
      </c>
      <c r="Y19" s="14">
        <f t="shared" si="6"/>
        <v>0</v>
      </c>
      <c r="Z19" s="14">
        <v>0</v>
      </c>
      <c r="AA19" s="14">
        <v>0</v>
      </c>
      <c r="AB19" s="14">
        <f t="shared" si="7"/>
        <v>0</v>
      </c>
      <c r="AC19" s="14">
        <v>9343.36</v>
      </c>
      <c r="AD19" s="14">
        <f t="shared" si="8"/>
        <v>0</v>
      </c>
      <c r="AE19" s="14">
        <v>0</v>
      </c>
      <c r="AF19" s="14">
        <f t="shared" si="9"/>
        <v>0</v>
      </c>
    </row>
    <row r="20" spans="1:32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/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14">
        <v>0</v>
      </c>
      <c r="AB20" s="14">
        <f t="shared" si="7"/>
        <v>0</v>
      </c>
      <c r="AC20" s="14">
        <v>0</v>
      </c>
      <c r="AD20" s="14">
        <f t="shared" si="8"/>
        <v>0</v>
      </c>
      <c r="AE20" s="14">
        <v>0</v>
      </c>
      <c r="AF20" s="14">
        <f t="shared" si="9"/>
        <v>0</v>
      </c>
    </row>
    <row r="21" spans="1:32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/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0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16">
        <f>4+2+4</f>
        <v>10</v>
      </c>
      <c r="W21" s="16">
        <f>4+2+7</f>
        <v>13</v>
      </c>
      <c r="X21" s="16">
        <v>0</v>
      </c>
      <c r="Y21" s="14">
        <f t="shared" si="6"/>
        <v>33.333333333333329</v>
      </c>
      <c r="Z21" s="14">
        <v>2688.36</v>
      </c>
      <c r="AA21" s="14">
        <v>0</v>
      </c>
      <c r="AB21" s="14">
        <f t="shared" si="7"/>
        <v>0</v>
      </c>
      <c r="AC21" s="14">
        <v>7352.83</v>
      </c>
      <c r="AD21" s="14">
        <f t="shared" si="8"/>
        <v>0</v>
      </c>
      <c r="AE21" s="14">
        <v>0</v>
      </c>
      <c r="AF21" s="14">
        <f t="shared" si="9"/>
        <v>0</v>
      </c>
    </row>
    <row r="22" spans="1:32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/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0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16">
        <f>1+2</f>
        <v>3</v>
      </c>
      <c r="W22" s="16" t="s">
        <v>159</v>
      </c>
      <c r="X22" s="16">
        <v>0</v>
      </c>
      <c r="Y22" s="14">
        <f t="shared" si="6"/>
        <v>16.666666666666664</v>
      </c>
      <c r="Z22" s="14">
        <v>3269.24</v>
      </c>
      <c r="AA22" s="14">
        <v>0</v>
      </c>
      <c r="AB22" s="14">
        <f t="shared" si="7"/>
        <v>0</v>
      </c>
      <c r="AC22" s="14">
        <v>6335.31</v>
      </c>
      <c r="AD22" s="14">
        <f t="shared" si="8"/>
        <v>0</v>
      </c>
      <c r="AE22" s="14">
        <v>0</v>
      </c>
      <c r="AF22" s="14">
        <f t="shared" si="9"/>
        <v>0</v>
      </c>
    </row>
    <row r="23" spans="1:32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14">
        <v>0</v>
      </c>
      <c r="AB23" s="14">
        <f t="shared" si="7"/>
        <v>0</v>
      </c>
      <c r="AC23" s="14">
        <v>4382.9799999999996</v>
      </c>
      <c r="AD23" s="14">
        <f t="shared" si="8"/>
        <v>0</v>
      </c>
      <c r="AE23" s="14">
        <v>0</v>
      </c>
      <c r="AF23" s="14">
        <f t="shared" si="9"/>
        <v>0</v>
      </c>
    </row>
    <row r="24" spans="1:32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/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14">
        <v>0</v>
      </c>
      <c r="AB24" s="14">
        <f t="shared" si="7"/>
        <v>0</v>
      </c>
      <c r="AC24" s="14">
        <v>0</v>
      </c>
      <c r="AD24" s="14">
        <f t="shared" si="8"/>
        <v>0</v>
      </c>
      <c r="AE24" s="14">
        <v>0</v>
      </c>
      <c r="AF24" s="14">
        <f t="shared" si="9"/>
        <v>0</v>
      </c>
    </row>
    <row r="25" spans="1:32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/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14">
        <v>0</v>
      </c>
      <c r="AB25" s="14">
        <f t="shared" si="7"/>
        <v>0</v>
      </c>
      <c r="AC25" s="14">
        <v>563.33000000000004</v>
      </c>
      <c r="AD25" s="14">
        <f t="shared" si="8"/>
        <v>0</v>
      </c>
      <c r="AE25" s="14">
        <v>0</v>
      </c>
      <c r="AF25" s="14">
        <f t="shared" si="9"/>
        <v>0</v>
      </c>
    </row>
    <row r="26" spans="1:32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/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0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14">
        <v>17370.21</v>
      </c>
      <c r="AB26" s="14">
        <f t="shared" si="7"/>
        <v>100</v>
      </c>
      <c r="AC26" s="14">
        <v>18701.07</v>
      </c>
      <c r="AD26" s="14">
        <f t="shared" si="8"/>
        <v>107.66173811370156</v>
      </c>
      <c r="AE26" s="14">
        <v>0</v>
      </c>
      <c r="AF26" s="14">
        <f t="shared" si="9"/>
        <v>0</v>
      </c>
    </row>
    <row r="27" spans="1:32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/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0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14">
        <v>0</v>
      </c>
      <c r="AB27" s="14">
        <f t="shared" si="7"/>
        <v>0</v>
      </c>
      <c r="AC27" s="14">
        <v>10869.96</v>
      </c>
      <c r="AD27" s="14">
        <f t="shared" si="8"/>
        <v>0</v>
      </c>
      <c r="AE27" s="14">
        <v>0</v>
      </c>
      <c r="AF27" s="14">
        <f t="shared" si="9"/>
        <v>0</v>
      </c>
    </row>
    <row r="28" spans="1:32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/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0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16">
        <f>1+6</f>
        <v>7</v>
      </c>
      <c r="W28" s="16">
        <f>1+9</f>
        <v>10</v>
      </c>
      <c r="X28" s="16">
        <v>0</v>
      </c>
      <c r="Y28" s="14">
        <f t="shared" si="6"/>
        <v>12.5</v>
      </c>
      <c r="Z28" s="14">
        <v>11277.55</v>
      </c>
      <c r="AA28" s="14">
        <v>0</v>
      </c>
      <c r="AB28" s="14">
        <f t="shared" si="7"/>
        <v>0</v>
      </c>
      <c r="AC28" s="14">
        <v>11770.17</v>
      </c>
      <c r="AD28" s="14">
        <f t="shared" si="8"/>
        <v>0</v>
      </c>
      <c r="AE28" s="14">
        <v>0</v>
      </c>
      <c r="AF28" s="14">
        <f t="shared" si="9"/>
        <v>0</v>
      </c>
    </row>
    <row r="29" spans="1:32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/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0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14">
        <v>2022.86</v>
      </c>
      <c r="AA29" s="14">
        <v>0</v>
      </c>
      <c r="AB29" s="14">
        <f t="shared" si="7"/>
        <v>0</v>
      </c>
      <c r="AC29" s="14">
        <v>8273.7000000000007</v>
      </c>
      <c r="AD29" s="14">
        <f t="shared" si="8"/>
        <v>0</v>
      </c>
      <c r="AE29" s="14">
        <v>0</v>
      </c>
      <c r="AF29" s="14">
        <f t="shared" si="9"/>
        <v>0</v>
      </c>
    </row>
    <row r="30" spans="1:32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0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14">
        <v>0</v>
      </c>
      <c r="AB30" s="14">
        <f t="shared" si="7"/>
        <v>0</v>
      </c>
      <c r="AC30" s="14">
        <v>8845.52</v>
      </c>
      <c r="AD30" s="14">
        <f t="shared" si="8"/>
        <v>0</v>
      </c>
      <c r="AE30" s="14">
        <v>0</v>
      </c>
      <c r="AF30" s="14">
        <f t="shared" si="9"/>
        <v>0</v>
      </c>
    </row>
    <row r="31" spans="1:32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/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0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688.2</v>
      </c>
      <c r="AA31" s="14">
        <v>0</v>
      </c>
      <c r="AB31" s="14">
        <f t="shared" si="7"/>
        <v>0</v>
      </c>
      <c r="AC31" s="14">
        <v>14719.19</v>
      </c>
      <c r="AD31" s="14">
        <f t="shared" si="8"/>
        <v>0</v>
      </c>
      <c r="AE31" s="14">
        <v>0</v>
      </c>
      <c r="AF31" s="14">
        <f t="shared" si="9"/>
        <v>0</v>
      </c>
    </row>
    <row r="32" spans="1:32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0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14">
        <v>0</v>
      </c>
      <c r="AB32" s="14">
        <f t="shared" si="7"/>
        <v>0</v>
      </c>
      <c r="AC32" s="14">
        <v>0</v>
      </c>
      <c r="AD32" s="14">
        <f t="shared" si="8"/>
        <v>0</v>
      </c>
      <c r="AE32" s="14">
        <v>0</v>
      </c>
      <c r="AF32" s="14">
        <f t="shared" si="9"/>
        <v>0</v>
      </c>
    </row>
    <row r="33" spans="1:32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0"/>
        <v>0</v>
      </c>
      <c r="S33" s="14">
        <f t="shared" si="4"/>
        <v>0</v>
      </c>
      <c r="T33" s="14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14">
        <v>0</v>
      </c>
      <c r="AB33" s="14">
        <f t="shared" si="7"/>
        <v>0</v>
      </c>
      <c r="AC33" s="14">
        <v>0</v>
      </c>
      <c r="AD33" s="14">
        <f t="shared" si="8"/>
        <v>0</v>
      </c>
      <c r="AE33" s="14">
        <v>0</v>
      </c>
      <c r="AF33" s="14">
        <f t="shared" si="9"/>
        <v>0</v>
      </c>
    </row>
    <row r="34" spans="1:32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/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0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16">
        <v>20</v>
      </c>
      <c r="W34" s="16">
        <v>21</v>
      </c>
      <c r="X34" s="16">
        <v>0</v>
      </c>
      <c r="Y34" s="14">
        <f t="shared" si="6"/>
        <v>42.553191489361701</v>
      </c>
      <c r="Z34" s="14">
        <v>13210.82</v>
      </c>
      <c r="AA34" s="14">
        <v>10585.5</v>
      </c>
      <c r="AB34" s="14">
        <f t="shared" si="7"/>
        <v>80.127501547973552</v>
      </c>
      <c r="AC34" s="14">
        <v>13698.65</v>
      </c>
      <c r="AD34" s="14">
        <f t="shared" si="8"/>
        <v>129.40956969439327</v>
      </c>
      <c r="AE34" s="14">
        <v>0</v>
      </c>
      <c r="AF34" s="14">
        <f t="shared" si="9"/>
        <v>0</v>
      </c>
    </row>
    <row r="35" spans="1:32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/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0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16">
        <v>2</v>
      </c>
      <c r="W35" s="16">
        <v>2</v>
      </c>
      <c r="X35" s="16">
        <v>0</v>
      </c>
      <c r="Y35" s="14">
        <f t="shared" si="6"/>
        <v>9.0909090909090917</v>
      </c>
      <c r="Z35" s="14">
        <v>844.08</v>
      </c>
      <c r="AA35" s="14">
        <v>0</v>
      </c>
      <c r="AB35" s="14">
        <f t="shared" si="7"/>
        <v>0</v>
      </c>
      <c r="AC35" s="14">
        <v>4235.29</v>
      </c>
      <c r="AD35" s="14">
        <f t="shared" si="8"/>
        <v>0</v>
      </c>
      <c r="AE35" s="14">
        <v>0</v>
      </c>
      <c r="AF35" s="14">
        <f t="shared" si="9"/>
        <v>0</v>
      </c>
    </row>
    <row r="36" spans="1:32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/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0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16">
        <v>1</v>
      </c>
      <c r="W36" s="16">
        <v>1</v>
      </c>
      <c r="X36" s="16">
        <v>0</v>
      </c>
      <c r="Y36" s="14">
        <f t="shared" si="6"/>
        <v>2.9411764705882351</v>
      </c>
      <c r="Z36" s="14">
        <v>530.55999999999995</v>
      </c>
      <c r="AA36" s="14">
        <v>530.55999999999995</v>
      </c>
      <c r="AB36" s="14">
        <f t="shared" si="7"/>
        <v>100</v>
      </c>
      <c r="AC36" s="14">
        <v>1125.04</v>
      </c>
      <c r="AD36" s="14">
        <f t="shared" si="8"/>
        <v>212.04764776839568</v>
      </c>
      <c r="AE36" s="14">
        <v>0</v>
      </c>
      <c r="AF36" s="14">
        <f t="shared" si="9"/>
        <v>0</v>
      </c>
    </row>
    <row r="37" spans="1:32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/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0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0</v>
      </c>
      <c r="AA37" s="14">
        <v>0</v>
      </c>
      <c r="AB37" s="14">
        <f t="shared" si="7"/>
        <v>0</v>
      </c>
      <c r="AC37" s="14">
        <v>2463.41</v>
      </c>
      <c r="AD37" s="14">
        <f t="shared" si="8"/>
        <v>0</v>
      </c>
      <c r="AE37" s="14">
        <v>0</v>
      </c>
      <c r="AF37" s="14">
        <f t="shared" si="9"/>
        <v>0</v>
      </c>
    </row>
    <row r="38" spans="1:32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/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0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16">
        <v>0</v>
      </c>
      <c r="W38" s="16">
        <v>0</v>
      </c>
      <c r="X38" s="16">
        <v>0</v>
      </c>
      <c r="Y38" s="14">
        <f t="shared" si="6"/>
        <v>0</v>
      </c>
      <c r="Z38" s="14">
        <v>0</v>
      </c>
      <c r="AA38" s="14">
        <v>0</v>
      </c>
      <c r="AB38" s="14">
        <f t="shared" si="7"/>
        <v>0</v>
      </c>
      <c r="AC38" s="14">
        <v>2656.99</v>
      </c>
      <c r="AD38" s="14">
        <f t="shared" si="8"/>
        <v>0</v>
      </c>
      <c r="AE38" s="14">
        <v>0</v>
      </c>
      <c r="AF38" s="14">
        <f t="shared" si="9"/>
        <v>0</v>
      </c>
    </row>
    <row r="39" spans="1:32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/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0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14">
        <v>0</v>
      </c>
      <c r="AB39" s="14">
        <f t="shared" si="7"/>
        <v>0</v>
      </c>
      <c r="AC39" s="14">
        <v>17171.150000000001</v>
      </c>
      <c r="AD39" s="14">
        <f t="shared" si="8"/>
        <v>0</v>
      </c>
      <c r="AE39" s="14">
        <v>0</v>
      </c>
      <c r="AF39" s="14">
        <f t="shared" si="9"/>
        <v>0</v>
      </c>
    </row>
    <row r="40" spans="1:32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/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0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16">
        <v>0</v>
      </c>
      <c r="W40" s="16">
        <v>0</v>
      </c>
      <c r="X40" s="16">
        <v>0</v>
      </c>
      <c r="Y40" s="14">
        <f t="shared" si="6"/>
        <v>0</v>
      </c>
      <c r="Z40" s="14">
        <v>0</v>
      </c>
      <c r="AA40" s="14">
        <v>0</v>
      </c>
      <c r="AB40" s="14">
        <f t="shared" si="7"/>
        <v>0</v>
      </c>
      <c r="AC40" s="14">
        <v>20473.14</v>
      </c>
      <c r="AD40" s="14">
        <f t="shared" si="8"/>
        <v>0</v>
      </c>
      <c r="AE40" s="14">
        <v>0</v>
      </c>
      <c r="AF40" s="14">
        <f t="shared" si="9"/>
        <v>0</v>
      </c>
    </row>
    <row r="41" spans="1:32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0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16">
        <v>0</v>
      </c>
      <c r="W41" s="16">
        <v>0</v>
      </c>
      <c r="X41" s="16">
        <v>0</v>
      </c>
      <c r="Y41" s="14">
        <f t="shared" si="6"/>
        <v>0</v>
      </c>
      <c r="Z41" s="14">
        <v>0</v>
      </c>
      <c r="AA41" s="14">
        <v>0</v>
      </c>
      <c r="AB41" s="14">
        <f t="shared" si="7"/>
        <v>0</v>
      </c>
      <c r="AC41" s="14">
        <v>0</v>
      </c>
      <c r="AD41" s="14">
        <f t="shared" si="8"/>
        <v>0</v>
      </c>
      <c r="AE41" s="14">
        <v>0</v>
      </c>
      <c r="AF41" s="14">
        <f t="shared" si="9"/>
        <v>0</v>
      </c>
    </row>
    <row r="42" spans="1:32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0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16">
        <v>0</v>
      </c>
      <c r="W42" s="16">
        <v>0</v>
      </c>
      <c r="X42" s="16">
        <v>0</v>
      </c>
      <c r="Y42" s="14">
        <f t="shared" si="6"/>
        <v>0</v>
      </c>
      <c r="Z42" s="14">
        <v>0</v>
      </c>
      <c r="AA42" s="14">
        <v>0</v>
      </c>
      <c r="AB42" s="14">
        <f t="shared" si="7"/>
        <v>0</v>
      </c>
      <c r="AC42" s="14">
        <v>0</v>
      </c>
      <c r="AD42" s="14">
        <f t="shared" si="8"/>
        <v>0</v>
      </c>
      <c r="AE42" s="14">
        <v>0</v>
      </c>
      <c r="AF42" s="14">
        <f t="shared" si="9"/>
        <v>0</v>
      </c>
    </row>
    <row r="43" spans="1:32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/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0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14">
        <v>0</v>
      </c>
      <c r="AA43" s="14">
        <v>0</v>
      </c>
      <c r="AB43" s="14">
        <f t="shared" si="7"/>
        <v>0</v>
      </c>
      <c r="AC43" s="14">
        <v>1179.75</v>
      </c>
      <c r="AD43" s="14">
        <f t="shared" si="8"/>
        <v>0</v>
      </c>
      <c r="AE43" s="14">
        <v>0</v>
      </c>
      <c r="AF43" s="14">
        <f t="shared" si="9"/>
        <v>0</v>
      </c>
    </row>
    <row r="44" spans="1:32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/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0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16">
        <v>1</v>
      </c>
      <c r="W44" s="16">
        <v>1</v>
      </c>
      <c r="X44" s="16">
        <v>0</v>
      </c>
      <c r="Y44" s="14">
        <f t="shared" si="6"/>
        <v>4.7619047619047619</v>
      </c>
      <c r="Z44" s="14">
        <v>1842.22</v>
      </c>
      <c r="AA44" s="14">
        <v>0</v>
      </c>
      <c r="AB44" s="14">
        <f t="shared" si="7"/>
        <v>0</v>
      </c>
      <c r="AC44" s="14">
        <v>14185.49</v>
      </c>
      <c r="AD44" s="14">
        <f t="shared" si="8"/>
        <v>0</v>
      </c>
      <c r="AE44" s="14">
        <v>0</v>
      </c>
      <c r="AF44" s="14">
        <f t="shared" si="9"/>
        <v>0</v>
      </c>
    </row>
    <row r="45" spans="1:32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/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0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16">
        <v>5</v>
      </c>
      <c r="W45" s="16">
        <v>6</v>
      </c>
      <c r="X45" s="16">
        <v>0</v>
      </c>
      <c r="Y45" s="14">
        <f t="shared" si="6"/>
        <v>21.739130434782609</v>
      </c>
      <c r="Z45" s="14">
        <v>3852.3</v>
      </c>
      <c r="AA45" s="14">
        <v>3852.3</v>
      </c>
      <c r="AB45" s="14">
        <f t="shared" si="7"/>
        <v>100</v>
      </c>
      <c r="AC45" s="14">
        <v>5007.3100000000004</v>
      </c>
      <c r="AD45" s="14">
        <f t="shared" si="8"/>
        <v>129.98234820756431</v>
      </c>
      <c r="AE45" s="14">
        <v>0</v>
      </c>
      <c r="AF45" s="14">
        <f t="shared" si="9"/>
        <v>0</v>
      </c>
    </row>
    <row r="46" spans="1:32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0"/>
        <v>0</v>
      </c>
      <c r="S46" s="14">
        <f t="shared" si="4"/>
        <v>0</v>
      </c>
      <c r="T46" s="14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14">
        <v>0</v>
      </c>
      <c r="AB46" s="14">
        <f t="shared" si="7"/>
        <v>0</v>
      </c>
      <c r="AC46" s="14">
        <v>0</v>
      </c>
      <c r="AD46" s="14">
        <f t="shared" si="8"/>
        <v>0</v>
      </c>
      <c r="AE46" s="14">
        <v>0</v>
      </c>
      <c r="AF46" s="14">
        <f t="shared" si="9"/>
        <v>0</v>
      </c>
    </row>
    <row r="47" spans="1:32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/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0"/>
        <v>0</v>
      </c>
      <c r="S47" s="14">
        <f t="shared" si="4"/>
        <v>0</v>
      </c>
      <c r="T47" s="14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14">
        <v>0</v>
      </c>
      <c r="AB47" s="14">
        <f t="shared" si="7"/>
        <v>0</v>
      </c>
      <c r="AC47" s="14">
        <v>0</v>
      </c>
      <c r="AD47" s="14">
        <f t="shared" si="8"/>
        <v>0</v>
      </c>
      <c r="AE47" s="14">
        <v>0</v>
      </c>
      <c r="AF47" s="14">
        <f t="shared" si="9"/>
        <v>0</v>
      </c>
    </row>
    <row r="48" spans="1:32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/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0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14">
        <v>3261.19</v>
      </c>
      <c r="AA48" s="14">
        <v>3261.19</v>
      </c>
      <c r="AB48" s="14">
        <f t="shared" si="7"/>
        <v>100</v>
      </c>
      <c r="AC48" s="14">
        <v>8795.5499999999993</v>
      </c>
      <c r="AD48" s="14">
        <f t="shared" si="8"/>
        <v>269.70369711669667</v>
      </c>
      <c r="AE48" s="14">
        <v>0</v>
      </c>
      <c r="AF48" s="14">
        <f t="shared" si="9"/>
        <v>0</v>
      </c>
    </row>
    <row r="49" spans="1:32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/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0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16">
        <f>2+2</f>
        <v>4</v>
      </c>
      <c r="W49" s="16">
        <f>2+3</f>
        <v>5</v>
      </c>
      <c r="X49" s="16">
        <v>0</v>
      </c>
      <c r="Y49" s="14">
        <f t="shared" si="6"/>
        <v>18.181818181818183</v>
      </c>
      <c r="Z49" s="14">
        <v>3142.54</v>
      </c>
      <c r="AA49" s="14">
        <v>3142.54</v>
      </c>
      <c r="AB49" s="14">
        <f t="shared" si="7"/>
        <v>100</v>
      </c>
      <c r="AC49" s="14">
        <v>12978.88</v>
      </c>
      <c r="AD49" s="14">
        <f t="shared" si="8"/>
        <v>413.0060397003698</v>
      </c>
      <c r="AE49" s="14">
        <v>0</v>
      </c>
      <c r="AF49" s="14">
        <f t="shared" si="9"/>
        <v>0</v>
      </c>
    </row>
    <row r="50" spans="1:32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0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12722.84</v>
      </c>
      <c r="AA50" s="14">
        <v>12421.38</v>
      </c>
      <c r="AB50" s="14">
        <f t="shared" si="7"/>
        <v>97.630560472347355</v>
      </c>
      <c r="AC50" s="14">
        <v>0</v>
      </c>
      <c r="AD50" s="14">
        <f t="shared" si="8"/>
        <v>0</v>
      </c>
      <c r="AE50" s="14">
        <v>0</v>
      </c>
      <c r="AF50" s="14">
        <f t="shared" si="9"/>
        <v>0</v>
      </c>
    </row>
    <row r="51" spans="1:32" ht="33.75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/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0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16">
        <v>0</v>
      </c>
      <c r="W51" s="16">
        <v>0</v>
      </c>
      <c r="X51" s="16">
        <v>0</v>
      </c>
      <c r="Y51" s="14">
        <f t="shared" si="6"/>
        <v>0</v>
      </c>
      <c r="Z51" s="14">
        <v>0</v>
      </c>
      <c r="AA51" s="14">
        <v>0</v>
      </c>
      <c r="AB51" s="14">
        <f t="shared" si="7"/>
        <v>0</v>
      </c>
      <c r="AC51" s="14">
        <v>5481.46</v>
      </c>
      <c r="AD51" s="14">
        <f t="shared" si="8"/>
        <v>0</v>
      </c>
      <c r="AE51" s="14">
        <v>0</v>
      </c>
      <c r="AF51" s="14">
        <f t="shared" si="9"/>
        <v>0</v>
      </c>
    </row>
    <row r="52" spans="1:32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0"/>
        <v>0</v>
      </c>
      <c r="S52" s="14">
        <f t="shared" si="4"/>
        <v>0</v>
      </c>
      <c r="T52" s="14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14">
        <v>0</v>
      </c>
      <c r="AB52" s="14">
        <f t="shared" si="7"/>
        <v>0</v>
      </c>
      <c r="AC52" s="14">
        <v>0</v>
      </c>
      <c r="AD52" s="14">
        <f t="shared" si="8"/>
        <v>0</v>
      </c>
      <c r="AE52" s="14">
        <v>0</v>
      </c>
      <c r="AF52" s="14">
        <f t="shared" si="9"/>
        <v>0</v>
      </c>
    </row>
    <row r="53" spans="1:32" ht="24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/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0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16">
        <v>2</v>
      </c>
      <c r="W53" s="16">
        <v>2</v>
      </c>
      <c r="X53" s="16">
        <v>0</v>
      </c>
      <c r="Y53" s="14">
        <f t="shared" si="6"/>
        <v>9.5238095238095237</v>
      </c>
      <c r="Z53" s="14">
        <v>1917.01</v>
      </c>
      <c r="AA53" s="14">
        <v>0</v>
      </c>
      <c r="AB53" s="14">
        <f t="shared" si="7"/>
        <v>0</v>
      </c>
      <c r="AC53" s="14">
        <v>23096.33</v>
      </c>
      <c r="AD53" s="14">
        <f t="shared" si="8"/>
        <v>0</v>
      </c>
      <c r="AE53" s="14">
        <v>0</v>
      </c>
      <c r="AF53" s="14">
        <f t="shared" si="9"/>
        <v>0</v>
      </c>
    </row>
    <row r="54" spans="1:32" ht="33.75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/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0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14">
        <v>2687.64</v>
      </c>
      <c r="AA54" s="14">
        <v>2687.64</v>
      </c>
      <c r="AB54" s="14">
        <f t="shared" si="7"/>
        <v>100</v>
      </c>
      <c r="AC54" s="14">
        <v>15324.86</v>
      </c>
      <c r="AD54" s="14">
        <f t="shared" si="8"/>
        <v>570.19764551800097</v>
      </c>
      <c r="AE54" s="14">
        <v>0</v>
      </c>
      <c r="AF54" s="14">
        <f t="shared" si="9"/>
        <v>0</v>
      </c>
    </row>
    <row r="55" spans="1:32" ht="33.75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/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0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16">
        <v>2</v>
      </c>
      <c r="W55" s="16">
        <v>2</v>
      </c>
      <c r="X55" s="16">
        <v>0</v>
      </c>
      <c r="Y55" s="14">
        <f t="shared" si="6"/>
        <v>20</v>
      </c>
      <c r="Z55" s="14">
        <v>3289.25</v>
      </c>
      <c r="AA55" s="14">
        <v>3289.25</v>
      </c>
      <c r="AB55" s="14">
        <f t="shared" si="7"/>
        <v>100</v>
      </c>
      <c r="AC55" s="14">
        <v>1756.43</v>
      </c>
      <c r="AD55" s="14">
        <f t="shared" si="8"/>
        <v>53.399103139013462</v>
      </c>
      <c r="AE55" s="14">
        <v>0</v>
      </c>
      <c r="AF55" s="14">
        <f t="shared" si="9"/>
        <v>0</v>
      </c>
    </row>
    <row r="56" spans="1:32" ht="24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/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0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16">
        <f>9+10</f>
        <v>19</v>
      </c>
      <c r="W56" s="16">
        <f>10+15</f>
        <v>25</v>
      </c>
      <c r="X56" s="16">
        <v>0</v>
      </c>
      <c r="Y56" s="14">
        <f t="shared" si="6"/>
        <v>79.166666666666657</v>
      </c>
      <c r="Z56" s="14">
        <v>8235.09</v>
      </c>
      <c r="AA56" s="14">
        <v>5287.18</v>
      </c>
      <c r="AB56" s="14">
        <f t="shared" si="7"/>
        <v>64.203062747340951</v>
      </c>
      <c r="AC56" s="14">
        <v>14715.95</v>
      </c>
      <c r="AD56" s="14">
        <f t="shared" si="8"/>
        <v>278.33268396385222</v>
      </c>
      <c r="AE56" s="14">
        <v>0</v>
      </c>
      <c r="AF56" s="14">
        <f t="shared" si="9"/>
        <v>0</v>
      </c>
    </row>
    <row r="57" spans="1:32" ht="24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/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0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16">
        <f>8</f>
        <v>8</v>
      </c>
      <c r="W57" s="16">
        <f>8</f>
        <v>8</v>
      </c>
      <c r="X57" s="16">
        <v>0</v>
      </c>
      <c r="Y57" s="14">
        <f t="shared" si="6"/>
        <v>5.5172413793103452</v>
      </c>
      <c r="Z57" s="14">
        <v>2647.26</v>
      </c>
      <c r="AA57" s="14">
        <v>2647.26</v>
      </c>
      <c r="AB57" s="14">
        <f t="shared" si="7"/>
        <v>100</v>
      </c>
      <c r="AC57" s="14">
        <v>16900.04</v>
      </c>
      <c r="AD57" s="14">
        <f t="shared" si="8"/>
        <v>638.39743735031686</v>
      </c>
      <c r="AE57" s="14">
        <v>0</v>
      </c>
      <c r="AF57" s="14">
        <f t="shared" si="9"/>
        <v>0</v>
      </c>
    </row>
    <row r="58" spans="1:32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0</v>
      </c>
      <c r="H58" s="58">
        <f t="shared" ref="H58:M58" si="11">SUM(H7:H57)</f>
        <v>1073</v>
      </c>
      <c r="I58" s="58">
        <f t="shared" si="11"/>
        <v>161</v>
      </c>
      <c r="J58" s="58">
        <f t="shared" si="11"/>
        <v>841</v>
      </c>
      <c r="K58" s="58">
        <f t="shared" si="11"/>
        <v>639</v>
      </c>
      <c r="L58" s="58">
        <f t="shared" si="11"/>
        <v>677</v>
      </c>
      <c r="M58" s="58">
        <f t="shared" si="11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7">
        <f>SUM(T7:T57)</f>
        <v>344702.64999999997</v>
      </c>
      <c r="U58" s="14">
        <f>IF(P58=0,0,T58/P58)*100</f>
        <v>49.096283523943754</v>
      </c>
      <c r="V58" s="58">
        <f>SUM(V7:V57)</f>
        <v>128</v>
      </c>
      <c r="W58" s="58">
        <f>SUM(W7:W57)</f>
        <v>148</v>
      </c>
      <c r="X58" s="58">
        <f>SUM(X7:X57)</f>
        <v>0</v>
      </c>
      <c r="Y58" s="14">
        <f>IF(H58=0,0,V58/H58)*100</f>
        <v>11.929170549860205</v>
      </c>
      <c r="Z58" s="58">
        <f>SUM(Z7:Z57)</f>
        <v>138306.33000000002</v>
      </c>
      <c r="AA58" s="65">
        <f>SUM(AA7:AA57)</f>
        <v>77932.55</v>
      </c>
      <c r="AB58" s="14">
        <f>IF(Z58=0,0,AA58/Z58)*100</f>
        <v>56.347782491227981</v>
      </c>
      <c r="AC58" s="79">
        <f>SUM(AC6:AC57)</f>
        <v>356023.39</v>
      </c>
      <c r="AD58" s="14">
        <f>IF(AA58=0,0,AC58/AA58)*100</f>
        <v>456.83528897745555</v>
      </c>
      <c r="AE58" s="65">
        <f>SUM(AE7:AE57)</f>
        <v>0</v>
      </c>
      <c r="AF58" s="14">
        <f>IF(AA58=0,0,AE58/AA58)*100</f>
        <v>0</v>
      </c>
    </row>
    <row r="59" spans="1:32" x14ac:dyDescent="0.25">
      <c r="AC59" s="81"/>
      <c r="AD59" s="81"/>
    </row>
    <row r="60" spans="1:32" x14ac:dyDescent="0.25">
      <c r="AD60" s="81"/>
    </row>
  </sheetData>
  <mergeCells count="35">
    <mergeCell ref="A1:AF1"/>
    <mergeCell ref="A2:A5"/>
    <mergeCell ref="B2:B5"/>
    <mergeCell ref="C2:C5"/>
    <mergeCell ref="D2:D5"/>
    <mergeCell ref="N4:N5"/>
    <mergeCell ref="O4:O5"/>
    <mergeCell ref="P4:Q4"/>
    <mergeCell ref="R4:S4"/>
    <mergeCell ref="T4:U4"/>
    <mergeCell ref="H2:J3"/>
    <mergeCell ref="K2:U2"/>
    <mergeCell ref="H4:H5"/>
    <mergeCell ref="I4:I5"/>
    <mergeCell ref="J4:J5"/>
    <mergeCell ref="K4:K5"/>
    <mergeCell ref="Z4:Z5"/>
    <mergeCell ref="M4:M5"/>
    <mergeCell ref="E2:E5"/>
    <mergeCell ref="F2:F5"/>
    <mergeCell ref="G2:G5"/>
    <mergeCell ref="V2:AF2"/>
    <mergeCell ref="K3:O3"/>
    <mergeCell ref="P3:U3"/>
    <mergeCell ref="V3:Z3"/>
    <mergeCell ref="AA3:AF3"/>
    <mergeCell ref="AC4:AD4"/>
    <mergeCell ref="AE4:AF4"/>
    <mergeCell ref="AA4:AB4"/>
    <mergeCell ref="L4:L5"/>
    <mergeCell ref="A58:F58"/>
    <mergeCell ref="V4:V5"/>
    <mergeCell ref="W4:W5"/>
    <mergeCell ref="X4:X5"/>
    <mergeCell ref="Y4:Y5"/>
  </mergeCells>
  <pageMargins left="0.70866141732283472" right="0.70866141732283472" top="0.74803149606299213" bottom="0.74803149606299213" header="0.31496062992125984" footer="0.31496062992125984"/>
  <pageSetup paperSize="9" scale="45" fitToHeight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zoomScaleNormal="100" workbookViewId="0">
      <pane xSplit="4" ySplit="6" topLeftCell="Q18" activePane="bottomRight" state="frozen"/>
      <selection pane="topRight" activeCell="E1" sqref="E1"/>
      <selection pane="bottomLeft" activeCell="A7" sqref="A7"/>
      <selection pane="bottomRight" activeCell="W22" sqref="W22"/>
    </sheetView>
  </sheetViews>
  <sheetFormatPr defaultRowHeight="15" x14ac:dyDescent="0.25"/>
  <cols>
    <col min="1" max="1" width="2.7109375" style="78" customWidth="1"/>
    <col min="2" max="2" width="5.85546875" style="78" customWidth="1"/>
    <col min="3" max="3" width="5.42578125" style="78" customWidth="1"/>
    <col min="4" max="4" width="17.28515625" style="80" bestFit="1" customWidth="1"/>
    <col min="5" max="28" width="9.140625" style="78"/>
    <col min="29" max="29" width="9.42578125" style="78" bestFit="1" customWidth="1"/>
    <col min="30" max="16384" width="9.140625" style="78"/>
  </cols>
  <sheetData>
    <row r="1" spans="1:32" ht="39" customHeight="1" x14ac:dyDescent="0.25">
      <c r="A1" s="307" t="s">
        <v>161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2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</row>
    <row r="3" spans="1:32" ht="23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</row>
    <row r="4" spans="1:32" ht="21.75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</row>
    <row r="5" spans="1:32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59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59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59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</row>
    <row r="6" spans="1:32" x14ac:dyDescent="0.25">
      <c r="A6" s="11">
        <v>1</v>
      </c>
      <c r="B6" s="57">
        <f>A6+1</f>
        <v>2</v>
      </c>
      <c r="C6" s="11">
        <f t="shared" ref="C6:AD6" si="0">B6+1</f>
        <v>3</v>
      </c>
      <c r="D6" s="60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11">
        <f t="shared" si="0"/>
        <v>27</v>
      </c>
      <c r="AB6" s="11">
        <f t="shared" si="0"/>
        <v>28</v>
      </c>
      <c r="AC6" s="11">
        <f t="shared" si="0"/>
        <v>29</v>
      </c>
      <c r="AD6" s="11">
        <f t="shared" si="0"/>
        <v>30</v>
      </c>
      <c r="AE6" s="11">
        <v>31</v>
      </c>
      <c r="AF6" s="11">
        <v>32</v>
      </c>
    </row>
    <row r="7" spans="1:32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/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16">
        <v>7</v>
      </c>
      <c r="W7" s="16">
        <v>10</v>
      </c>
      <c r="X7" s="16">
        <v>0</v>
      </c>
      <c r="Y7" s="14">
        <f t="shared" ref="Y7:Y57" si="6">IF(H7=0,0,V7/H7)*100</f>
        <v>24.137931034482758</v>
      </c>
      <c r="Z7" s="14">
        <v>11365.65</v>
      </c>
      <c r="AA7" s="14">
        <v>19010</v>
      </c>
      <c r="AB7" s="14">
        <f>IF((Z7+T7)=0,0,AA7/(Z7+T7)*100)</f>
        <v>100</v>
      </c>
      <c r="AC7" s="14">
        <v>19010</v>
      </c>
      <c r="AD7" s="14">
        <f t="shared" ref="AD7:AD57" si="7">IF(AA7=0,0,AC7/AA7)*100</f>
        <v>100</v>
      </c>
      <c r="AE7" s="14">
        <v>0</v>
      </c>
      <c r="AF7" s="14">
        <f t="shared" ref="AF7:AF57" si="8">IF(AA7=0,0,AE7/AA7)*100</f>
        <v>0</v>
      </c>
    </row>
    <row r="8" spans="1:32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14">
        <v>0</v>
      </c>
      <c r="AB8" s="14">
        <f>IF((Z8+T8)=0,0,AA8/(Z8+T8)*100)</f>
        <v>0</v>
      </c>
      <c r="AC8" s="14">
        <v>0</v>
      </c>
      <c r="AD8" s="14">
        <f t="shared" si="7"/>
        <v>0</v>
      </c>
      <c r="AE8" s="14">
        <v>0</v>
      </c>
      <c r="AF8" s="14">
        <f t="shared" si="8"/>
        <v>0</v>
      </c>
    </row>
    <row r="9" spans="1:32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/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14">
        <v>26929.119999999999</v>
      </c>
      <c r="AB9" s="14">
        <f t="shared" ref="AB9:AB57" si="9">IF((Z9+T9)=0,0,AA9/(Z9+T9)*100)</f>
        <v>100</v>
      </c>
      <c r="AC9" s="14">
        <v>26929.119999999999</v>
      </c>
      <c r="AD9" s="14">
        <f t="shared" si="7"/>
        <v>100</v>
      </c>
      <c r="AE9" s="14">
        <v>0</v>
      </c>
      <c r="AF9" s="14">
        <f t="shared" si="8"/>
        <v>0</v>
      </c>
    </row>
    <row r="10" spans="1:32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14">
        <v>0</v>
      </c>
      <c r="AB10" s="14">
        <f t="shared" si="9"/>
        <v>0</v>
      </c>
      <c r="AC10" s="14">
        <v>0</v>
      </c>
      <c r="AD10" s="14">
        <f t="shared" si="7"/>
        <v>0</v>
      </c>
      <c r="AE10" s="14">
        <v>0</v>
      </c>
      <c r="AF10" s="14">
        <f t="shared" si="8"/>
        <v>0</v>
      </c>
    </row>
    <row r="11" spans="1:32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/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16">
        <v>1</v>
      </c>
      <c r="W11" s="16">
        <v>1</v>
      </c>
      <c r="X11" s="16">
        <v>0</v>
      </c>
      <c r="Y11" s="14">
        <f t="shared" si="6"/>
        <v>25</v>
      </c>
      <c r="Z11" s="14">
        <v>19798.91</v>
      </c>
      <c r="AA11" s="14">
        <v>19798.91</v>
      </c>
      <c r="AB11" s="14">
        <f t="shared" si="9"/>
        <v>100</v>
      </c>
      <c r="AC11" s="14">
        <v>19798.91</v>
      </c>
      <c r="AD11" s="14">
        <f t="shared" si="7"/>
        <v>100</v>
      </c>
      <c r="AE11" s="14">
        <v>0</v>
      </c>
      <c r="AF11" s="14">
        <f t="shared" si="8"/>
        <v>0</v>
      </c>
    </row>
    <row r="12" spans="1:32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/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16">
        <v>0</v>
      </c>
      <c r="W12" s="16">
        <v>0</v>
      </c>
      <c r="X12" s="16">
        <v>0</v>
      </c>
      <c r="Y12" s="14">
        <f t="shared" si="6"/>
        <v>0</v>
      </c>
      <c r="Z12" s="14">
        <v>0</v>
      </c>
      <c r="AA12" s="14">
        <v>4759.0200000000004</v>
      </c>
      <c r="AB12" s="14">
        <f t="shared" si="9"/>
        <v>100</v>
      </c>
      <c r="AC12" s="14">
        <v>4759.0200000000004</v>
      </c>
      <c r="AD12" s="14">
        <f t="shared" si="7"/>
        <v>100</v>
      </c>
      <c r="AE12" s="14">
        <v>0</v>
      </c>
      <c r="AF12" s="14">
        <f t="shared" si="8"/>
        <v>0</v>
      </c>
    </row>
    <row r="13" spans="1:32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/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14">
        <v>13040.39</v>
      </c>
      <c r="AB13" s="14">
        <f t="shared" si="9"/>
        <v>100</v>
      </c>
      <c r="AC13" s="14">
        <v>13040.39</v>
      </c>
      <c r="AD13" s="14">
        <f t="shared" si="7"/>
        <v>100</v>
      </c>
      <c r="AE13" s="14">
        <v>0</v>
      </c>
      <c r="AF13" s="14">
        <f t="shared" si="8"/>
        <v>0</v>
      </c>
    </row>
    <row r="14" spans="1:32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14">
        <v>3707.03</v>
      </c>
      <c r="AB14" s="14">
        <f t="shared" si="9"/>
        <v>100</v>
      </c>
      <c r="AC14" s="14">
        <v>3707.03</v>
      </c>
      <c r="AD14" s="14">
        <f t="shared" si="7"/>
        <v>100</v>
      </c>
      <c r="AE14" s="14">
        <v>0</v>
      </c>
      <c r="AF14" s="14">
        <f t="shared" si="8"/>
        <v>0</v>
      </c>
    </row>
    <row r="15" spans="1:32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0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0</v>
      </c>
      <c r="AA15" s="14">
        <v>274.06</v>
      </c>
      <c r="AB15" s="14">
        <f t="shared" si="9"/>
        <v>100</v>
      </c>
      <c r="AC15" s="14">
        <v>274.06</v>
      </c>
      <c r="AD15" s="14">
        <f t="shared" si="7"/>
        <v>100</v>
      </c>
      <c r="AE15" s="14">
        <v>0</v>
      </c>
      <c r="AF15" s="14">
        <f t="shared" si="8"/>
        <v>0</v>
      </c>
    </row>
    <row r="16" spans="1:32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/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0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16">
        <v>1</v>
      </c>
      <c r="W16" s="16">
        <v>3</v>
      </c>
      <c r="X16" s="16">
        <v>0</v>
      </c>
      <c r="Y16" s="14">
        <f t="shared" si="6"/>
        <v>6.25</v>
      </c>
      <c r="Z16" s="14">
        <v>1491.89</v>
      </c>
      <c r="AA16" s="14">
        <v>2537.0500000000002</v>
      </c>
      <c r="AB16" s="14">
        <f t="shared" si="9"/>
        <v>100</v>
      </c>
      <c r="AC16" s="14">
        <v>2537.0500000000002</v>
      </c>
      <c r="AD16" s="14">
        <f t="shared" si="7"/>
        <v>100</v>
      </c>
      <c r="AE16" s="14">
        <v>0</v>
      </c>
      <c r="AF16" s="14">
        <f t="shared" si="8"/>
        <v>0</v>
      </c>
    </row>
    <row r="17" spans="1:32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/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0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16">
        <v>2</v>
      </c>
      <c r="W17" s="16">
        <v>2</v>
      </c>
      <c r="X17" s="16">
        <v>0</v>
      </c>
      <c r="Y17" s="14">
        <f t="shared" si="6"/>
        <v>15.384615384615385</v>
      </c>
      <c r="Z17" s="14">
        <v>2264.91</v>
      </c>
      <c r="AA17" s="14">
        <v>680.37</v>
      </c>
      <c r="AB17" s="14">
        <f t="shared" si="9"/>
        <v>23.100350391134292</v>
      </c>
      <c r="AC17" s="14">
        <v>680.37</v>
      </c>
      <c r="AD17" s="14">
        <f t="shared" si="7"/>
        <v>100</v>
      </c>
      <c r="AE17" s="14">
        <v>0</v>
      </c>
      <c r="AF17" s="14">
        <f t="shared" si="8"/>
        <v>0</v>
      </c>
    </row>
    <row r="18" spans="1:32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/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0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16">
        <v>2</v>
      </c>
      <c r="W18" s="16">
        <v>3</v>
      </c>
      <c r="X18" s="16">
        <v>0</v>
      </c>
      <c r="Y18" s="14">
        <f t="shared" si="6"/>
        <v>6.25</v>
      </c>
      <c r="Z18" s="14">
        <v>7374.19</v>
      </c>
      <c r="AA18" s="14">
        <v>22885.94</v>
      </c>
      <c r="AB18" s="14">
        <f t="shared" si="9"/>
        <v>100</v>
      </c>
      <c r="AC18" s="14">
        <v>22885.94</v>
      </c>
      <c r="AD18" s="14">
        <f t="shared" si="7"/>
        <v>100</v>
      </c>
      <c r="AE18" s="14">
        <v>0</v>
      </c>
      <c r="AF18" s="14">
        <f t="shared" si="8"/>
        <v>0</v>
      </c>
    </row>
    <row r="19" spans="1:32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0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16">
        <v>0</v>
      </c>
      <c r="W19" s="16">
        <v>0</v>
      </c>
      <c r="X19" s="16">
        <v>0</v>
      </c>
      <c r="Y19" s="14">
        <f t="shared" si="6"/>
        <v>0</v>
      </c>
      <c r="Z19" s="14">
        <v>0</v>
      </c>
      <c r="AA19" s="14">
        <v>9343.36</v>
      </c>
      <c r="AB19" s="14">
        <f t="shared" si="9"/>
        <v>100</v>
      </c>
      <c r="AC19" s="14">
        <v>9343.36</v>
      </c>
      <c r="AD19" s="14">
        <f t="shared" si="7"/>
        <v>100</v>
      </c>
      <c r="AE19" s="14">
        <v>0</v>
      </c>
      <c r="AF19" s="14">
        <f t="shared" si="8"/>
        <v>0</v>
      </c>
    </row>
    <row r="20" spans="1:32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/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14">
        <v>0</v>
      </c>
      <c r="AB20" s="14">
        <f t="shared" si="9"/>
        <v>0</v>
      </c>
      <c r="AC20" s="14">
        <v>0</v>
      </c>
      <c r="AD20" s="14">
        <f t="shared" si="7"/>
        <v>0</v>
      </c>
      <c r="AE20" s="14">
        <v>0</v>
      </c>
      <c r="AF20" s="14">
        <f t="shared" si="8"/>
        <v>0</v>
      </c>
    </row>
    <row r="21" spans="1:32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/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0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16">
        <f>4+2+4</f>
        <v>10</v>
      </c>
      <c r="W21" s="16">
        <f>4+2+7</f>
        <v>13</v>
      </c>
      <c r="X21" s="16">
        <v>0</v>
      </c>
      <c r="Y21" s="14">
        <f t="shared" si="6"/>
        <v>33.333333333333329</v>
      </c>
      <c r="Z21" s="14">
        <v>2688.36</v>
      </c>
      <c r="AA21" s="14">
        <v>10041.19</v>
      </c>
      <c r="AB21" s="14">
        <f t="shared" si="9"/>
        <v>100</v>
      </c>
      <c r="AC21" s="14">
        <v>10041.19</v>
      </c>
      <c r="AD21" s="14">
        <f t="shared" si="7"/>
        <v>100</v>
      </c>
      <c r="AE21" s="14">
        <v>0</v>
      </c>
      <c r="AF21" s="14">
        <f t="shared" si="8"/>
        <v>0</v>
      </c>
    </row>
    <row r="22" spans="1:32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/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0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16">
        <f>1+2</f>
        <v>3</v>
      </c>
      <c r="W22" s="16" t="s">
        <v>159</v>
      </c>
      <c r="X22" s="16">
        <v>0</v>
      </c>
      <c r="Y22" s="14">
        <f t="shared" si="6"/>
        <v>16.666666666666664</v>
      </c>
      <c r="Z22" s="14">
        <v>3269.24</v>
      </c>
      <c r="AA22" s="14">
        <v>9604.5499999999993</v>
      </c>
      <c r="AB22" s="14">
        <f t="shared" si="9"/>
        <v>100</v>
      </c>
      <c r="AC22" s="14">
        <v>9604.5499999999993</v>
      </c>
      <c r="AD22" s="14">
        <f t="shared" si="7"/>
        <v>100</v>
      </c>
      <c r="AE22" s="14">
        <v>0</v>
      </c>
      <c r="AF22" s="14">
        <f t="shared" si="8"/>
        <v>0</v>
      </c>
    </row>
    <row r="23" spans="1:32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14">
        <v>4382.9799999999996</v>
      </c>
      <c r="AB23" s="14">
        <f t="shared" si="9"/>
        <v>100</v>
      </c>
      <c r="AC23" s="14">
        <v>4382.9799999999996</v>
      </c>
      <c r="AD23" s="14">
        <f t="shared" si="7"/>
        <v>100</v>
      </c>
      <c r="AE23" s="14">
        <v>0</v>
      </c>
      <c r="AF23" s="14">
        <f t="shared" si="8"/>
        <v>0</v>
      </c>
    </row>
    <row r="24" spans="1:32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/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14">
        <v>0</v>
      </c>
      <c r="AB24" s="14">
        <f t="shared" si="9"/>
        <v>0</v>
      </c>
      <c r="AC24" s="14">
        <v>0</v>
      </c>
      <c r="AD24" s="14">
        <f t="shared" si="7"/>
        <v>0</v>
      </c>
      <c r="AE24" s="14">
        <v>0</v>
      </c>
      <c r="AF24" s="14">
        <f t="shared" si="8"/>
        <v>0</v>
      </c>
    </row>
    <row r="25" spans="1:32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/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14">
        <v>563.33000000000004</v>
      </c>
      <c r="AB25" s="14">
        <f t="shared" si="9"/>
        <v>100</v>
      </c>
      <c r="AC25" s="14">
        <v>563.33000000000004</v>
      </c>
      <c r="AD25" s="14">
        <f t="shared" si="7"/>
        <v>100</v>
      </c>
      <c r="AE25" s="14">
        <v>0</v>
      </c>
      <c r="AF25" s="14">
        <f t="shared" si="8"/>
        <v>0</v>
      </c>
    </row>
    <row r="26" spans="1:32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/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0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14">
        <v>18701.07</v>
      </c>
      <c r="AB26" s="14">
        <f t="shared" si="9"/>
        <v>100</v>
      </c>
      <c r="AC26" s="14">
        <v>18701.07</v>
      </c>
      <c r="AD26" s="14">
        <f t="shared" si="7"/>
        <v>100</v>
      </c>
      <c r="AE26" s="14">
        <v>0</v>
      </c>
      <c r="AF26" s="14">
        <f t="shared" si="8"/>
        <v>0</v>
      </c>
    </row>
    <row r="27" spans="1:32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/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0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14">
        <v>10869.96</v>
      </c>
      <c r="AB27" s="14">
        <f t="shared" si="9"/>
        <v>100</v>
      </c>
      <c r="AC27" s="14">
        <v>10869.96</v>
      </c>
      <c r="AD27" s="14">
        <f t="shared" si="7"/>
        <v>100</v>
      </c>
      <c r="AE27" s="14">
        <v>0</v>
      </c>
      <c r="AF27" s="14">
        <f t="shared" si="8"/>
        <v>0</v>
      </c>
    </row>
    <row r="28" spans="1:32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/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0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16">
        <f>1+6</f>
        <v>7</v>
      </c>
      <c r="W28" s="16">
        <f>1+9</f>
        <v>10</v>
      </c>
      <c r="X28" s="16">
        <v>0</v>
      </c>
      <c r="Y28" s="14">
        <f t="shared" si="6"/>
        <v>12.5</v>
      </c>
      <c r="Z28" s="14">
        <v>11277.55</v>
      </c>
      <c r="AA28" s="14">
        <v>22237.74</v>
      </c>
      <c r="AB28" s="14">
        <f t="shared" si="9"/>
        <v>96.485639360422638</v>
      </c>
      <c r="AC28" s="14">
        <v>22237.74</v>
      </c>
      <c r="AD28" s="14">
        <f t="shared" si="7"/>
        <v>100</v>
      </c>
      <c r="AE28" s="14">
        <v>0</v>
      </c>
      <c r="AF28" s="14">
        <f t="shared" si="8"/>
        <v>0</v>
      </c>
    </row>
    <row r="29" spans="1:32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/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0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14"/>
      <c r="AA29" s="14">
        <v>8273.7000000000007</v>
      </c>
      <c r="AB29" s="14">
        <f t="shared" si="9"/>
        <v>100</v>
      </c>
      <c r="AC29" s="14">
        <v>8273.7000000000007</v>
      </c>
      <c r="AD29" s="14">
        <f t="shared" si="7"/>
        <v>100</v>
      </c>
      <c r="AE29" s="14">
        <v>0</v>
      </c>
      <c r="AF29" s="14">
        <f t="shared" si="8"/>
        <v>0</v>
      </c>
    </row>
    <row r="30" spans="1:32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0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14">
        <v>8845.52</v>
      </c>
      <c r="AB30" s="14">
        <f t="shared" si="9"/>
        <v>100</v>
      </c>
      <c r="AC30" s="14">
        <v>8845.52</v>
      </c>
      <c r="AD30" s="14">
        <f t="shared" si="7"/>
        <v>100</v>
      </c>
      <c r="AE30" s="14">
        <v>0</v>
      </c>
      <c r="AF30" s="14">
        <f t="shared" si="8"/>
        <v>0</v>
      </c>
    </row>
    <row r="31" spans="1:32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/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0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688.2</v>
      </c>
      <c r="AA31" s="14">
        <v>14719.19</v>
      </c>
      <c r="AB31" s="14">
        <f t="shared" si="9"/>
        <v>95.533312261194141</v>
      </c>
      <c r="AC31" s="14">
        <v>14719.19</v>
      </c>
      <c r="AD31" s="14">
        <f t="shared" si="7"/>
        <v>100</v>
      </c>
      <c r="AE31" s="14">
        <v>0</v>
      </c>
      <c r="AF31" s="14">
        <f t="shared" si="8"/>
        <v>0</v>
      </c>
    </row>
    <row r="32" spans="1:32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0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14">
        <v>0</v>
      </c>
      <c r="AB32" s="14">
        <f t="shared" si="9"/>
        <v>0</v>
      </c>
      <c r="AC32" s="14">
        <v>0</v>
      </c>
      <c r="AD32" s="14">
        <f t="shared" si="7"/>
        <v>0</v>
      </c>
      <c r="AE32" s="14">
        <v>0</v>
      </c>
      <c r="AF32" s="14">
        <f t="shared" si="8"/>
        <v>0</v>
      </c>
    </row>
    <row r="33" spans="1:33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0"/>
        <v>0</v>
      </c>
      <c r="S33" s="14">
        <f t="shared" si="4"/>
        <v>0</v>
      </c>
      <c r="T33" s="14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14">
        <v>0</v>
      </c>
      <c r="AB33" s="14">
        <f t="shared" si="9"/>
        <v>0</v>
      </c>
      <c r="AC33" s="14">
        <v>0</v>
      </c>
      <c r="AD33" s="14">
        <f t="shared" si="7"/>
        <v>0</v>
      </c>
      <c r="AE33" s="14">
        <v>0</v>
      </c>
      <c r="AF33" s="14">
        <f t="shared" si="8"/>
        <v>0</v>
      </c>
    </row>
    <row r="34" spans="1:33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/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0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16">
        <v>20</v>
      </c>
      <c r="W34" s="16">
        <v>21</v>
      </c>
      <c r="X34" s="16">
        <v>0</v>
      </c>
      <c r="Y34" s="14">
        <f t="shared" si="6"/>
        <v>42.553191489361701</v>
      </c>
      <c r="Z34" s="14">
        <v>13210.82</v>
      </c>
      <c r="AA34" s="14">
        <v>26819.82</v>
      </c>
      <c r="AB34" s="14">
        <f t="shared" si="9"/>
        <v>99.666845909637019</v>
      </c>
      <c r="AC34" s="14">
        <v>26819.82</v>
      </c>
      <c r="AD34" s="14">
        <f t="shared" si="7"/>
        <v>100</v>
      </c>
      <c r="AE34" s="14">
        <v>0</v>
      </c>
      <c r="AF34" s="14">
        <f t="shared" si="8"/>
        <v>0</v>
      </c>
    </row>
    <row r="35" spans="1:33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/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0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16">
        <v>2</v>
      </c>
      <c r="W35" s="16">
        <v>4</v>
      </c>
      <c r="X35" s="16">
        <v>0</v>
      </c>
      <c r="Y35" s="14">
        <f t="shared" si="6"/>
        <v>9.0909090909090917</v>
      </c>
      <c r="Z35" s="14">
        <v>2371.9699999999998</v>
      </c>
      <c r="AA35" s="14">
        <f>Z35+T35</f>
        <v>6607.26</v>
      </c>
      <c r="AB35" s="14">
        <f t="shared" si="9"/>
        <v>100</v>
      </c>
      <c r="AC35" s="14">
        <v>6607.26</v>
      </c>
      <c r="AD35" s="14">
        <f t="shared" si="7"/>
        <v>100</v>
      </c>
      <c r="AE35" s="14">
        <v>0</v>
      </c>
      <c r="AF35" s="14">
        <f t="shared" si="8"/>
        <v>0</v>
      </c>
      <c r="AG35" s="81"/>
    </row>
    <row r="36" spans="1:33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/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0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16">
        <v>1</v>
      </c>
      <c r="W36" s="16">
        <v>1</v>
      </c>
      <c r="X36" s="16">
        <v>0</v>
      </c>
      <c r="Y36" s="14">
        <f t="shared" si="6"/>
        <v>2.9411764705882351</v>
      </c>
      <c r="Z36" s="14">
        <v>530.55999999999995</v>
      </c>
      <c r="AA36" s="14">
        <v>1655.6</v>
      </c>
      <c r="AB36" s="14">
        <f t="shared" si="9"/>
        <v>100</v>
      </c>
      <c r="AC36" s="14">
        <v>1655.6</v>
      </c>
      <c r="AD36" s="14">
        <f t="shared" si="7"/>
        <v>100</v>
      </c>
      <c r="AE36" s="14">
        <v>0</v>
      </c>
      <c r="AF36" s="14">
        <f t="shared" si="8"/>
        <v>0</v>
      </c>
    </row>
    <row r="37" spans="1:33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/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0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0</v>
      </c>
      <c r="AA37" s="14">
        <v>2463.41</v>
      </c>
      <c r="AB37" s="14">
        <f t="shared" si="9"/>
        <v>100</v>
      </c>
      <c r="AC37" s="14">
        <v>2463.41</v>
      </c>
      <c r="AD37" s="14">
        <f t="shared" si="7"/>
        <v>100</v>
      </c>
      <c r="AE37" s="14">
        <v>0</v>
      </c>
      <c r="AF37" s="14">
        <f t="shared" si="8"/>
        <v>0</v>
      </c>
    </row>
    <row r="38" spans="1:33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/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0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16">
        <v>0</v>
      </c>
      <c r="W38" s="16">
        <v>0</v>
      </c>
      <c r="X38" s="16">
        <v>0</v>
      </c>
      <c r="Y38" s="14">
        <f t="shared" si="6"/>
        <v>0</v>
      </c>
      <c r="Z38" s="14">
        <v>0</v>
      </c>
      <c r="AA38" s="14">
        <v>2656.99</v>
      </c>
      <c r="AB38" s="14">
        <f t="shared" si="9"/>
        <v>100</v>
      </c>
      <c r="AC38" s="14">
        <v>2656.99</v>
      </c>
      <c r="AD38" s="14">
        <f t="shared" si="7"/>
        <v>100</v>
      </c>
      <c r="AE38" s="14">
        <v>0</v>
      </c>
      <c r="AF38" s="14">
        <f t="shared" si="8"/>
        <v>0</v>
      </c>
    </row>
    <row r="39" spans="1:33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/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0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14">
        <v>17171.150000000001</v>
      </c>
      <c r="AB39" s="14">
        <f t="shared" si="9"/>
        <v>100</v>
      </c>
      <c r="AC39" s="14">
        <v>17171.150000000001</v>
      </c>
      <c r="AD39" s="14">
        <f t="shared" si="7"/>
        <v>100</v>
      </c>
      <c r="AE39" s="14">
        <v>0</v>
      </c>
      <c r="AF39" s="14">
        <f t="shared" si="8"/>
        <v>0</v>
      </c>
    </row>
    <row r="40" spans="1:33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/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0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16">
        <v>0</v>
      </c>
      <c r="W40" s="16">
        <v>0</v>
      </c>
      <c r="X40" s="16">
        <v>0</v>
      </c>
      <c r="Y40" s="14">
        <f t="shared" si="6"/>
        <v>0</v>
      </c>
      <c r="Z40" s="14">
        <v>0</v>
      </c>
      <c r="AA40" s="14">
        <v>20473.14</v>
      </c>
      <c r="AB40" s="14">
        <f t="shared" si="9"/>
        <v>100</v>
      </c>
      <c r="AC40" s="14">
        <v>20473.14</v>
      </c>
      <c r="AD40" s="14">
        <f t="shared" si="7"/>
        <v>100</v>
      </c>
      <c r="AE40" s="14">
        <v>0</v>
      </c>
      <c r="AF40" s="14">
        <f t="shared" si="8"/>
        <v>0</v>
      </c>
    </row>
    <row r="41" spans="1:33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0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16">
        <v>0</v>
      </c>
      <c r="W41" s="16">
        <v>0</v>
      </c>
      <c r="X41" s="16">
        <v>0</v>
      </c>
      <c r="Y41" s="14">
        <f t="shared" si="6"/>
        <v>0</v>
      </c>
      <c r="Z41" s="14">
        <v>0</v>
      </c>
      <c r="AA41" s="14">
        <v>0</v>
      </c>
      <c r="AB41" s="14">
        <f t="shared" si="9"/>
        <v>0</v>
      </c>
      <c r="AC41" s="14">
        <v>0</v>
      </c>
      <c r="AD41" s="14">
        <f t="shared" si="7"/>
        <v>0</v>
      </c>
      <c r="AE41" s="14">
        <v>0</v>
      </c>
      <c r="AF41" s="14">
        <f t="shared" si="8"/>
        <v>0</v>
      </c>
    </row>
    <row r="42" spans="1:33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0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16">
        <v>0</v>
      </c>
      <c r="W42" s="16">
        <v>0</v>
      </c>
      <c r="X42" s="16">
        <v>0</v>
      </c>
      <c r="Y42" s="14">
        <f t="shared" si="6"/>
        <v>0</v>
      </c>
      <c r="Z42" s="14">
        <v>0</v>
      </c>
      <c r="AA42" s="14">
        <v>0</v>
      </c>
      <c r="AB42" s="14">
        <f t="shared" si="9"/>
        <v>0</v>
      </c>
      <c r="AC42" s="14">
        <v>0</v>
      </c>
      <c r="AD42" s="14">
        <f t="shared" si="7"/>
        <v>0</v>
      </c>
      <c r="AE42" s="14">
        <v>0</v>
      </c>
      <c r="AF42" s="14">
        <f t="shared" si="8"/>
        <v>0</v>
      </c>
    </row>
    <row r="43" spans="1:33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/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0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14">
        <v>0</v>
      </c>
      <c r="AA43" s="14">
        <v>1179.75</v>
      </c>
      <c r="AB43" s="14">
        <f t="shared" si="9"/>
        <v>100</v>
      </c>
      <c r="AC43" s="14">
        <v>1179.75</v>
      </c>
      <c r="AD43" s="14">
        <f t="shared" si="7"/>
        <v>100</v>
      </c>
      <c r="AE43" s="14">
        <v>0</v>
      </c>
      <c r="AF43" s="14">
        <f t="shared" si="8"/>
        <v>0</v>
      </c>
    </row>
    <row r="44" spans="1:33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/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0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16">
        <v>1</v>
      </c>
      <c r="W44" s="16">
        <v>1</v>
      </c>
      <c r="X44" s="16">
        <v>0</v>
      </c>
      <c r="Y44" s="14">
        <f t="shared" si="6"/>
        <v>4.7619047619047619</v>
      </c>
      <c r="Z44" s="14">
        <v>1842.22</v>
      </c>
      <c r="AA44" s="14">
        <v>16027.71</v>
      </c>
      <c r="AB44" s="14">
        <f t="shared" si="9"/>
        <v>100</v>
      </c>
      <c r="AC44" s="14">
        <v>16027.71</v>
      </c>
      <c r="AD44" s="14">
        <f t="shared" si="7"/>
        <v>100</v>
      </c>
      <c r="AE44" s="14">
        <v>0</v>
      </c>
      <c r="AF44" s="14">
        <f t="shared" si="8"/>
        <v>0</v>
      </c>
    </row>
    <row r="45" spans="1:33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/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0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16">
        <v>5</v>
      </c>
      <c r="W45" s="16">
        <v>6</v>
      </c>
      <c r="X45" s="16">
        <v>0</v>
      </c>
      <c r="Y45" s="14">
        <f t="shared" si="6"/>
        <v>21.739130434782609</v>
      </c>
      <c r="Z45" s="14">
        <v>3852.3</v>
      </c>
      <c r="AA45" s="14">
        <v>8859.61</v>
      </c>
      <c r="AB45" s="14">
        <f t="shared" si="9"/>
        <v>100</v>
      </c>
      <c r="AC45" s="14">
        <v>8859.61</v>
      </c>
      <c r="AD45" s="14">
        <f t="shared" si="7"/>
        <v>100</v>
      </c>
      <c r="AE45" s="14">
        <v>0</v>
      </c>
      <c r="AF45" s="14">
        <f t="shared" si="8"/>
        <v>0</v>
      </c>
    </row>
    <row r="46" spans="1:33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0"/>
        <v>0</v>
      </c>
      <c r="S46" s="14">
        <f t="shared" si="4"/>
        <v>0</v>
      </c>
      <c r="T46" s="14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14">
        <v>0</v>
      </c>
      <c r="AB46" s="14">
        <f t="shared" si="9"/>
        <v>0</v>
      </c>
      <c r="AC46" s="14">
        <v>0</v>
      </c>
      <c r="AD46" s="14">
        <f t="shared" si="7"/>
        <v>0</v>
      </c>
      <c r="AE46" s="14">
        <v>0</v>
      </c>
      <c r="AF46" s="14">
        <f t="shared" si="8"/>
        <v>0</v>
      </c>
    </row>
    <row r="47" spans="1:33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/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0"/>
        <v>0</v>
      </c>
      <c r="S47" s="14">
        <f t="shared" si="4"/>
        <v>0</v>
      </c>
      <c r="T47" s="14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14">
        <v>0</v>
      </c>
      <c r="AB47" s="14">
        <f t="shared" si="9"/>
        <v>0</v>
      </c>
      <c r="AC47" s="14">
        <v>0</v>
      </c>
      <c r="AD47" s="14">
        <f t="shared" si="7"/>
        <v>0</v>
      </c>
      <c r="AE47" s="14">
        <v>0</v>
      </c>
      <c r="AF47" s="14">
        <f t="shared" si="8"/>
        <v>0</v>
      </c>
    </row>
    <row r="48" spans="1:33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/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0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14">
        <v>3261.19</v>
      </c>
      <c r="AA48" s="14">
        <v>12056.74</v>
      </c>
      <c r="AB48" s="14">
        <f t="shared" si="9"/>
        <v>100</v>
      </c>
      <c r="AC48" s="14">
        <v>12056.74</v>
      </c>
      <c r="AD48" s="14">
        <f t="shared" si="7"/>
        <v>100</v>
      </c>
      <c r="AE48" s="14">
        <v>0</v>
      </c>
      <c r="AF48" s="14">
        <f t="shared" si="8"/>
        <v>0</v>
      </c>
    </row>
    <row r="49" spans="1:32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/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0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16">
        <f>2+2</f>
        <v>4</v>
      </c>
      <c r="W49" s="16">
        <f>2+3</f>
        <v>5</v>
      </c>
      <c r="X49" s="16">
        <v>0</v>
      </c>
      <c r="Y49" s="14">
        <f t="shared" si="6"/>
        <v>18.181818181818183</v>
      </c>
      <c r="Z49" s="14">
        <v>3142.54</v>
      </c>
      <c r="AA49" s="14">
        <v>16121.42</v>
      </c>
      <c r="AB49" s="14">
        <f t="shared" si="9"/>
        <v>100.00000000000003</v>
      </c>
      <c r="AC49" s="14">
        <v>16121.42</v>
      </c>
      <c r="AD49" s="14">
        <f t="shared" si="7"/>
        <v>100</v>
      </c>
      <c r="AE49" s="14">
        <v>0</v>
      </c>
      <c r="AF49" s="14">
        <f t="shared" si="8"/>
        <v>0</v>
      </c>
    </row>
    <row r="50" spans="1:32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0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12722.84</v>
      </c>
      <c r="AA50" s="14">
        <v>12421.38</v>
      </c>
      <c r="AB50" s="14">
        <f t="shared" si="9"/>
        <v>97.630560472347355</v>
      </c>
      <c r="AC50" s="14">
        <v>12421.38</v>
      </c>
      <c r="AD50" s="14">
        <f t="shared" si="7"/>
        <v>100</v>
      </c>
      <c r="AE50" s="14">
        <v>0</v>
      </c>
      <c r="AF50" s="14">
        <f t="shared" si="8"/>
        <v>0</v>
      </c>
    </row>
    <row r="51" spans="1:32" ht="33.75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/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0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16">
        <v>0</v>
      </c>
      <c r="W51" s="16">
        <v>0</v>
      </c>
      <c r="X51" s="16">
        <v>0</v>
      </c>
      <c r="Y51" s="14">
        <f t="shared" si="6"/>
        <v>0</v>
      </c>
      <c r="Z51" s="14">
        <v>0</v>
      </c>
      <c r="AA51" s="14">
        <v>5481.46</v>
      </c>
      <c r="AB51" s="14">
        <f t="shared" si="9"/>
        <v>100</v>
      </c>
      <c r="AC51" s="14">
        <v>5481.46</v>
      </c>
      <c r="AD51" s="14">
        <f t="shared" si="7"/>
        <v>100</v>
      </c>
      <c r="AE51" s="14">
        <v>0</v>
      </c>
      <c r="AF51" s="14">
        <f t="shared" si="8"/>
        <v>0</v>
      </c>
    </row>
    <row r="52" spans="1:32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0"/>
        <v>0</v>
      </c>
      <c r="S52" s="14">
        <f t="shared" si="4"/>
        <v>0</v>
      </c>
      <c r="T52" s="14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14">
        <v>0</v>
      </c>
      <c r="AB52" s="14">
        <f t="shared" si="9"/>
        <v>0</v>
      </c>
      <c r="AC52" s="14">
        <v>0</v>
      </c>
      <c r="AD52" s="14">
        <f t="shared" si="7"/>
        <v>0</v>
      </c>
      <c r="AE52" s="14">
        <v>0</v>
      </c>
      <c r="AF52" s="14">
        <f t="shared" si="8"/>
        <v>0</v>
      </c>
    </row>
    <row r="53" spans="1:32" ht="24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/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0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16">
        <v>2</v>
      </c>
      <c r="W53" s="16">
        <v>2</v>
      </c>
      <c r="X53" s="16">
        <v>0</v>
      </c>
      <c r="Y53" s="14">
        <f t="shared" si="6"/>
        <v>9.5238095238095237</v>
      </c>
      <c r="Z53" s="14">
        <v>1992.79</v>
      </c>
      <c r="AA53" s="14">
        <f>T53+Z53</f>
        <v>25089.120000000003</v>
      </c>
      <c r="AB53" s="14">
        <f t="shared" si="9"/>
        <v>100</v>
      </c>
      <c r="AC53" s="14">
        <v>25089.119999999999</v>
      </c>
      <c r="AD53" s="14">
        <f t="shared" si="7"/>
        <v>99.999999999999986</v>
      </c>
      <c r="AE53" s="14">
        <v>0</v>
      </c>
      <c r="AF53" s="14">
        <f t="shared" si="8"/>
        <v>0</v>
      </c>
    </row>
    <row r="54" spans="1:32" ht="33.75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/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0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14">
        <v>2687.64</v>
      </c>
      <c r="AA54" s="14">
        <v>18012.5</v>
      </c>
      <c r="AB54" s="14">
        <f t="shared" si="9"/>
        <v>100</v>
      </c>
      <c r="AC54" s="14">
        <v>18012.5</v>
      </c>
      <c r="AD54" s="14">
        <f t="shared" si="7"/>
        <v>100</v>
      </c>
      <c r="AE54" s="14">
        <v>0</v>
      </c>
      <c r="AF54" s="14">
        <f t="shared" si="8"/>
        <v>0</v>
      </c>
    </row>
    <row r="55" spans="1:32" ht="33.75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/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0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16">
        <v>2</v>
      </c>
      <c r="W55" s="16">
        <v>2</v>
      </c>
      <c r="X55" s="16">
        <v>0</v>
      </c>
      <c r="Y55" s="14">
        <f t="shared" si="6"/>
        <v>20</v>
      </c>
      <c r="Z55" s="14">
        <v>3289.25</v>
      </c>
      <c r="AA55" s="14">
        <v>5045.68</v>
      </c>
      <c r="AB55" s="14">
        <f t="shared" si="9"/>
        <v>100</v>
      </c>
      <c r="AC55" s="14">
        <v>5045.68</v>
      </c>
      <c r="AD55" s="14">
        <f t="shared" si="7"/>
        <v>100</v>
      </c>
      <c r="AE55" s="14">
        <v>0</v>
      </c>
      <c r="AF55" s="14">
        <f t="shared" si="8"/>
        <v>0</v>
      </c>
    </row>
    <row r="56" spans="1:32" ht="24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/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0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16">
        <f>9+10</f>
        <v>19</v>
      </c>
      <c r="W56" s="16">
        <f>10+15</f>
        <v>25</v>
      </c>
      <c r="X56" s="16">
        <v>0</v>
      </c>
      <c r="Y56" s="14">
        <f t="shared" si="6"/>
        <v>79.166666666666657</v>
      </c>
      <c r="Z56" s="14">
        <v>8235.09</v>
      </c>
      <c r="AA56" s="14">
        <v>16540.34</v>
      </c>
      <c r="AB56" s="14">
        <f t="shared" si="9"/>
        <v>93.639442341594645</v>
      </c>
      <c r="AC56" s="14">
        <v>16540.34</v>
      </c>
      <c r="AD56" s="14">
        <f t="shared" si="7"/>
        <v>100</v>
      </c>
      <c r="AE56" s="14">
        <v>0</v>
      </c>
      <c r="AF56" s="14">
        <f t="shared" si="8"/>
        <v>0</v>
      </c>
    </row>
    <row r="57" spans="1:32" ht="24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/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0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16">
        <f>8</f>
        <v>8</v>
      </c>
      <c r="W57" s="16">
        <f>8</f>
        <v>8</v>
      </c>
      <c r="X57" s="16">
        <v>0</v>
      </c>
      <c r="Y57" s="14">
        <f t="shared" si="6"/>
        <v>5.5172413793103452</v>
      </c>
      <c r="Z57" s="14">
        <v>2647.26</v>
      </c>
      <c r="AA57" s="14">
        <v>19547.3</v>
      </c>
      <c r="AB57" s="14">
        <f t="shared" si="9"/>
        <v>99.999999999999972</v>
      </c>
      <c r="AC57" s="14">
        <v>19547.3</v>
      </c>
      <c r="AD57" s="14">
        <f t="shared" si="7"/>
        <v>100</v>
      </c>
      <c r="AE57" s="14">
        <v>0</v>
      </c>
      <c r="AF57" s="14">
        <f t="shared" si="8"/>
        <v>0</v>
      </c>
    </row>
    <row r="58" spans="1:32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0</v>
      </c>
      <c r="H58" s="58">
        <f t="shared" ref="H58:M58" si="11">SUM(H7:H57)</f>
        <v>1073</v>
      </c>
      <c r="I58" s="58">
        <f t="shared" si="11"/>
        <v>161</v>
      </c>
      <c r="J58" s="58">
        <f t="shared" si="11"/>
        <v>841</v>
      </c>
      <c r="K58" s="58">
        <f t="shared" si="11"/>
        <v>639</v>
      </c>
      <c r="L58" s="58">
        <f t="shared" si="11"/>
        <v>677</v>
      </c>
      <c r="M58" s="58">
        <f t="shared" si="11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7">
        <f>SUM(T7:T57)</f>
        <v>344702.64999999997</v>
      </c>
      <c r="U58" s="14">
        <f>IF(P58=0,0,T58/P58)*100</f>
        <v>49.096283523943754</v>
      </c>
      <c r="V58" s="58">
        <f>SUM(V7:V57)</f>
        <v>128</v>
      </c>
      <c r="W58" s="58">
        <f>SUM(W7:W57)</f>
        <v>150</v>
      </c>
      <c r="X58" s="58">
        <f>SUM(X7:X57)</f>
        <v>0</v>
      </c>
      <c r="Y58" s="14">
        <f>IF(H58=0,0,V58/H58)*100</f>
        <v>11.929170549860205</v>
      </c>
      <c r="Z58" s="58">
        <f>SUM(Z7:Z57)</f>
        <v>137887.13999999998</v>
      </c>
      <c r="AA58" s="65">
        <f>SUM(AA7:AA57)</f>
        <v>465434.86</v>
      </c>
      <c r="AB58" s="14">
        <f>IF(Z58=0,0,AA58/Z58)*100</f>
        <v>337.54769299007876</v>
      </c>
      <c r="AC58" s="79">
        <f>SUM(AC7:AC57)</f>
        <v>465434.86</v>
      </c>
      <c r="AD58" s="14">
        <f>IF(AA58=0,0,AC58/AA58)*100</f>
        <v>100</v>
      </c>
      <c r="AE58" s="65">
        <f>SUM(AE7:AE57)</f>
        <v>0</v>
      </c>
      <c r="AF58" s="14">
        <f>IF(AA58=0,0,AE58/AA58)*100</f>
        <v>0</v>
      </c>
    </row>
    <row r="59" spans="1:32" x14ac:dyDescent="0.25">
      <c r="AB59" s="82"/>
      <c r="AC59" s="81"/>
      <c r="AD59" s="81"/>
    </row>
    <row r="60" spans="1:32" x14ac:dyDescent="0.25">
      <c r="AD60" s="81"/>
    </row>
  </sheetData>
  <mergeCells count="35">
    <mergeCell ref="A1:AF1"/>
    <mergeCell ref="A2:A5"/>
    <mergeCell ref="B2:B5"/>
    <mergeCell ref="C2:C5"/>
    <mergeCell ref="D2:D5"/>
    <mergeCell ref="N4:N5"/>
    <mergeCell ref="O4:O5"/>
    <mergeCell ref="P4:Q4"/>
    <mergeCell ref="R4:S4"/>
    <mergeCell ref="T4:U4"/>
    <mergeCell ref="H2:J3"/>
    <mergeCell ref="K2:U2"/>
    <mergeCell ref="H4:H5"/>
    <mergeCell ref="I4:I5"/>
    <mergeCell ref="J4:J5"/>
    <mergeCell ref="K4:K5"/>
    <mergeCell ref="Z4:Z5"/>
    <mergeCell ref="M4:M5"/>
    <mergeCell ref="E2:E5"/>
    <mergeCell ref="F2:F5"/>
    <mergeCell ref="G2:G5"/>
    <mergeCell ref="V2:AF2"/>
    <mergeCell ref="K3:O3"/>
    <mergeCell ref="P3:U3"/>
    <mergeCell ref="V3:Z3"/>
    <mergeCell ref="AA3:AF3"/>
    <mergeCell ref="AC4:AD4"/>
    <mergeCell ref="AE4:AF4"/>
    <mergeCell ref="AA4:AB4"/>
    <mergeCell ref="L4:L5"/>
    <mergeCell ref="A58:F58"/>
    <mergeCell ref="V4:V5"/>
    <mergeCell ref="W4:W5"/>
    <mergeCell ref="X4:X5"/>
    <mergeCell ref="Y4:Y5"/>
  </mergeCells>
  <pageMargins left="0.70866141732283472" right="0.70866141732283472" top="0.74803149606299213" bottom="0.74803149606299213" header="0.31496062992125984" footer="0.31496062992125984"/>
  <pageSetup paperSize="9" scale="45" fitToHeight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3"/>
  <sheetViews>
    <sheetView zoomScaleNormal="100" workbookViewId="0">
      <pane xSplit="4" ySplit="6" topLeftCell="Q21" activePane="bottomRight" state="frozen"/>
      <selection pane="topRight" activeCell="E1" sqref="E1"/>
      <selection pane="bottomLeft" activeCell="A7" sqref="A7"/>
      <selection pane="bottomRight" activeCell="Z49" sqref="Z49"/>
    </sheetView>
  </sheetViews>
  <sheetFormatPr defaultRowHeight="15" x14ac:dyDescent="0.25"/>
  <cols>
    <col min="1" max="1" width="2.7109375" style="83" customWidth="1"/>
    <col min="2" max="2" width="5.85546875" style="83" customWidth="1"/>
    <col min="3" max="3" width="5.42578125" style="83" customWidth="1"/>
    <col min="4" max="4" width="17.28515625" style="95" bestFit="1" customWidth="1"/>
    <col min="5" max="19" width="9.140625" style="83"/>
    <col min="20" max="20" width="9.42578125" style="83" bestFit="1" customWidth="1"/>
    <col min="21" max="26" width="9.140625" style="83"/>
    <col min="27" max="27" width="9.42578125" style="83" bestFit="1" customWidth="1"/>
    <col min="28" max="28" width="9.140625" style="83"/>
    <col min="29" max="29" width="9.42578125" style="83" bestFit="1" customWidth="1"/>
    <col min="30" max="30" width="9.5703125" style="83" bestFit="1" customWidth="1"/>
    <col min="31" max="16384" width="9.140625" style="83"/>
  </cols>
  <sheetData>
    <row r="1" spans="1:34" ht="39" customHeight="1" x14ac:dyDescent="0.25">
      <c r="A1" s="328" t="s">
        <v>162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</row>
    <row r="2" spans="1:34" x14ac:dyDescent="0.25">
      <c r="A2" s="323" t="s">
        <v>3</v>
      </c>
      <c r="B2" s="323" t="s">
        <v>21</v>
      </c>
      <c r="C2" s="323" t="s">
        <v>22</v>
      </c>
      <c r="D2" s="331" t="s">
        <v>1</v>
      </c>
      <c r="E2" s="339" t="s">
        <v>4</v>
      </c>
      <c r="F2" s="339" t="s">
        <v>0</v>
      </c>
      <c r="G2" s="323" t="s">
        <v>20</v>
      </c>
      <c r="H2" s="342" t="s">
        <v>11</v>
      </c>
      <c r="I2" s="343"/>
      <c r="J2" s="344"/>
      <c r="K2" s="321" t="s">
        <v>12</v>
      </c>
      <c r="L2" s="325"/>
      <c r="M2" s="325"/>
      <c r="N2" s="325"/>
      <c r="O2" s="325"/>
      <c r="P2" s="325"/>
      <c r="Q2" s="325"/>
      <c r="R2" s="325"/>
      <c r="S2" s="325"/>
      <c r="T2" s="325"/>
      <c r="U2" s="322"/>
      <c r="V2" s="321" t="s">
        <v>13</v>
      </c>
      <c r="W2" s="325"/>
      <c r="X2" s="325"/>
      <c r="Y2" s="325"/>
      <c r="Z2" s="325"/>
      <c r="AA2" s="325"/>
      <c r="AB2" s="325"/>
      <c r="AC2" s="325"/>
      <c r="AD2" s="325"/>
      <c r="AE2" s="325"/>
      <c r="AF2" s="322"/>
    </row>
    <row r="3" spans="1:34" ht="23.25" customHeight="1" x14ac:dyDescent="0.25">
      <c r="A3" s="330"/>
      <c r="B3" s="330"/>
      <c r="C3" s="330"/>
      <c r="D3" s="332"/>
      <c r="E3" s="340"/>
      <c r="F3" s="340"/>
      <c r="G3" s="330"/>
      <c r="H3" s="345"/>
      <c r="I3" s="346"/>
      <c r="J3" s="347"/>
      <c r="K3" s="321" t="s">
        <v>17</v>
      </c>
      <c r="L3" s="325"/>
      <c r="M3" s="325"/>
      <c r="N3" s="325"/>
      <c r="O3" s="322"/>
      <c r="P3" s="321" t="s">
        <v>18</v>
      </c>
      <c r="Q3" s="325"/>
      <c r="R3" s="325"/>
      <c r="S3" s="325"/>
      <c r="T3" s="325"/>
      <c r="U3" s="322"/>
      <c r="V3" s="321" t="s">
        <v>17</v>
      </c>
      <c r="W3" s="325"/>
      <c r="X3" s="325"/>
      <c r="Y3" s="325"/>
      <c r="Z3" s="322"/>
      <c r="AA3" s="321" t="s">
        <v>26</v>
      </c>
      <c r="AB3" s="325"/>
      <c r="AC3" s="325"/>
      <c r="AD3" s="325"/>
      <c r="AE3" s="325"/>
      <c r="AF3" s="322"/>
    </row>
    <row r="4" spans="1:34" ht="21.75" customHeight="1" x14ac:dyDescent="0.25">
      <c r="A4" s="330"/>
      <c r="B4" s="330"/>
      <c r="C4" s="330"/>
      <c r="D4" s="332"/>
      <c r="E4" s="340"/>
      <c r="F4" s="340"/>
      <c r="G4" s="330"/>
      <c r="H4" s="323" t="s">
        <v>10</v>
      </c>
      <c r="I4" s="323" t="s">
        <v>5</v>
      </c>
      <c r="J4" s="323" t="s">
        <v>6</v>
      </c>
      <c r="K4" s="323" t="s">
        <v>9</v>
      </c>
      <c r="L4" s="323" t="s">
        <v>24</v>
      </c>
      <c r="M4" s="323" t="s">
        <v>23</v>
      </c>
      <c r="N4" s="323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34" t="s">
        <v>19</v>
      </c>
      <c r="P4" s="321" t="s">
        <v>14</v>
      </c>
      <c r="Q4" s="322"/>
      <c r="R4" s="321" t="s">
        <v>15</v>
      </c>
      <c r="S4" s="322"/>
      <c r="T4" s="321" t="s">
        <v>16</v>
      </c>
      <c r="U4" s="322"/>
      <c r="V4" s="323" t="s">
        <v>9</v>
      </c>
      <c r="W4" s="323" t="s">
        <v>24</v>
      </c>
      <c r="X4" s="323" t="s">
        <v>23</v>
      </c>
      <c r="Y4" s="323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26" t="s">
        <v>19</v>
      </c>
      <c r="AA4" s="321" t="s">
        <v>2</v>
      </c>
      <c r="AB4" s="322"/>
      <c r="AC4" s="321" t="s">
        <v>7</v>
      </c>
      <c r="AD4" s="322"/>
      <c r="AE4" s="321" t="s">
        <v>16</v>
      </c>
      <c r="AF4" s="322"/>
    </row>
    <row r="5" spans="1:34" ht="78.75" x14ac:dyDescent="0.25">
      <c r="A5" s="324"/>
      <c r="B5" s="324"/>
      <c r="C5" s="324"/>
      <c r="D5" s="333"/>
      <c r="E5" s="341"/>
      <c r="F5" s="341"/>
      <c r="G5" s="324"/>
      <c r="H5" s="324"/>
      <c r="I5" s="324"/>
      <c r="J5" s="324"/>
      <c r="K5" s="324"/>
      <c r="L5" s="324"/>
      <c r="M5" s="324"/>
      <c r="N5" s="324"/>
      <c r="O5" s="335"/>
      <c r="P5" s="84" t="s">
        <v>8</v>
      </c>
      <c r="Q5" s="85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84" t="s">
        <v>8</v>
      </c>
      <c r="S5" s="85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84" t="s">
        <v>8</v>
      </c>
      <c r="U5" s="85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324"/>
      <c r="Y5" s="324"/>
      <c r="Z5" s="327"/>
      <c r="AA5" s="84" t="str">
        <f>"сума, грн.
(гр."&amp;T6&amp;"+гр."&amp;Z6&amp;")"</f>
        <v>сума, грн.
(гр.20+гр.26)</v>
      </c>
      <c r="AB5" s="85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85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85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</row>
    <row r="6" spans="1:34" x14ac:dyDescent="0.25">
      <c r="A6" s="72">
        <v>1</v>
      </c>
      <c r="B6" s="85">
        <f>A6+1</f>
        <v>2</v>
      </c>
      <c r="C6" s="72">
        <f t="shared" ref="C6:AD6" si="0">B6+1</f>
        <v>3</v>
      </c>
      <c r="D6" s="86">
        <f t="shared" si="0"/>
        <v>4</v>
      </c>
      <c r="E6" s="87">
        <f t="shared" si="0"/>
        <v>5</v>
      </c>
      <c r="F6" s="86">
        <f t="shared" si="0"/>
        <v>6</v>
      </c>
      <c r="G6" s="72">
        <f t="shared" si="0"/>
        <v>7</v>
      </c>
      <c r="H6" s="72">
        <f t="shared" si="0"/>
        <v>8</v>
      </c>
      <c r="I6" s="72">
        <f t="shared" si="0"/>
        <v>9</v>
      </c>
      <c r="J6" s="72">
        <f t="shared" si="0"/>
        <v>10</v>
      </c>
      <c r="K6" s="72">
        <f t="shared" si="0"/>
        <v>11</v>
      </c>
      <c r="L6" s="72">
        <f t="shared" si="0"/>
        <v>12</v>
      </c>
      <c r="M6" s="72">
        <f t="shared" si="0"/>
        <v>13</v>
      </c>
      <c r="N6" s="72">
        <f t="shared" si="0"/>
        <v>14</v>
      </c>
      <c r="O6" s="72">
        <f t="shared" si="0"/>
        <v>15</v>
      </c>
      <c r="P6" s="72">
        <f t="shared" si="0"/>
        <v>16</v>
      </c>
      <c r="Q6" s="72">
        <f t="shared" si="0"/>
        <v>17</v>
      </c>
      <c r="R6" s="72">
        <f t="shared" si="0"/>
        <v>18</v>
      </c>
      <c r="S6" s="72">
        <f t="shared" si="0"/>
        <v>19</v>
      </c>
      <c r="T6" s="72">
        <f t="shared" si="0"/>
        <v>20</v>
      </c>
      <c r="U6" s="72">
        <f t="shared" si="0"/>
        <v>21</v>
      </c>
      <c r="V6" s="72">
        <f t="shared" si="0"/>
        <v>22</v>
      </c>
      <c r="W6" s="72">
        <f t="shared" si="0"/>
        <v>23</v>
      </c>
      <c r="X6" s="72">
        <f t="shared" si="0"/>
        <v>24</v>
      </c>
      <c r="Y6" s="72">
        <f t="shared" si="0"/>
        <v>25</v>
      </c>
      <c r="Z6" s="72">
        <f t="shared" si="0"/>
        <v>26</v>
      </c>
      <c r="AA6" s="72">
        <f t="shared" si="0"/>
        <v>27</v>
      </c>
      <c r="AB6" s="72">
        <f t="shared" si="0"/>
        <v>28</v>
      </c>
      <c r="AC6" s="72">
        <f t="shared" si="0"/>
        <v>29</v>
      </c>
      <c r="AD6" s="72">
        <f t="shared" si="0"/>
        <v>30</v>
      </c>
      <c r="AE6" s="72">
        <v>31</v>
      </c>
      <c r="AF6" s="72">
        <v>32</v>
      </c>
    </row>
    <row r="7" spans="1:34" ht="33.75" x14ac:dyDescent="0.25">
      <c r="A7" s="88">
        <v>1</v>
      </c>
      <c r="B7" s="89" t="s">
        <v>146</v>
      </c>
      <c r="C7" s="90"/>
      <c r="D7" s="91" t="s">
        <v>27</v>
      </c>
      <c r="E7" s="92" t="s">
        <v>28</v>
      </c>
      <c r="F7" s="91" t="s">
        <v>29</v>
      </c>
      <c r="G7" s="73"/>
      <c r="H7" s="93">
        <v>29</v>
      </c>
      <c r="I7" s="93">
        <v>4</v>
      </c>
      <c r="J7" s="93">
        <v>24</v>
      </c>
      <c r="K7" s="73">
        <v>22</v>
      </c>
      <c r="L7" s="73">
        <v>30</v>
      </c>
      <c r="M7" s="73">
        <v>0</v>
      </c>
      <c r="N7" s="33">
        <f t="shared" ref="N7:N57" si="1">IF(H7=0,0,K7/H7)*100</f>
        <v>75.862068965517238</v>
      </c>
      <c r="O7" s="33">
        <v>28747.35</v>
      </c>
      <c r="P7" s="33">
        <f t="shared" ref="P7:P57" si="2">O7</f>
        <v>28747.35</v>
      </c>
      <c r="Q7" s="33">
        <f t="shared" ref="Q7:Q57" si="3">IF(O7=0,0,P7/O7)*100</f>
        <v>100</v>
      </c>
      <c r="R7" s="33">
        <f>P7-T7</f>
        <v>21103</v>
      </c>
      <c r="S7" s="33">
        <f t="shared" ref="S7:S57" si="4">IF(P7=0,0,R7/P7)*100</f>
        <v>73.408505479635522</v>
      </c>
      <c r="T7" s="33">
        <v>7644.35</v>
      </c>
      <c r="U7" s="33">
        <f t="shared" ref="U7:U57" si="5">IF(P7=0,0,T7/P7)*100</f>
        <v>26.591494520364488</v>
      </c>
      <c r="V7" s="73">
        <v>7</v>
      </c>
      <c r="W7" s="73">
        <v>10</v>
      </c>
      <c r="X7" s="73">
        <v>0</v>
      </c>
      <c r="Y7" s="33">
        <f t="shared" ref="Y7:Y57" si="6">IF(H7=0,0,V7/H7)*100</f>
        <v>24.137931034482758</v>
      </c>
      <c r="Z7" s="33">
        <v>11365.65</v>
      </c>
      <c r="AA7" s="33">
        <v>19010</v>
      </c>
      <c r="AB7" s="33">
        <f>IF((Z7+T7)=0,0,AA7/(Z7+T7)*100)</f>
        <v>100</v>
      </c>
      <c r="AC7" s="33">
        <v>19010</v>
      </c>
      <c r="AD7" s="33">
        <f t="shared" ref="AD7:AD57" si="7">IF(AA7=0,0,AC7/AA7)*100</f>
        <v>100</v>
      </c>
      <c r="AE7" s="33">
        <f>AA7-AC7</f>
        <v>0</v>
      </c>
      <c r="AF7" s="33">
        <f t="shared" ref="AF7:AF57" si="8">IF(AA7=0,0,AE7/AA7)*100</f>
        <v>0</v>
      </c>
      <c r="AH7" s="94"/>
    </row>
    <row r="8" spans="1:34" ht="24" x14ac:dyDescent="0.25">
      <c r="A8" s="88">
        <v>2</v>
      </c>
      <c r="B8" s="89" t="s">
        <v>146</v>
      </c>
      <c r="C8" s="90"/>
      <c r="D8" s="91" t="s">
        <v>30</v>
      </c>
      <c r="E8" s="92" t="s">
        <v>31</v>
      </c>
      <c r="F8" s="91" t="s">
        <v>32</v>
      </c>
      <c r="G8" s="73"/>
      <c r="H8" s="93">
        <v>11</v>
      </c>
      <c r="I8" s="93">
        <v>2</v>
      </c>
      <c r="J8" s="93">
        <v>8</v>
      </c>
      <c r="K8" s="73">
        <v>3</v>
      </c>
      <c r="L8" s="73">
        <v>3</v>
      </c>
      <c r="M8" s="73">
        <v>0</v>
      </c>
      <c r="N8" s="33">
        <f t="shared" si="1"/>
        <v>27.27272727272727</v>
      </c>
      <c r="O8" s="33">
        <v>2055.6799999999998</v>
      </c>
      <c r="P8" s="33">
        <f t="shared" si="2"/>
        <v>2055.6799999999998</v>
      </c>
      <c r="Q8" s="33">
        <f t="shared" si="3"/>
        <v>100</v>
      </c>
      <c r="R8" s="33">
        <v>0</v>
      </c>
      <c r="S8" s="33">
        <f t="shared" si="4"/>
        <v>0</v>
      </c>
      <c r="T8" s="33">
        <v>0</v>
      </c>
      <c r="U8" s="33">
        <f t="shared" si="5"/>
        <v>0</v>
      </c>
      <c r="V8" s="73">
        <v>0</v>
      </c>
      <c r="W8" s="73">
        <v>0</v>
      </c>
      <c r="X8" s="73">
        <v>0</v>
      </c>
      <c r="Y8" s="33">
        <f t="shared" si="6"/>
        <v>0</v>
      </c>
      <c r="Z8" s="33">
        <v>0</v>
      </c>
      <c r="AA8" s="33">
        <v>0</v>
      </c>
      <c r="AB8" s="33">
        <f>IF((Z8+T8)=0,0,AA8/(Z8+T8)*100)</f>
        <v>0</v>
      </c>
      <c r="AC8" s="33">
        <v>0</v>
      </c>
      <c r="AD8" s="33">
        <f t="shared" si="7"/>
        <v>0</v>
      </c>
      <c r="AE8" s="33">
        <f t="shared" ref="AE8:AE57" si="9">AA8-AC8</f>
        <v>0</v>
      </c>
      <c r="AF8" s="33">
        <f t="shared" si="8"/>
        <v>0</v>
      </c>
      <c r="AH8" s="94"/>
    </row>
    <row r="9" spans="1:34" ht="24" x14ac:dyDescent="0.25">
      <c r="A9" s="88">
        <v>3</v>
      </c>
      <c r="B9" s="89" t="s">
        <v>146</v>
      </c>
      <c r="C9" s="90"/>
      <c r="D9" s="91" t="s">
        <v>33</v>
      </c>
      <c r="E9" s="92" t="s">
        <v>34</v>
      </c>
      <c r="F9" s="91" t="s">
        <v>35</v>
      </c>
      <c r="G9" s="73"/>
      <c r="H9" s="93">
        <v>33</v>
      </c>
      <c r="I9" s="93">
        <v>4</v>
      </c>
      <c r="J9" s="93">
        <v>29</v>
      </c>
      <c r="K9" s="73">
        <v>17</v>
      </c>
      <c r="L9" s="73">
        <v>17</v>
      </c>
      <c r="M9" s="73">
        <v>0</v>
      </c>
      <c r="N9" s="33">
        <f t="shared" si="1"/>
        <v>51.515151515151516</v>
      </c>
      <c r="O9" s="33">
        <v>26929.119999999999</v>
      </c>
      <c r="P9" s="33">
        <f t="shared" si="2"/>
        <v>26929.119999999999</v>
      </c>
      <c r="Q9" s="33">
        <f t="shared" si="3"/>
        <v>100</v>
      </c>
      <c r="R9" s="33">
        <v>0</v>
      </c>
      <c r="S9" s="33">
        <f t="shared" si="4"/>
        <v>0</v>
      </c>
      <c r="T9" s="33">
        <f>O9-R9</f>
        <v>26929.119999999999</v>
      </c>
      <c r="U9" s="33">
        <f t="shared" si="5"/>
        <v>100</v>
      </c>
      <c r="V9" s="73">
        <v>0</v>
      </c>
      <c r="W9" s="73">
        <v>0</v>
      </c>
      <c r="X9" s="73">
        <v>0</v>
      </c>
      <c r="Y9" s="33">
        <f t="shared" si="6"/>
        <v>0</v>
      </c>
      <c r="Z9" s="33">
        <v>0</v>
      </c>
      <c r="AA9" s="33">
        <v>26929.119999999999</v>
      </c>
      <c r="AB9" s="33">
        <f t="shared" ref="AB9:AB57" si="10">IF((Z9+T9)=0,0,AA9/(Z9+T9)*100)</f>
        <v>100</v>
      </c>
      <c r="AC9" s="33">
        <v>26929.119999999999</v>
      </c>
      <c r="AD9" s="33">
        <f t="shared" si="7"/>
        <v>100</v>
      </c>
      <c r="AE9" s="33">
        <f t="shared" si="9"/>
        <v>0</v>
      </c>
      <c r="AF9" s="33">
        <f t="shared" si="8"/>
        <v>0</v>
      </c>
      <c r="AH9" s="94"/>
    </row>
    <row r="10" spans="1:34" ht="24" x14ac:dyDescent="0.25">
      <c r="A10" s="88">
        <v>4</v>
      </c>
      <c r="B10" s="89" t="s">
        <v>146</v>
      </c>
      <c r="C10" s="90"/>
      <c r="D10" s="91" t="s">
        <v>36</v>
      </c>
      <c r="E10" s="92" t="s">
        <v>31</v>
      </c>
      <c r="F10" s="91" t="s">
        <v>37</v>
      </c>
      <c r="G10" s="73"/>
      <c r="H10" s="93">
        <v>1</v>
      </c>
      <c r="I10" s="93">
        <v>0</v>
      </c>
      <c r="J10" s="93">
        <v>1</v>
      </c>
      <c r="K10" s="73">
        <v>0</v>
      </c>
      <c r="L10" s="73">
        <v>0</v>
      </c>
      <c r="M10" s="73">
        <v>0</v>
      </c>
      <c r="N10" s="33">
        <f t="shared" si="1"/>
        <v>0</v>
      </c>
      <c r="O10" s="33">
        <v>0</v>
      </c>
      <c r="P10" s="33">
        <f t="shared" si="2"/>
        <v>0</v>
      </c>
      <c r="Q10" s="33">
        <f t="shared" si="3"/>
        <v>0</v>
      </c>
      <c r="R10" s="33">
        <v>0</v>
      </c>
      <c r="S10" s="33">
        <f t="shared" si="4"/>
        <v>0</v>
      </c>
      <c r="T10" s="33">
        <f>O10-R10</f>
        <v>0</v>
      </c>
      <c r="U10" s="33">
        <f t="shared" si="5"/>
        <v>0</v>
      </c>
      <c r="V10" s="73">
        <v>0</v>
      </c>
      <c r="W10" s="73">
        <v>0</v>
      </c>
      <c r="X10" s="73">
        <v>0</v>
      </c>
      <c r="Y10" s="33">
        <f t="shared" si="6"/>
        <v>0</v>
      </c>
      <c r="Z10" s="33">
        <v>0</v>
      </c>
      <c r="AA10" s="33">
        <v>0</v>
      </c>
      <c r="AB10" s="33">
        <f t="shared" si="10"/>
        <v>0</v>
      </c>
      <c r="AC10" s="33">
        <v>0</v>
      </c>
      <c r="AD10" s="33">
        <f t="shared" si="7"/>
        <v>0</v>
      </c>
      <c r="AE10" s="33">
        <f t="shared" si="9"/>
        <v>0</v>
      </c>
      <c r="AF10" s="33">
        <f t="shared" si="8"/>
        <v>0</v>
      </c>
      <c r="AH10" s="94"/>
    </row>
    <row r="11" spans="1:34" ht="24" x14ac:dyDescent="0.25">
      <c r="A11" s="88">
        <v>5</v>
      </c>
      <c r="B11" s="89" t="s">
        <v>146</v>
      </c>
      <c r="C11" s="90"/>
      <c r="D11" s="91" t="s">
        <v>38</v>
      </c>
      <c r="E11" s="92" t="s">
        <v>31</v>
      </c>
      <c r="F11" s="91" t="s">
        <v>39</v>
      </c>
      <c r="G11" s="73"/>
      <c r="H11" s="93">
        <v>4</v>
      </c>
      <c r="I11" s="93">
        <v>0</v>
      </c>
      <c r="J11" s="93">
        <v>4</v>
      </c>
      <c r="K11" s="73">
        <v>0</v>
      </c>
      <c r="L11" s="73">
        <v>0</v>
      </c>
      <c r="M11" s="73">
        <v>0</v>
      </c>
      <c r="N11" s="33">
        <f t="shared" si="1"/>
        <v>0</v>
      </c>
      <c r="O11" s="33">
        <v>0</v>
      </c>
      <c r="P11" s="33">
        <f t="shared" si="2"/>
        <v>0</v>
      </c>
      <c r="Q11" s="33">
        <f t="shared" si="3"/>
        <v>0</v>
      </c>
      <c r="R11" s="33">
        <v>0</v>
      </c>
      <c r="S11" s="33">
        <f t="shared" si="4"/>
        <v>0</v>
      </c>
      <c r="T11" s="33">
        <f>O11-R11</f>
        <v>0</v>
      </c>
      <c r="U11" s="33">
        <f t="shared" si="5"/>
        <v>0</v>
      </c>
      <c r="V11" s="73">
        <v>1</v>
      </c>
      <c r="W11" s="73">
        <v>1</v>
      </c>
      <c r="X11" s="73">
        <v>0</v>
      </c>
      <c r="Y11" s="33">
        <f t="shared" si="6"/>
        <v>25</v>
      </c>
      <c r="Z11" s="33">
        <v>19798.91</v>
      </c>
      <c r="AA11" s="33">
        <v>19798.91</v>
      </c>
      <c r="AB11" s="33">
        <f t="shared" si="10"/>
        <v>100</v>
      </c>
      <c r="AC11" s="33">
        <v>19798.91</v>
      </c>
      <c r="AD11" s="33">
        <f t="shared" si="7"/>
        <v>100</v>
      </c>
      <c r="AE11" s="33">
        <f t="shared" si="9"/>
        <v>0</v>
      </c>
      <c r="AF11" s="33">
        <f t="shared" si="8"/>
        <v>0</v>
      </c>
      <c r="AH11" s="94"/>
    </row>
    <row r="12" spans="1:34" ht="24" x14ac:dyDescent="0.25">
      <c r="A12" s="88">
        <v>6</v>
      </c>
      <c r="B12" s="89" t="s">
        <v>146</v>
      </c>
      <c r="C12" s="90"/>
      <c r="D12" s="91" t="s">
        <v>40</v>
      </c>
      <c r="E12" s="92" t="s">
        <v>31</v>
      </c>
      <c r="F12" s="91" t="s">
        <v>41</v>
      </c>
      <c r="G12" s="73"/>
      <c r="H12" s="93">
        <v>10</v>
      </c>
      <c r="I12" s="93">
        <v>1</v>
      </c>
      <c r="J12" s="93">
        <v>8</v>
      </c>
      <c r="K12" s="73">
        <v>9</v>
      </c>
      <c r="L12" s="73">
        <v>12</v>
      </c>
      <c r="M12" s="73">
        <v>1</v>
      </c>
      <c r="N12" s="33">
        <f t="shared" si="1"/>
        <v>90</v>
      </c>
      <c r="O12" s="33">
        <v>8535.26</v>
      </c>
      <c r="P12" s="33">
        <f t="shared" si="2"/>
        <v>8535.26</v>
      </c>
      <c r="Q12" s="33">
        <f t="shared" si="3"/>
        <v>100</v>
      </c>
      <c r="R12" s="33">
        <v>3776.24</v>
      </c>
      <c r="S12" s="33">
        <f t="shared" si="4"/>
        <v>44.242823300051782</v>
      </c>
      <c r="T12" s="33">
        <f>O12-R12</f>
        <v>4759.0200000000004</v>
      </c>
      <c r="U12" s="33">
        <f t="shared" si="5"/>
        <v>55.757176699948218</v>
      </c>
      <c r="V12" s="73">
        <v>0</v>
      </c>
      <c r="W12" s="73">
        <v>0</v>
      </c>
      <c r="X12" s="73">
        <v>0</v>
      </c>
      <c r="Y12" s="33">
        <f t="shared" si="6"/>
        <v>0</v>
      </c>
      <c r="Z12" s="33">
        <v>0</v>
      </c>
      <c r="AA12" s="33">
        <v>4759.0200000000004</v>
      </c>
      <c r="AB12" s="33">
        <f t="shared" si="10"/>
        <v>100</v>
      </c>
      <c r="AC12" s="33">
        <v>4759.0200000000004</v>
      </c>
      <c r="AD12" s="33">
        <f t="shared" si="7"/>
        <v>100</v>
      </c>
      <c r="AE12" s="33">
        <f t="shared" si="9"/>
        <v>0</v>
      </c>
      <c r="AF12" s="33">
        <f t="shared" si="8"/>
        <v>0</v>
      </c>
      <c r="AH12" s="94"/>
    </row>
    <row r="13" spans="1:34" ht="24" x14ac:dyDescent="0.25">
      <c r="A13" s="88">
        <v>7</v>
      </c>
      <c r="B13" s="89" t="s">
        <v>146</v>
      </c>
      <c r="C13" s="90"/>
      <c r="D13" s="91" t="s">
        <v>42</v>
      </c>
      <c r="E13" s="92" t="s">
        <v>31</v>
      </c>
      <c r="F13" s="91" t="s">
        <v>43</v>
      </c>
      <c r="G13" s="73"/>
      <c r="H13" s="93">
        <v>32</v>
      </c>
      <c r="I13" s="93">
        <v>8</v>
      </c>
      <c r="J13" s="93">
        <v>20</v>
      </c>
      <c r="K13" s="73">
        <v>9</v>
      </c>
      <c r="L13" s="73">
        <v>9</v>
      </c>
      <c r="M13" s="73">
        <v>0</v>
      </c>
      <c r="N13" s="33">
        <f t="shared" si="1"/>
        <v>28.125</v>
      </c>
      <c r="O13" s="33">
        <v>15760.08</v>
      </c>
      <c r="P13" s="33">
        <f t="shared" si="2"/>
        <v>15760.08</v>
      </c>
      <c r="Q13" s="33">
        <f t="shared" si="3"/>
        <v>100</v>
      </c>
      <c r="R13" s="33">
        <v>2719.69</v>
      </c>
      <c r="S13" s="33">
        <f t="shared" si="4"/>
        <v>17.256828645539869</v>
      </c>
      <c r="T13" s="33">
        <f>O13-R13</f>
        <v>13040.39</v>
      </c>
      <c r="U13" s="33">
        <f t="shared" si="5"/>
        <v>82.743171354460117</v>
      </c>
      <c r="V13" s="73">
        <v>0</v>
      </c>
      <c r="W13" s="73">
        <v>0</v>
      </c>
      <c r="X13" s="73">
        <v>0</v>
      </c>
      <c r="Y13" s="33">
        <f t="shared" si="6"/>
        <v>0</v>
      </c>
      <c r="Z13" s="33">
        <v>0</v>
      </c>
      <c r="AA13" s="33">
        <v>13040.39</v>
      </c>
      <c r="AB13" s="33">
        <f t="shared" si="10"/>
        <v>100</v>
      </c>
      <c r="AC13" s="33">
        <v>13040.39</v>
      </c>
      <c r="AD13" s="33">
        <f t="shared" si="7"/>
        <v>100</v>
      </c>
      <c r="AE13" s="33">
        <f t="shared" si="9"/>
        <v>0</v>
      </c>
      <c r="AF13" s="33">
        <f t="shared" si="8"/>
        <v>0</v>
      </c>
      <c r="AH13" s="94"/>
    </row>
    <row r="14" spans="1:34" ht="24" x14ac:dyDescent="0.25">
      <c r="A14" s="88">
        <v>8</v>
      </c>
      <c r="B14" s="89" t="s">
        <v>146</v>
      </c>
      <c r="C14" s="90"/>
      <c r="D14" s="91" t="s">
        <v>44</v>
      </c>
      <c r="E14" s="92" t="s">
        <v>45</v>
      </c>
      <c r="F14" s="91" t="s">
        <v>46</v>
      </c>
      <c r="G14" s="73"/>
      <c r="H14" s="93">
        <v>11</v>
      </c>
      <c r="I14" s="93">
        <v>0</v>
      </c>
      <c r="J14" s="93">
        <v>9</v>
      </c>
      <c r="K14" s="73">
        <v>6</v>
      </c>
      <c r="L14" s="73">
        <v>7</v>
      </c>
      <c r="M14" s="73">
        <v>0</v>
      </c>
      <c r="N14" s="33">
        <f t="shared" si="1"/>
        <v>54.54545454545454</v>
      </c>
      <c r="O14" s="33">
        <v>8604.99</v>
      </c>
      <c r="P14" s="33">
        <f t="shared" si="2"/>
        <v>8604.99</v>
      </c>
      <c r="Q14" s="33">
        <f t="shared" si="3"/>
        <v>100</v>
      </c>
      <c r="R14" s="33">
        <f>P14-T14</f>
        <v>4897.9599999999991</v>
      </c>
      <c r="S14" s="33">
        <f t="shared" si="4"/>
        <v>56.919996420681485</v>
      </c>
      <c r="T14" s="33">
        <v>3707.03</v>
      </c>
      <c r="U14" s="33">
        <f t="shared" si="5"/>
        <v>43.080003579318515</v>
      </c>
      <c r="V14" s="73">
        <v>0</v>
      </c>
      <c r="W14" s="73">
        <v>0</v>
      </c>
      <c r="X14" s="73">
        <v>0</v>
      </c>
      <c r="Y14" s="33">
        <f t="shared" si="6"/>
        <v>0</v>
      </c>
      <c r="Z14" s="33">
        <v>0</v>
      </c>
      <c r="AA14" s="33">
        <v>3707.03</v>
      </c>
      <c r="AB14" s="33">
        <f t="shared" si="10"/>
        <v>100</v>
      </c>
      <c r="AC14" s="33">
        <v>3707.03</v>
      </c>
      <c r="AD14" s="33">
        <f t="shared" si="7"/>
        <v>100</v>
      </c>
      <c r="AE14" s="33">
        <f t="shared" si="9"/>
        <v>0</v>
      </c>
      <c r="AF14" s="33">
        <f t="shared" si="8"/>
        <v>0</v>
      </c>
      <c r="AH14" s="94"/>
    </row>
    <row r="15" spans="1:34" ht="24" x14ac:dyDescent="0.25">
      <c r="A15" s="88">
        <v>9</v>
      </c>
      <c r="B15" s="89" t="s">
        <v>146</v>
      </c>
      <c r="C15" s="90"/>
      <c r="D15" s="91" t="s">
        <v>47</v>
      </c>
      <c r="E15" s="92" t="s">
        <v>31</v>
      </c>
      <c r="F15" s="91" t="s">
        <v>48</v>
      </c>
      <c r="G15" s="73"/>
      <c r="H15" s="93">
        <v>9</v>
      </c>
      <c r="I15" s="93">
        <v>2</v>
      </c>
      <c r="J15" s="93">
        <v>6</v>
      </c>
      <c r="K15" s="73">
        <v>2</v>
      </c>
      <c r="L15" s="73">
        <v>2</v>
      </c>
      <c r="M15" s="73">
        <v>0</v>
      </c>
      <c r="N15" s="33">
        <f t="shared" si="1"/>
        <v>22.222222222222221</v>
      </c>
      <c r="O15" s="33">
        <v>274.06</v>
      </c>
      <c r="P15" s="33">
        <f t="shared" si="2"/>
        <v>274.06</v>
      </c>
      <c r="Q15" s="33">
        <f t="shared" si="3"/>
        <v>100</v>
      </c>
      <c r="R15" s="33">
        <f t="shared" ref="R15:R57" si="11">P15-T15</f>
        <v>0</v>
      </c>
      <c r="S15" s="33">
        <f t="shared" si="4"/>
        <v>0</v>
      </c>
      <c r="T15" s="33">
        <v>274.06</v>
      </c>
      <c r="U15" s="33">
        <f t="shared" si="5"/>
        <v>100</v>
      </c>
      <c r="V15" s="73">
        <v>0</v>
      </c>
      <c r="W15" s="73">
        <v>0</v>
      </c>
      <c r="X15" s="73">
        <v>0</v>
      </c>
      <c r="Y15" s="33">
        <f t="shared" si="6"/>
        <v>0</v>
      </c>
      <c r="Z15" s="33">
        <v>0</v>
      </c>
      <c r="AA15" s="33">
        <v>274.06</v>
      </c>
      <c r="AB15" s="33">
        <f t="shared" si="10"/>
        <v>100</v>
      </c>
      <c r="AC15" s="33">
        <v>274.06</v>
      </c>
      <c r="AD15" s="33">
        <f t="shared" si="7"/>
        <v>100</v>
      </c>
      <c r="AE15" s="33">
        <f t="shared" si="9"/>
        <v>0</v>
      </c>
      <c r="AF15" s="33">
        <f t="shared" si="8"/>
        <v>0</v>
      </c>
      <c r="AH15" s="94"/>
    </row>
    <row r="16" spans="1:34" ht="24" x14ac:dyDescent="0.25">
      <c r="A16" s="88">
        <v>10</v>
      </c>
      <c r="B16" s="89" t="s">
        <v>146</v>
      </c>
      <c r="C16" s="90"/>
      <c r="D16" s="91" t="s">
        <v>49</v>
      </c>
      <c r="E16" s="92" t="s">
        <v>50</v>
      </c>
      <c r="F16" s="91" t="s">
        <v>51</v>
      </c>
      <c r="G16" s="73"/>
      <c r="H16" s="93">
        <v>16</v>
      </c>
      <c r="I16" s="93">
        <v>4</v>
      </c>
      <c r="J16" s="93">
        <v>10</v>
      </c>
      <c r="K16" s="73">
        <v>14</v>
      </c>
      <c r="L16" s="73">
        <v>18</v>
      </c>
      <c r="M16" s="73">
        <v>0</v>
      </c>
      <c r="N16" s="33">
        <f t="shared" si="1"/>
        <v>87.5</v>
      </c>
      <c r="O16" s="33">
        <v>11740.43</v>
      </c>
      <c r="P16" s="33">
        <f t="shared" si="2"/>
        <v>11740.43</v>
      </c>
      <c r="Q16" s="33">
        <f t="shared" si="3"/>
        <v>100</v>
      </c>
      <c r="R16" s="33">
        <f t="shared" si="11"/>
        <v>10695.27</v>
      </c>
      <c r="S16" s="33">
        <f t="shared" si="4"/>
        <v>91.097770694940465</v>
      </c>
      <c r="T16" s="33">
        <v>1045.1600000000001</v>
      </c>
      <c r="U16" s="33">
        <f t="shared" si="5"/>
        <v>8.9022293050595245</v>
      </c>
      <c r="V16" s="73">
        <v>1</v>
      </c>
      <c r="W16" s="73">
        <v>3</v>
      </c>
      <c r="X16" s="73">
        <v>0</v>
      </c>
      <c r="Y16" s="33">
        <f t="shared" si="6"/>
        <v>6.25</v>
      </c>
      <c r="Z16" s="33">
        <v>1491.89</v>
      </c>
      <c r="AA16" s="33">
        <v>2537.0500000000002</v>
      </c>
      <c r="AB16" s="33">
        <f t="shared" si="10"/>
        <v>100</v>
      </c>
      <c r="AC16" s="33">
        <v>2537.0500000000002</v>
      </c>
      <c r="AD16" s="33">
        <f t="shared" si="7"/>
        <v>100</v>
      </c>
      <c r="AE16" s="33">
        <f t="shared" si="9"/>
        <v>0</v>
      </c>
      <c r="AF16" s="33">
        <f t="shared" si="8"/>
        <v>0</v>
      </c>
      <c r="AH16" s="94"/>
    </row>
    <row r="17" spans="1:34" ht="24" x14ac:dyDescent="0.25">
      <c r="A17" s="88">
        <v>11</v>
      </c>
      <c r="B17" s="89" t="s">
        <v>146</v>
      </c>
      <c r="C17" s="90"/>
      <c r="D17" s="91" t="s">
        <v>52</v>
      </c>
      <c r="E17" s="92" t="s">
        <v>31</v>
      </c>
      <c r="F17" s="91" t="s">
        <v>53</v>
      </c>
      <c r="G17" s="73"/>
      <c r="H17" s="93">
        <v>13</v>
      </c>
      <c r="I17" s="93">
        <v>2</v>
      </c>
      <c r="J17" s="93">
        <v>10</v>
      </c>
      <c r="K17" s="73">
        <v>6</v>
      </c>
      <c r="L17" s="73">
        <v>6</v>
      </c>
      <c r="M17" s="73">
        <v>1</v>
      </c>
      <c r="N17" s="33">
        <f t="shared" si="1"/>
        <v>46.153846153846153</v>
      </c>
      <c r="O17" s="33">
        <v>8358.52</v>
      </c>
      <c r="P17" s="33">
        <f t="shared" si="2"/>
        <v>8358.52</v>
      </c>
      <c r="Q17" s="33">
        <f t="shared" si="3"/>
        <v>100</v>
      </c>
      <c r="R17" s="33">
        <f t="shared" si="11"/>
        <v>7678.1500000000005</v>
      </c>
      <c r="S17" s="33">
        <f t="shared" si="4"/>
        <v>91.860161846834131</v>
      </c>
      <c r="T17" s="33">
        <v>680.37</v>
      </c>
      <c r="U17" s="33">
        <f t="shared" si="5"/>
        <v>8.1398381531658703</v>
      </c>
      <c r="V17" s="73">
        <v>2</v>
      </c>
      <c r="W17" s="73">
        <v>2</v>
      </c>
      <c r="X17" s="73">
        <v>0</v>
      </c>
      <c r="Y17" s="33">
        <f t="shared" si="6"/>
        <v>15.384615384615385</v>
      </c>
      <c r="Z17" s="33">
        <v>2264.91</v>
      </c>
      <c r="AA17" s="33">
        <v>680.37</v>
      </c>
      <c r="AB17" s="33">
        <f t="shared" si="10"/>
        <v>23.100350391134292</v>
      </c>
      <c r="AC17" s="33">
        <v>680.37</v>
      </c>
      <c r="AD17" s="33">
        <f t="shared" si="7"/>
        <v>100</v>
      </c>
      <c r="AE17" s="33">
        <f t="shared" si="9"/>
        <v>0</v>
      </c>
      <c r="AF17" s="33">
        <f t="shared" si="8"/>
        <v>0</v>
      </c>
      <c r="AH17" s="94"/>
    </row>
    <row r="18" spans="1:34" ht="33.75" x14ac:dyDescent="0.25">
      <c r="A18" s="88">
        <v>12</v>
      </c>
      <c r="B18" s="89" t="s">
        <v>146</v>
      </c>
      <c r="C18" s="90"/>
      <c r="D18" s="91" t="s">
        <v>54</v>
      </c>
      <c r="E18" s="92" t="s">
        <v>28</v>
      </c>
      <c r="F18" s="91" t="s">
        <v>55</v>
      </c>
      <c r="G18" s="73"/>
      <c r="H18" s="93">
        <v>32</v>
      </c>
      <c r="I18" s="93">
        <v>3</v>
      </c>
      <c r="J18" s="93">
        <v>28</v>
      </c>
      <c r="K18" s="73">
        <v>21</v>
      </c>
      <c r="L18" s="73">
        <v>32</v>
      </c>
      <c r="M18" s="73">
        <v>0</v>
      </c>
      <c r="N18" s="33">
        <f t="shared" si="1"/>
        <v>65.625</v>
      </c>
      <c r="O18" s="33">
        <v>42617.1</v>
      </c>
      <c r="P18" s="33">
        <f t="shared" si="2"/>
        <v>42617.1</v>
      </c>
      <c r="Q18" s="33">
        <f t="shared" si="3"/>
        <v>100</v>
      </c>
      <c r="R18" s="33">
        <f t="shared" si="11"/>
        <v>27105.35</v>
      </c>
      <c r="S18" s="33">
        <f t="shared" si="4"/>
        <v>63.60205175856639</v>
      </c>
      <c r="T18" s="33">
        <v>15511.75</v>
      </c>
      <c r="U18" s="33">
        <f t="shared" si="5"/>
        <v>36.397948241433603</v>
      </c>
      <c r="V18" s="73">
        <v>2</v>
      </c>
      <c r="W18" s="73">
        <v>3</v>
      </c>
      <c r="X18" s="73">
        <v>0</v>
      </c>
      <c r="Y18" s="33">
        <f t="shared" si="6"/>
        <v>6.25</v>
      </c>
      <c r="Z18" s="33">
        <v>7374.19</v>
      </c>
      <c r="AA18" s="33">
        <v>22885.94</v>
      </c>
      <c r="AB18" s="33">
        <f t="shared" si="10"/>
        <v>100</v>
      </c>
      <c r="AC18" s="33">
        <v>22885.94</v>
      </c>
      <c r="AD18" s="33">
        <f t="shared" si="7"/>
        <v>100</v>
      </c>
      <c r="AE18" s="33">
        <f t="shared" si="9"/>
        <v>0</v>
      </c>
      <c r="AF18" s="33">
        <f t="shared" si="8"/>
        <v>0</v>
      </c>
      <c r="AH18" s="94"/>
    </row>
    <row r="19" spans="1:34" ht="33.75" x14ac:dyDescent="0.25">
      <c r="A19" s="88">
        <v>13</v>
      </c>
      <c r="B19" s="89" t="s">
        <v>146</v>
      </c>
      <c r="C19" s="90"/>
      <c r="D19" s="91" t="s">
        <v>56</v>
      </c>
      <c r="E19" s="92" t="s">
        <v>57</v>
      </c>
      <c r="F19" s="91" t="s">
        <v>58</v>
      </c>
      <c r="G19" s="73"/>
      <c r="H19" s="93">
        <v>23</v>
      </c>
      <c r="I19" s="93">
        <v>5</v>
      </c>
      <c r="J19" s="93">
        <v>15</v>
      </c>
      <c r="K19" s="73">
        <v>17</v>
      </c>
      <c r="L19" s="73">
        <v>18</v>
      </c>
      <c r="M19" s="73">
        <v>1</v>
      </c>
      <c r="N19" s="33">
        <f t="shared" si="1"/>
        <v>73.91304347826086</v>
      </c>
      <c r="O19" s="33">
        <v>18009.21</v>
      </c>
      <c r="P19" s="33">
        <f t="shared" si="2"/>
        <v>18009.21</v>
      </c>
      <c r="Q19" s="33">
        <f t="shared" si="3"/>
        <v>100</v>
      </c>
      <c r="R19" s="33">
        <f t="shared" si="11"/>
        <v>8665.8499999999985</v>
      </c>
      <c r="S19" s="33">
        <f t="shared" si="4"/>
        <v>48.118990227777893</v>
      </c>
      <c r="T19" s="33">
        <v>9343.36</v>
      </c>
      <c r="U19" s="33">
        <f t="shared" si="5"/>
        <v>51.881009772222107</v>
      </c>
      <c r="V19" s="73">
        <v>0</v>
      </c>
      <c r="W19" s="73">
        <v>0</v>
      </c>
      <c r="X19" s="73">
        <v>0</v>
      </c>
      <c r="Y19" s="33">
        <f t="shared" si="6"/>
        <v>0</v>
      </c>
      <c r="Z19" s="33">
        <v>0</v>
      </c>
      <c r="AA19" s="33">
        <v>9343.36</v>
      </c>
      <c r="AB19" s="33">
        <f t="shared" si="10"/>
        <v>100</v>
      </c>
      <c r="AC19" s="33">
        <v>9343.36</v>
      </c>
      <c r="AD19" s="33">
        <f t="shared" si="7"/>
        <v>100</v>
      </c>
      <c r="AE19" s="33">
        <f t="shared" si="9"/>
        <v>0</v>
      </c>
      <c r="AF19" s="33">
        <f t="shared" si="8"/>
        <v>0</v>
      </c>
      <c r="AH19" s="94"/>
    </row>
    <row r="20" spans="1:34" ht="24" x14ac:dyDescent="0.25">
      <c r="A20" s="88">
        <v>14</v>
      </c>
      <c r="B20" s="89" t="s">
        <v>146</v>
      </c>
      <c r="C20" s="90"/>
      <c r="D20" s="91" t="s">
        <v>59</v>
      </c>
      <c r="E20" s="92" t="s">
        <v>60</v>
      </c>
      <c r="F20" s="91" t="s">
        <v>61</v>
      </c>
      <c r="G20" s="73"/>
      <c r="H20" s="93">
        <v>10</v>
      </c>
      <c r="I20" s="93">
        <v>1</v>
      </c>
      <c r="J20" s="93">
        <v>8</v>
      </c>
      <c r="K20" s="73">
        <v>0</v>
      </c>
      <c r="L20" s="73">
        <v>0</v>
      </c>
      <c r="M20" s="73">
        <v>0</v>
      </c>
      <c r="N20" s="33">
        <f t="shared" si="1"/>
        <v>0</v>
      </c>
      <c r="O20" s="33">
        <v>0</v>
      </c>
      <c r="P20" s="33">
        <f t="shared" si="2"/>
        <v>0</v>
      </c>
      <c r="Q20" s="33">
        <f t="shared" si="3"/>
        <v>0</v>
      </c>
      <c r="R20" s="33">
        <v>0</v>
      </c>
      <c r="S20" s="33">
        <f t="shared" si="4"/>
        <v>0</v>
      </c>
      <c r="T20" s="33">
        <f>O20-R20</f>
        <v>0</v>
      </c>
      <c r="U20" s="33">
        <f t="shared" si="5"/>
        <v>0</v>
      </c>
      <c r="V20" s="73">
        <v>0</v>
      </c>
      <c r="W20" s="73">
        <v>0</v>
      </c>
      <c r="X20" s="73">
        <v>0</v>
      </c>
      <c r="Y20" s="33">
        <f t="shared" si="6"/>
        <v>0</v>
      </c>
      <c r="Z20" s="33">
        <v>0</v>
      </c>
      <c r="AA20" s="33">
        <v>0</v>
      </c>
      <c r="AB20" s="33">
        <f t="shared" si="10"/>
        <v>0</v>
      </c>
      <c r="AC20" s="33">
        <v>0</v>
      </c>
      <c r="AD20" s="33">
        <f t="shared" si="7"/>
        <v>0</v>
      </c>
      <c r="AE20" s="33">
        <f t="shared" si="9"/>
        <v>0</v>
      </c>
      <c r="AF20" s="33">
        <f t="shared" si="8"/>
        <v>0</v>
      </c>
      <c r="AH20" s="94"/>
    </row>
    <row r="21" spans="1:34" ht="24" x14ac:dyDescent="0.25">
      <c r="A21" s="88">
        <v>15</v>
      </c>
      <c r="B21" s="89" t="s">
        <v>146</v>
      </c>
      <c r="C21" s="90"/>
      <c r="D21" s="91" t="s">
        <v>62</v>
      </c>
      <c r="E21" s="92" t="s">
        <v>63</v>
      </c>
      <c r="F21" s="91" t="s">
        <v>64</v>
      </c>
      <c r="G21" s="73"/>
      <c r="H21" s="93">
        <v>30</v>
      </c>
      <c r="I21" s="93">
        <v>9</v>
      </c>
      <c r="J21" s="93">
        <v>20</v>
      </c>
      <c r="K21" s="73">
        <v>23</v>
      </c>
      <c r="L21" s="73">
        <v>27</v>
      </c>
      <c r="M21" s="73">
        <v>0</v>
      </c>
      <c r="N21" s="33">
        <f t="shared" si="1"/>
        <v>76.666666666666671</v>
      </c>
      <c r="O21" s="33">
        <v>14183.88</v>
      </c>
      <c r="P21" s="33">
        <f t="shared" si="2"/>
        <v>14183.88</v>
      </c>
      <c r="Q21" s="33">
        <f t="shared" si="3"/>
        <v>100</v>
      </c>
      <c r="R21" s="33">
        <f t="shared" si="11"/>
        <v>6831.0499999999993</v>
      </c>
      <c r="S21" s="33">
        <f t="shared" si="4"/>
        <v>48.160658437606635</v>
      </c>
      <c r="T21" s="33">
        <v>7352.83</v>
      </c>
      <c r="U21" s="33">
        <f t="shared" si="5"/>
        <v>51.839341562393372</v>
      </c>
      <c r="V21" s="73">
        <f>4+2+4</f>
        <v>10</v>
      </c>
      <c r="W21" s="73">
        <f>4+2+7</f>
        <v>13</v>
      </c>
      <c r="X21" s="73">
        <v>0</v>
      </c>
      <c r="Y21" s="33">
        <f t="shared" si="6"/>
        <v>33.333333333333329</v>
      </c>
      <c r="Z21" s="33">
        <v>2688.36</v>
      </c>
      <c r="AA21" s="33">
        <v>10041.19</v>
      </c>
      <c r="AB21" s="33">
        <f t="shared" si="10"/>
        <v>100</v>
      </c>
      <c r="AC21" s="33">
        <v>10041.19</v>
      </c>
      <c r="AD21" s="33">
        <f t="shared" si="7"/>
        <v>100</v>
      </c>
      <c r="AE21" s="33">
        <f t="shared" si="9"/>
        <v>0</v>
      </c>
      <c r="AF21" s="33">
        <f t="shared" si="8"/>
        <v>0</v>
      </c>
      <c r="AH21" s="94"/>
    </row>
    <row r="22" spans="1:34" ht="24" x14ac:dyDescent="0.25">
      <c r="A22" s="88">
        <v>16</v>
      </c>
      <c r="B22" s="89" t="s">
        <v>146</v>
      </c>
      <c r="C22" s="90"/>
      <c r="D22" s="91" t="s">
        <v>65</v>
      </c>
      <c r="E22" s="92" t="s">
        <v>31</v>
      </c>
      <c r="F22" s="91" t="s">
        <v>66</v>
      </c>
      <c r="G22" s="73"/>
      <c r="H22" s="93">
        <v>18</v>
      </c>
      <c r="I22" s="93">
        <v>1</v>
      </c>
      <c r="J22" s="93">
        <v>15</v>
      </c>
      <c r="K22" s="73">
        <v>14</v>
      </c>
      <c r="L22" s="73">
        <v>19</v>
      </c>
      <c r="M22" s="73">
        <v>1</v>
      </c>
      <c r="N22" s="33">
        <f t="shared" si="1"/>
        <v>77.777777777777786</v>
      </c>
      <c r="O22" s="33">
        <v>13431.38</v>
      </c>
      <c r="P22" s="33">
        <f t="shared" si="2"/>
        <v>13431.38</v>
      </c>
      <c r="Q22" s="33">
        <f t="shared" si="3"/>
        <v>100</v>
      </c>
      <c r="R22" s="33">
        <f t="shared" si="11"/>
        <v>7096.0699999999988</v>
      </c>
      <c r="S22" s="33">
        <f t="shared" si="4"/>
        <v>52.832024706322059</v>
      </c>
      <c r="T22" s="33">
        <v>6335.31</v>
      </c>
      <c r="U22" s="33">
        <f t="shared" si="5"/>
        <v>47.167975293677941</v>
      </c>
      <c r="V22" s="73">
        <f>1+2</f>
        <v>3</v>
      </c>
      <c r="W22" s="73" t="s">
        <v>159</v>
      </c>
      <c r="X22" s="73">
        <v>0</v>
      </c>
      <c r="Y22" s="33">
        <f t="shared" si="6"/>
        <v>16.666666666666664</v>
      </c>
      <c r="Z22" s="33">
        <v>3269.24</v>
      </c>
      <c r="AA22" s="33">
        <v>9604.5499999999993</v>
      </c>
      <c r="AB22" s="33">
        <f t="shared" si="10"/>
        <v>100</v>
      </c>
      <c r="AC22" s="33">
        <v>9604.5499999999993</v>
      </c>
      <c r="AD22" s="33">
        <f t="shared" si="7"/>
        <v>100</v>
      </c>
      <c r="AE22" s="33">
        <f t="shared" si="9"/>
        <v>0</v>
      </c>
      <c r="AF22" s="33">
        <f t="shared" si="8"/>
        <v>0</v>
      </c>
      <c r="AH22" s="94"/>
    </row>
    <row r="23" spans="1:34" ht="24" x14ac:dyDescent="0.25">
      <c r="A23" s="88">
        <v>17</v>
      </c>
      <c r="B23" s="89" t="s">
        <v>146</v>
      </c>
      <c r="C23" s="90"/>
      <c r="D23" s="91" t="s">
        <v>67</v>
      </c>
      <c r="E23" s="92" t="s">
        <v>68</v>
      </c>
      <c r="F23" s="91" t="s">
        <v>69</v>
      </c>
      <c r="G23" s="73"/>
      <c r="H23" s="93">
        <v>10</v>
      </c>
      <c r="I23" s="93">
        <v>3</v>
      </c>
      <c r="J23" s="93">
        <v>4</v>
      </c>
      <c r="K23" s="73">
        <v>2</v>
      </c>
      <c r="L23" s="73">
        <v>2</v>
      </c>
      <c r="M23" s="73">
        <v>0</v>
      </c>
      <c r="N23" s="33">
        <f t="shared" si="1"/>
        <v>20</v>
      </c>
      <c r="O23" s="33">
        <v>4382.9799999999996</v>
      </c>
      <c r="P23" s="33">
        <f t="shared" si="2"/>
        <v>4382.9799999999996</v>
      </c>
      <c r="Q23" s="33">
        <f t="shared" si="3"/>
        <v>100</v>
      </c>
      <c r="R23" s="33">
        <v>0</v>
      </c>
      <c r="S23" s="33">
        <f t="shared" si="4"/>
        <v>0</v>
      </c>
      <c r="T23" s="33">
        <f>O23-R23</f>
        <v>4382.9799999999996</v>
      </c>
      <c r="U23" s="33">
        <f t="shared" si="5"/>
        <v>100</v>
      </c>
      <c r="V23" s="73">
        <v>0</v>
      </c>
      <c r="W23" s="73">
        <v>0</v>
      </c>
      <c r="X23" s="73">
        <v>0</v>
      </c>
      <c r="Y23" s="33">
        <f t="shared" si="6"/>
        <v>0</v>
      </c>
      <c r="Z23" s="33">
        <v>0</v>
      </c>
      <c r="AA23" s="33">
        <v>4382.9799999999996</v>
      </c>
      <c r="AB23" s="33">
        <f t="shared" si="10"/>
        <v>100</v>
      </c>
      <c r="AC23" s="33">
        <v>4382.9799999999996</v>
      </c>
      <c r="AD23" s="33">
        <f t="shared" si="7"/>
        <v>100</v>
      </c>
      <c r="AE23" s="33">
        <f t="shared" si="9"/>
        <v>0</v>
      </c>
      <c r="AF23" s="33">
        <f t="shared" si="8"/>
        <v>0</v>
      </c>
      <c r="AH23" s="94"/>
    </row>
    <row r="24" spans="1:34" ht="24" x14ac:dyDescent="0.25">
      <c r="A24" s="88">
        <v>18</v>
      </c>
      <c r="B24" s="89" t="s">
        <v>146</v>
      </c>
      <c r="C24" s="90"/>
      <c r="D24" s="91" t="s">
        <v>70</v>
      </c>
      <c r="E24" s="92" t="s">
        <v>31</v>
      </c>
      <c r="F24" s="91" t="s">
        <v>71</v>
      </c>
      <c r="G24" s="73"/>
      <c r="H24" s="93">
        <v>2</v>
      </c>
      <c r="I24" s="93">
        <v>0</v>
      </c>
      <c r="J24" s="93">
        <v>2</v>
      </c>
      <c r="K24" s="73">
        <v>0</v>
      </c>
      <c r="L24" s="73">
        <v>0</v>
      </c>
      <c r="M24" s="73">
        <v>0</v>
      </c>
      <c r="N24" s="33">
        <f t="shared" si="1"/>
        <v>0</v>
      </c>
      <c r="O24" s="33">
        <v>0</v>
      </c>
      <c r="P24" s="33">
        <f t="shared" si="2"/>
        <v>0</v>
      </c>
      <c r="Q24" s="33">
        <f t="shared" si="3"/>
        <v>0</v>
      </c>
      <c r="R24" s="33">
        <v>0</v>
      </c>
      <c r="S24" s="33">
        <f t="shared" si="4"/>
        <v>0</v>
      </c>
      <c r="T24" s="33">
        <v>0</v>
      </c>
      <c r="U24" s="33">
        <f t="shared" si="5"/>
        <v>0</v>
      </c>
      <c r="V24" s="73">
        <v>0</v>
      </c>
      <c r="W24" s="73">
        <v>0</v>
      </c>
      <c r="X24" s="73">
        <v>0</v>
      </c>
      <c r="Y24" s="33">
        <f t="shared" si="6"/>
        <v>0</v>
      </c>
      <c r="Z24" s="33">
        <v>0</v>
      </c>
      <c r="AA24" s="33">
        <v>0</v>
      </c>
      <c r="AB24" s="33">
        <f t="shared" si="10"/>
        <v>0</v>
      </c>
      <c r="AC24" s="33">
        <v>0</v>
      </c>
      <c r="AD24" s="33">
        <f t="shared" si="7"/>
        <v>0</v>
      </c>
      <c r="AE24" s="33">
        <f t="shared" si="9"/>
        <v>0</v>
      </c>
      <c r="AF24" s="33">
        <f t="shared" si="8"/>
        <v>0</v>
      </c>
      <c r="AH24" s="94"/>
    </row>
    <row r="25" spans="1:34" ht="24" x14ac:dyDescent="0.25">
      <c r="A25" s="88">
        <v>19</v>
      </c>
      <c r="B25" s="89" t="s">
        <v>146</v>
      </c>
      <c r="C25" s="90"/>
      <c r="D25" s="91" t="s">
        <v>72</v>
      </c>
      <c r="E25" s="92" t="s">
        <v>73</v>
      </c>
      <c r="F25" s="91" t="s">
        <v>74</v>
      </c>
      <c r="G25" s="73"/>
      <c r="H25" s="93">
        <v>4</v>
      </c>
      <c r="I25" s="93">
        <v>1</v>
      </c>
      <c r="J25" s="93">
        <v>3</v>
      </c>
      <c r="K25" s="73">
        <v>2</v>
      </c>
      <c r="L25" s="73">
        <v>2</v>
      </c>
      <c r="M25" s="73">
        <v>1</v>
      </c>
      <c r="N25" s="33">
        <f t="shared" si="1"/>
        <v>50</v>
      </c>
      <c r="O25" s="33">
        <v>563.33000000000004</v>
      </c>
      <c r="P25" s="33">
        <f t="shared" si="2"/>
        <v>563.33000000000004</v>
      </c>
      <c r="Q25" s="33">
        <f t="shared" si="3"/>
        <v>100</v>
      </c>
      <c r="R25" s="33">
        <v>0</v>
      </c>
      <c r="S25" s="33">
        <f t="shared" si="4"/>
        <v>0</v>
      </c>
      <c r="T25" s="33">
        <v>563.33000000000004</v>
      </c>
      <c r="U25" s="33">
        <f t="shared" si="5"/>
        <v>100</v>
      </c>
      <c r="V25" s="73">
        <v>0</v>
      </c>
      <c r="W25" s="73">
        <v>0</v>
      </c>
      <c r="X25" s="73">
        <v>0</v>
      </c>
      <c r="Y25" s="33">
        <f t="shared" si="6"/>
        <v>0</v>
      </c>
      <c r="Z25" s="33">
        <v>0</v>
      </c>
      <c r="AA25" s="33">
        <v>563.33000000000004</v>
      </c>
      <c r="AB25" s="33">
        <f t="shared" si="10"/>
        <v>100</v>
      </c>
      <c r="AC25" s="33">
        <v>563.33000000000004</v>
      </c>
      <c r="AD25" s="33">
        <f t="shared" si="7"/>
        <v>100</v>
      </c>
      <c r="AE25" s="33">
        <f t="shared" si="9"/>
        <v>0</v>
      </c>
      <c r="AF25" s="33">
        <f t="shared" si="8"/>
        <v>0</v>
      </c>
      <c r="AH25" s="94"/>
    </row>
    <row r="26" spans="1:34" ht="33.75" x14ac:dyDescent="0.25">
      <c r="A26" s="88">
        <v>20</v>
      </c>
      <c r="B26" s="89" t="s">
        <v>146</v>
      </c>
      <c r="C26" s="90"/>
      <c r="D26" s="91" t="s">
        <v>75</v>
      </c>
      <c r="E26" s="92" t="s">
        <v>76</v>
      </c>
      <c r="F26" s="91" t="s">
        <v>77</v>
      </c>
      <c r="G26" s="73"/>
      <c r="H26" s="93">
        <v>40</v>
      </c>
      <c r="I26" s="93">
        <v>6</v>
      </c>
      <c r="J26" s="93">
        <v>27</v>
      </c>
      <c r="K26" s="73">
        <v>4</v>
      </c>
      <c r="L26" s="73">
        <v>4</v>
      </c>
      <c r="M26" s="73">
        <v>0</v>
      </c>
      <c r="N26" s="33">
        <f t="shared" si="1"/>
        <v>10</v>
      </c>
      <c r="O26" s="33">
        <v>2325.66</v>
      </c>
      <c r="P26" s="33">
        <f t="shared" si="2"/>
        <v>2325.66</v>
      </c>
      <c r="Q26" s="33">
        <f t="shared" si="3"/>
        <v>100</v>
      </c>
      <c r="R26" s="33">
        <f t="shared" si="11"/>
        <v>994.8</v>
      </c>
      <c r="S26" s="33">
        <f t="shared" si="4"/>
        <v>42.774954206547818</v>
      </c>
      <c r="T26" s="33">
        <v>1330.86</v>
      </c>
      <c r="U26" s="33">
        <f t="shared" si="5"/>
        <v>57.225045793452182</v>
      </c>
      <c r="V26" s="73">
        <v>16</v>
      </c>
      <c r="W26" s="73">
        <v>18</v>
      </c>
      <c r="X26" s="73">
        <v>0</v>
      </c>
      <c r="Y26" s="33">
        <f t="shared" si="6"/>
        <v>40</v>
      </c>
      <c r="Z26" s="33">
        <v>17370.21</v>
      </c>
      <c r="AA26" s="33">
        <v>18701.07</v>
      </c>
      <c r="AB26" s="33">
        <f t="shared" si="10"/>
        <v>100</v>
      </c>
      <c r="AC26" s="33">
        <v>18701.07</v>
      </c>
      <c r="AD26" s="33">
        <f t="shared" si="7"/>
        <v>100</v>
      </c>
      <c r="AE26" s="33">
        <f t="shared" si="9"/>
        <v>0</v>
      </c>
      <c r="AF26" s="33">
        <f t="shared" si="8"/>
        <v>0</v>
      </c>
      <c r="AH26" s="94"/>
    </row>
    <row r="27" spans="1:34" ht="24" x14ac:dyDescent="0.25">
      <c r="A27" s="88">
        <v>21</v>
      </c>
      <c r="B27" s="89" t="s">
        <v>146</v>
      </c>
      <c r="C27" s="90"/>
      <c r="D27" s="91" t="s">
        <v>78</v>
      </c>
      <c r="E27" s="92" t="s">
        <v>31</v>
      </c>
      <c r="F27" s="91" t="s">
        <v>79</v>
      </c>
      <c r="G27" s="73"/>
      <c r="H27" s="93">
        <v>12</v>
      </c>
      <c r="I27" s="93">
        <v>3</v>
      </c>
      <c r="J27" s="93">
        <v>9</v>
      </c>
      <c r="K27" s="73">
        <v>7</v>
      </c>
      <c r="L27" s="73">
        <v>12</v>
      </c>
      <c r="M27" s="73">
        <v>1</v>
      </c>
      <c r="N27" s="33">
        <f t="shared" si="1"/>
        <v>58.333333333333336</v>
      </c>
      <c r="O27" s="33">
        <v>12560.53</v>
      </c>
      <c r="P27" s="33">
        <f t="shared" si="2"/>
        <v>12560.53</v>
      </c>
      <c r="Q27" s="33">
        <f t="shared" si="3"/>
        <v>100</v>
      </c>
      <c r="R27" s="33">
        <f t="shared" si="11"/>
        <v>1690.5700000000015</v>
      </c>
      <c r="S27" s="33">
        <f t="shared" si="4"/>
        <v>13.459384277574285</v>
      </c>
      <c r="T27" s="33">
        <v>10869.96</v>
      </c>
      <c r="U27" s="33">
        <f t="shared" si="5"/>
        <v>86.540615722425713</v>
      </c>
      <c r="V27" s="73">
        <v>0</v>
      </c>
      <c r="W27" s="73">
        <v>0</v>
      </c>
      <c r="X27" s="73">
        <v>0</v>
      </c>
      <c r="Y27" s="33">
        <f t="shared" si="6"/>
        <v>0</v>
      </c>
      <c r="Z27" s="33">
        <v>0</v>
      </c>
      <c r="AA27" s="33">
        <v>10869.96</v>
      </c>
      <c r="AB27" s="33">
        <f t="shared" si="10"/>
        <v>100</v>
      </c>
      <c r="AC27" s="33">
        <v>10869.96</v>
      </c>
      <c r="AD27" s="33">
        <f t="shared" si="7"/>
        <v>100</v>
      </c>
      <c r="AE27" s="33">
        <f t="shared" si="9"/>
        <v>0</v>
      </c>
      <c r="AF27" s="33">
        <f t="shared" si="8"/>
        <v>0</v>
      </c>
      <c r="AH27" s="94"/>
    </row>
    <row r="28" spans="1:34" ht="33.75" x14ac:dyDescent="0.25">
      <c r="A28" s="88">
        <v>22</v>
      </c>
      <c r="B28" s="89" t="s">
        <v>146</v>
      </c>
      <c r="C28" s="90"/>
      <c r="D28" s="91" t="s">
        <v>80</v>
      </c>
      <c r="E28" s="92" t="s">
        <v>28</v>
      </c>
      <c r="F28" s="91" t="s">
        <v>81</v>
      </c>
      <c r="G28" s="73"/>
      <c r="H28" s="93">
        <v>56</v>
      </c>
      <c r="I28" s="93">
        <v>3</v>
      </c>
      <c r="J28" s="93">
        <v>52</v>
      </c>
      <c r="K28" s="73">
        <v>39</v>
      </c>
      <c r="L28" s="73">
        <v>46</v>
      </c>
      <c r="M28" s="73">
        <v>0</v>
      </c>
      <c r="N28" s="33">
        <f t="shared" si="1"/>
        <v>69.642857142857139</v>
      </c>
      <c r="O28" s="33">
        <v>75157.13</v>
      </c>
      <c r="P28" s="33">
        <f t="shared" si="2"/>
        <v>75157.13</v>
      </c>
      <c r="Q28" s="33">
        <f t="shared" si="3"/>
        <v>100</v>
      </c>
      <c r="R28" s="33">
        <f t="shared" si="11"/>
        <v>63386.960000000006</v>
      </c>
      <c r="S28" s="33">
        <f t="shared" si="4"/>
        <v>84.339250314640807</v>
      </c>
      <c r="T28" s="33">
        <v>11770.17</v>
      </c>
      <c r="U28" s="33">
        <f t="shared" si="5"/>
        <v>15.660749685359193</v>
      </c>
      <c r="V28" s="73">
        <f>1+6</f>
        <v>7</v>
      </c>
      <c r="W28" s="73">
        <f>1+9</f>
        <v>10</v>
      </c>
      <c r="X28" s="73">
        <v>0</v>
      </c>
      <c r="Y28" s="33">
        <f t="shared" si="6"/>
        <v>12.5</v>
      </c>
      <c r="Z28" s="33">
        <v>11277.55</v>
      </c>
      <c r="AA28" s="33">
        <v>22237.74</v>
      </c>
      <c r="AB28" s="33">
        <f t="shared" si="10"/>
        <v>96.485639360422638</v>
      </c>
      <c r="AC28" s="33">
        <v>22237.74</v>
      </c>
      <c r="AD28" s="33">
        <f t="shared" si="7"/>
        <v>100</v>
      </c>
      <c r="AE28" s="33">
        <f t="shared" si="9"/>
        <v>0</v>
      </c>
      <c r="AF28" s="33">
        <f t="shared" si="8"/>
        <v>0</v>
      </c>
      <c r="AH28" s="94"/>
    </row>
    <row r="29" spans="1:34" ht="36" x14ac:dyDescent="0.25">
      <c r="A29" s="88">
        <v>23</v>
      </c>
      <c r="B29" s="89" t="s">
        <v>146</v>
      </c>
      <c r="C29" s="90"/>
      <c r="D29" s="91" t="s">
        <v>82</v>
      </c>
      <c r="E29" s="92" t="s">
        <v>31</v>
      </c>
      <c r="F29" s="91" t="s">
        <v>83</v>
      </c>
      <c r="G29" s="73"/>
      <c r="H29" s="93">
        <v>24</v>
      </c>
      <c r="I29" s="93">
        <v>4</v>
      </c>
      <c r="J29" s="93">
        <v>20</v>
      </c>
      <c r="K29" s="73">
        <v>7</v>
      </c>
      <c r="L29" s="73">
        <v>7</v>
      </c>
      <c r="M29" s="73">
        <v>0</v>
      </c>
      <c r="N29" s="33">
        <f t="shared" si="1"/>
        <v>29.166666666666668</v>
      </c>
      <c r="O29" s="33">
        <v>8273.7000000000007</v>
      </c>
      <c r="P29" s="33">
        <f t="shared" si="2"/>
        <v>8273.7000000000007</v>
      </c>
      <c r="Q29" s="33">
        <f t="shared" si="3"/>
        <v>100</v>
      </c>
      <c r="R29" s="33">
        <f t="shared" si="11"/>
        <v>0</v>
      </c>
      <c r="S29" s="33">
        <f t="shared" si="4"/>
        <v>0</v>
      </c>
      <c r="T29" s="33">
        <v>8273.7000000000007</v>
      </c>
      <c r="U29" s="33">
        <f t="shared" si="5"/>
        <v>100</v>
      </c>
      <c r="V29" s="73">
        <v>1</v>
      </c>
      <c r="W29" s="73">
        <v>1</v>
      </c>
      <c r="X29" s="73">
        <v>0</v>
      </c>
      <c r="Y29" s="33">
        <f t="shared" si="6"/>
        <v>4.1666666666666661</v>
      </c>
      <c r="Z29" s="33"/>
      <c r="AA29" s="33">
        <v>8273.7000000000007</v>
      </c>
      <c r="AB29" s="33">
        <f t="shared" si="10"/>
        <v>100</v>
      </c>
      <c r="AC29" s="33">
        <v>8273.7000000000007</v>
      </c>
      <c r="AD29" s="33">
        <f t="shared" si="7"/>
        <v>100</v>
      </c>
      <c r="AE29" s="33">
        <f t="shared" si="9"/>
        <v>0</v>
      </c>
      <c r="AF29" s="33">
        <f t="shared" si="8"/>
        <v>0</v>
      </c>
      <c r="AH29" s="94"/>
    </row>
    <row r="30" spans="1:34" ht="24" x14ac:dyDescent="0.25">
      <c r="A30" s="88">
        <v>24</v>
      </c>
      <c r="B30" s="89" t="s">
        <v>146</v>
      </c>
      <c r="C30" s="90"/>
      <c r="D30" s="91" t="s">
        <v>84</v>
      </c>
      <c r="E30" s="92" t="s">
        <v>31</v>
      </c>
      <c r="F30" s="91" t="s">
        <v>85</v>
      </c>
      <c r="G30" s="73"/>
      <c r="H30" s="93">
        <v>10</v>
      </c>
      <c r="I30" s="93">
        <v>1</v>
      </c>
      <c r="J30" s="93">
        <v>8</v>
      </c>
      <c r="K30" s="73">
        <v>7</v>
      </c>
      <c r="L30" s="73">
        <v>7</v>
      </c>
      <c r="M30" s="73">
        <v>0</v>
      </c>
      <c r="N30" s="33">
        <f t="shared" si="1"/>
        <v>70</v>
      </c>
      <c r="O30" s="33">
        <v>13297.75</v>
      </c>
      <c r="P30" s="33">
        <f t="shared" si="2"/>
        <v>13297.75</v>
      </c>
      <c r="Q30" s="33">
        <f t="shared" si="3"/>
        <v>100</v>
      </c>
      <c r="R30" s="33">
        <f t="shared" si="11"/>
        <v>4452.2299999999996</v>
      </c>
      <c r="S30" s="33">
        <f t="shared" si="4"/>
        <v>33.48107762591416</v>
      </c>
      <c r="T30" s="33">
        <v>8845.52</v>
      </c>
      <c r="U30" s="33">
        <f t="shared" si="5"/>
        <v>66.518922374085847</v>
      </c>
      <c r="V30" s="73">
        <v>0</v>
      </c>
      <c r="W30" s="73">
        <v>0</v>
      </c>
      <c r="X30" s="73">
        <v>0</v>
      </c>
      <c r="Y30" s="33">
        <f t="shared" si="6"/>
        <v>0</v>
      </c>
      <c r="Z30" s="33">
        <v>0</v>
      </c>
      <c r="AA30" s="33">
        <v>8845.52</v>
      </c>
      <c r="AB30" s="33">
        <f t="shared" si="10"/>
        <v>100</v>
      </c>
      <c r="AC30" s="33">
        <v>8845.52</v>
      </c>
      <c r="AD30" s="33">
        <f t="shared" si="7"/>
        <v>100</v>
      </c>
      <c r="AE30" s="33">
        <f t="shared" si="9"/>
        <v>0</v>
      </c>
      <c r="AF30" s="33">
        <f t="shared" si="8"/>
        <v>0</v>
      </c>
      <c r="AH30" s="94"/>
    </row>
    <row r="31" spans="1:34" ht="24" x14ac:dyDescent="0.25">
      <c r="A31" s="88">
        <v>25</v>
      </c>
      <c r="B31" s="89" t="s">
        <v>146</v>
      </c>
      <c r="C31" s="90"/>
      <c r="D31" s="91" t="s">
        <v>86</v>
      </c>
      <c r="E31" s="92" t="s">
        <v>31</v>
      </c>
      <c r="F31" s="91" t="s">
        <v>87</v>
      </c>
      <c r="G31" s="73"/>
      <c r="H31" s="93">
        <v>42</v>
      </c>
      <c r="I31" s="93">
        <v>14</v>
      </c>
      <c r="J31" s="93">
        <v>27</v>
      </c>
      <c r="K31" s="73">
        <v>39</v>
      </c>
      <c r="L31" s="73">
        <v>55</v>
      </c>
      <c r="M31" s="73">
        <v>3</v>
      </c>
      <c r="N31" s="33">
        <f t="shared" si="1"/>
        <v>92.857142857142861</v>
      </c>
      <c r="O31" s="33">
        <v>43195.01</v>
      </c>
      <c r="P31" s="33">
        <f t="shared" si="2"/>
        <v>43195.01</v>
      </c>
      <c r="Q31" s="33">
        <f t="shared" si="3"/>
        <v>100</v>
      </c>
      <c r="R31" s="33">
        <f t="shared" si="11"/>
        <v>28475.82</v>
      </c>
      <c r="S31" s="33">
        <f t="shared" si="4"/>
        <v>65.923864816792488</v>
      </c>
      <c r="T31" s="33">
        <v>14719.19</v>
      </c>
      <c r="U31" s="33">
        <f t="shared" si="5"/>
        <v>34.076135183207505</v>
      </c>
      <c r="V31" s="73">
        <v>1</v>
      </c>
      <c r="W31" s="73">
        <v>1</v>
      </c>
      <c r="X31" s="73">
        <v>0</v>
      </c>
      <c r="Y31" s="33">
        <f t="shared" si="6"/>
        <v>2.3809523809523809</v>
      </c>
      <c r="Z31" s="33">
        <v>688.2</v>
      </c>
      <c r="AA31" s="33">
        <v>14719.19</v>
      </c>
      <c r="AB31" s="33">
        <f t="shared" si="10"/>
        <v>95.533312261194141</v>
      </c>
      <c r="AC31" s="33">
        <v>14719.19</v>
      </c>
      <c r="AD31" s="33">
        <f t="shared" si="7"/>
        <v>100</v>
      </c>
      <c r="AE31" s="33">
        <f t="shared" si="9"/>
        <v>0</v>
      </c>
      <c r="AF31" s="33">
        <f t="shared" si="8"/>
        <v>0</v>
      </c>
      <c r="AH31" s="94"/>
    </row>
    <row r="32" spans="1:34" ht="24" x14ac:dyDescent="0.25">
      <c r="A32" s="88">
        <v>26</v>
      </c>
      <c r="B32" s="89" t="s">
        <v>146</v>
      </c>
      <c r="C32" s="90"/>
      <c r="D32" s="91" t="s">
        <v>88</v>
      </c>
      <c r="E32" s="92" t="s">
        <v>31</v>
      </c>
      <c r="F32" s="91" t="s">
        <v>89</v>
      </c>
      <c r="G32" s="73"/>
      <c r="H32" s="93">
        <v>6</v>
      </c>
      <c r="I32" s="93">
        <v>2</v>
      </c>
      <c r="J32" s="93">
        <v>4</v>
      </c>
      <c r="K32" s="73">
        <v>4</v>
      </c>
      <c r="L32" s="73">
        <v>4</v>
      </c>
      <c r="M32" s="73">
        <v>0</v>
      </c>
      <c r="N32" s="33">
        <f t="shared" si="1"/>
        <v>66.666666666666657</v>
      </c>
      <c r="O32" s="33">
        <v>4365.1899999999996</v>
      </c>
      <c r="P32" s="33">
        <f t="shared" si="2"/>
        <v>4365.1899999999996</v>
      </c>
      <c r="Q32" s="33">
        <f t="shared" si="3"/>
        <v>100</v>
      </c>
      <c r="R32" s="33">
        <f t="shared" si="11"/>
        <v>4365.1899999999996</v>
      </c>
      <c r="S32" s="33">
        <f t="shared" si="4"/>
        <v>100</v>
      </c>
      <c r="T32" s="33">
        <v>0</v>
      </c>
      <c r="U32" s="33">
        <f t="shared" si="5"/>
        <v>0</v>
      </c>
      <c r="V32" s="73">
        <v>1</v>
      </c>
      <c r="W32" s="73">
        <v>1</v>
      </c>
      <c r="X32" s="73">
        <v>0</v>
      </c>
      <c r="Y32" s="33">
        <f t="shared" si="6"/>
        <v>16.666666666666664</v>
      </c>
      <c r="Z32" s="33">
        <v>511.56</v>
      </c>
      <c r="AA32" s="33">
        <v>0</v>
      </c>
      <c r="AB32" s="33">
        <f t="shared" si="10"/>
        <v>0</v>
      </c>
      <c r="AC32" s="33">
        <v>0</v>
      </c>
      <c r="AD32" s="33">
        <f t="shared" si="7"/>
        <v>0</v>
      </c>
      <c r="AE32" s="33">
        <f t="shared" si="9"/>
        <v>0</v>
      </c>
      <c r="AF32" s="33">
        <f t="shared" si="8"/>
        <v>0</v>
      </c>
      <c r="AH32" s="94"/>
    </row>
    <row r="33" spans="1:34" ht="24" x14ac:dyDescent="0.25">
      <c r="A33" s="88">
        <v>27</v>
      </c>
      <c r="B33" s="89" t="s">
        <v>146</v>
      </c>
      <c r="C33" s="90"/>
      <c r="D33" s="91" t="s">
        <v>90</v>
      </c>
      <c r="E33" s="92" t="s">
        <v>60</v>
      </c>
      <c r="F33" s="91" t="s">
        <v>91</v>
      </c>
      <c r="G33" s="73"/>
      <c r="H33" s="93">
        <v>5</v>
      </c>
      <c r="I33" s="93">
        <v>1</v>
      </c>
      <c r="J33" s="93">
        <v>4</v>
      </c>
      <c r="K33" s="73">
        <v>0</v>
      </c>
      <c r="L33" s="73">
        <v>0</v>
      </c>
      <c r="M33" s="73">
        <v>0</v>
      </c>
      <c r="N33" s="33">
        <f t="shared" si="1"/>
        <v>0</v>
      </c>
      <c r="O33" s="33">
        <v>0</v>
      </c>
      <c r="P33" s="33">
        <f t="shared" si="2"/>
        <v>0</v>
      </c>
      <c r="Q33" s="33">
        <f t="shared" si="3"/>
        <v>0</v>
      </c>
      <c r="R33" s="33">
        <f t="shared" si="11"/>
        <v>0</v>
      </c>
      <c r="S33" s="33">
        <f t="shared" si="4"/>
        <v>0</v>
      </c>
      <c r="T33" s="33">
        <v>0</v>
      </c>
      <c r="U33" s="33">
        <f t="shared" si="5"/>
        <v>0</v>
      </c>
      <c r="V33" s="73">
        <v>0</v>
      </c>
      <c r="W33" s="73">
        <v>0</v>
      </c>
      <c r="X33" s="73">
        <v>0</v>
      </c>
      <c r="Y33" s="33">
        <f t="shared" si="6"/>
        <v>0</v>
      </c>
      <c r="Z33" s="33">
        <v>0</v>
      </c>
      <c r="AA33" s="33">
        <v>0</v>
      </c>
      <c r="AB33" s="33">
        <f t="shared" si="10"/>
        <v>0</v>
      </c>
      <c r="AC33" s="33">
        <v>0</v>
      </c>
      <c r="AD33" s="33">
        <f t="shared" si="7"/>
        <v>0</v>
      </c>
      <c r="AE33" s="33">
        <f t="shared" si="9"/>
        <v>0</v>
      </c>
      <c r="AF33" s="33">
        <f t="shared" si="8"/>
        <v>0</v>
      </c>
      <c r="AH33" s="94"/>
    </row>
    <row r="34" spans="1:34" ht="24" x14ac:dyDescent="0.25">
      <c r="A34" s="88">
        <v>28</v>
      </c>
      <c r="B34" s="89" t="s">
        <v>146</v>
      </c>
      <c r="C34" s="90"/>
      <c r="D34" s="91" t="s">
        <v>92</v>
      </c>
      <c r="E34" s="92" t="s">
        <v>68</v>
      </c>
      <c r="F34" s="91" t="s">
        <v>93</v>
      </c>
      <c r="G34" s="73"/>
      <c r="H34" s="93">
        <v>47</v>
      </c>
      <c r="I34" s="93">
        <v>16</v>
      </c>
      <c r="J34" s="93">
        <v>26</v>
      </c>
      <c r="K34" s="73">
        <v>21</v>
      </c>
      <c r="L34" s="73">
        <v>21</v>
      </c>
      <c r="M34" s="73">
        <v>2</v>
      </c>
      <c r="N34" s="33">
        <f t="shared" si="1"/>
        <v>44.680851063829785</v>
      </c>
      <c r="O34" s="33">
        <v>14490.35</v>
      </c>
      <c r="P34" s="33">
        <f t="shared" si="2"/>
        <v>14490.35</v>
      </c>
      <c r="Q34" s="33">
        <f t="shared" si="3"/>
        <v>100</v>
      </c>
      <c r="R34" s="33">
        <f t="shared" si="11"/>
        <v>791.70000000000073</v>
      </c>
      <c r="S34" s="33">
        <f t="shared" si="4"/>
        <v>5.4636361440544965</v>
      </c>
      <c r="T34" s="33">
        <v>13698.65</v>
      </c>
      <c r="U34" s="33">
        <f t="shared" si="5"/>
        <v>94.53636385594551</v>
      </c>
      <c r="V34" s="73">
        <v>20</v>
      </c>
      <c r="W34" s="73">
        <v>21</v>
      </c>
      <c r="X34" s="73">
        <v>0</v>
      </c>
      <c r="Y34" s="33">
        <f t="shared" si="6"/>
        <v>42.553191489361701</v>
      </c>
      <c r="Z34" s="33">
        <v>13248.17</v>
      </c>
      <c r="AA34" s="33">
        <v>26946.82</v>
      </c>
      <c r="AB34" s="33">
        <f t="shared" si="10"/>
        <v>100</v>
      </c>
      <c r="AC34" s="33">
        <v>26946.82</v>
      </c>
      <c r="AD34" s="33">
        <f t="shared" si="7"/>
        <v>100</v>
      </c>
      <c r="AE34" s="33">
        <f t="shared" si="9"/>
        <v>0</v>
      </c>
      <c r="AF34" s="33">
        <f t="shared" si="8"/>
        <v>0</v>
      </c>
      <c r="AH34" s="94"/>
    </row>
    <row r="35" spans="1:34" ht="24" x14ac:dyDescent="0.25">
      <c r="A35" s="88">
        <v>29</v>
      </c>
      <c r="B35" s="89" t="s">
        <v>146</v>
      </c>
      <c r="C35" s="90"/>
      <c r="D35" s="91" t="s">
        <v>94</v>
      </c>
      <c r="E35" s="92" t="s">
        <v>95</v>
      </c>
      <c r="F35" s="91" t="s">
        <v>96</v>
      </c>
      <c r="G35" s="73"/>
      <c r="H35" s="93">
        <v>22</v>
      </c>
      <c r="I35" s="93">
        <v>2</v>
      </c>
      <c r="J35" s="93">
        <v>18</v>
      </c>
      <c r="K35" s="73">
        <v>18</v>
      </c>
      <c r="L35" s="73">
        <v>30</v>
      </c>
      <c r="M35" s="73">
        <v>0</v>
      </c>
      <c r="N35" s="33">
        <f t="shared" si="1"/>
        <v>81.818181818181827</v>
      </c>
      <c r="O35" s="33">
        <v>19362.349999999999</v>
      </c>
      <c r="P35" s="33">
        <f t="shared" si="2"/>
        <v>19362.349999999999</v>
      </c>
      <c r="Q35" s="33">
        <f t="shared" si="3"/>
        <v>100</v>
      </c>
      <c r="R35" s="33">
        <f t="shared" si="11"/>
        <v>15127.059999999998</v>
      </c>
      <c r="S35" s="33">
        <f t="shared" si="4"/>
        <v>78.126157207157192</v>
      </c>
      <c r="T35" s="33">
        <v>4235.29</v>
      </c>
      <c r="U35" s="33">
        <f t="shared" si="5"/>
        <v>21.873842792842812</v>
      </c>
      <c r="V35" s="73">
        <v>3</v>
      </c>
      <c r="W35" s="73">
        <v>5</v>
      </c>
      <c r="X35" s="73">
        <v>0</v>
      </c>
      <c r="Y35" s="33">
        <f t="shared" si="6"/>
        <v>13.636363636363635</v>
      </c>
      <c r="Z35" s="33">
        <v>2733.72</v>
      </c>
      <c r="AA35" s="33">
        <v>7005.01</v>
      </c>
      <c r="AB35" s="33">
        <f t="shared" si="10"/>
        <v>100.51657265522648</v>
      </c>
      <c r="AC35" s="33">
        <v>6643.26</v>
      </c>
      <c r="AD35" s="33">
        <f t="shared" si="7"/>
        <v>94.835838921000828</v>
      </c>
      <c r="AE35" s="33">
        <f t="shared" si="9"/>
        <v>361.75</v>
      </c>
      <c r="AF35" s="33">
        <f t="shared" si="8"/>
        <v>5.1641610789991734</v>
      </c>
      <c r="AG35" s="94"/>
      <c r="AH35" s="94"/>
    </row>
    <row r="36" spans="1:34" ht="24" x14ac:dyDescent="0.25">
      <c r="A36" s="88">
        <v>30</v>
      </c>
      <c r="B36" s="89" t="s">
        <v>146</v>
      </c>
      <c r="C36" s="90"/>
      <c r="D36" s="91" t="s">
        <v>97</v>
      </c>
      <c r="E36" s="92" t="s">
        <v>63</v>
      </c>
      <c r="F36" s="91" t="s">
        <v>98</v>
      </c>
      <c r="G36" s="73"/>
      <c r="H36" s="93">
        <v>34</v>
      </c>
      <c r="I36" s="93">
        <v>2</v>
      </c>
      <c r="J36" s="93">
        <v>31</v>
      </c>
      <c r="K36" s="73">
        <v>30</v>
      </c>
      <c r="L36" s="73">
        <v>30</v>
      </c>
      <c r="M36" s="73">
        <v>0</v>
      </c>
      <c r="N36" s="33">
        <f t="shared" si="1"/>
        <v>88.235294117647058</v>
      </c>
      <c r="O36" s="33">
        <v>8012.63</v>
      </c>
      <c r="P36" s="33">
        <f t="shared" si="2"/>
        <v>8012.63</v>
      </c>
      <c r="Q36" s="33">
        <f t="shared" si="3"/>
        <v>100</v>
      </c>
      <c r="R36" s="33">
        <f t="shared" si="11"/>
        <v>6887.59</v>
      </c>
      <c r="S36" s="33">
        <f t="shared" si="4"/>
        <v>85.95916696515377</v>
      </c>
      <c r="T36" s="33">
        <v>1125.04</v>
      </c>
      <c r="U36" s="33">
        <f t="shared" si="5"/>
        <v>14.040833034846237</v>
      </c>
      <c r="V36" s="73">
        <v>1</v>
      </c>
      <c r="W36" s="73">
        <v>1</v>
      </c>
      <c r="X36" s="73">
        <v>0</v>
      </c>
      <c r="Y36" s="33">
        <f t="shared" si="6"/>
        <v>2.9411764705882351</v>
      </c>
      <c r="Z36" s="33">
        <v>530.55999999999995</v>
      </c>
      <c r="AA36" s="33">
        <v>1655.6</v>
      </c>
      <c r="AB36" s="33">
        <f t="shared" si="10"/>
        <v>100</v>
      </c>
      <c r="AC36" s="33">
        <v>1655.6</v>
      </c>
      <c r="AD36" s="33">
        <f t="shared" si="7"/>
        <v>100</v>
      </c>
      <c r="AE36" s="33">
        <f t="shared" si="9"/>
        <v>0</v>
      </c>
      <c r="AF36" s="33">
        <f t="shared" si="8"/>
        <v>0</v>
      </c>
      <c r="AH36" s="94"/>
    </row>
    <row r="37" spans="1:34" ht="24" x14ac:dyDescent="0.25">
      <c r="A37" s="88">
        <v>31</v>
      </c>
      <c r="B37" s="89" t="s">
        <v>146</v>
      </c>
      <c r="C37" s="90"/>
      <c r="D37" s="91" t="s">
        <v>99</v>
      </c>
      <c r="E37" s="92" t="s">
        <v>31</v>
      </c>
      <c r="F37" s="91" t="s">
        <v>100</v>
      </c>
      <c r="G37" s="73"/>
      <c r="H37" s="93">
        <v>13</v>
      </c>
      <c r="I37" s="93">
        <v>2</v>
      </c>
      <c r="J37" s="93">
        <v>7</v>
      </c>
      <c r="K37" s="73">
        <v>5</v>
      </c>
      <c r="L37" s="73">
        <v>5</v>
      </c>
      <c r="M37" s="73">
        <v>0</v>
      </c>
      <c r="N37" s="33">
        <f t="shared" si="1"/>
        <v>38.461538461538467</v>
      </c>
      <c r="O37" s="33">
        <v>6324.79</v>
      </c>
      <c r="P37" s="33">
        <f t="shared" si="2"/>
        <v>6324.79</v>
      </c>
      <c r="Q37" s="33">
        <f t="shared" si="3"/>
        <v>100</v>
      </c>
      <c r="R37" s="33">
        <f t="shared" si="11"/>
        <v>3861.38</v>
      </c>
      <c r="S37" s="33">
        <f t="shared" si="4"/>
        <v>61.051513172769376</v>
      </c>
      <c r="T37" s="33">
        <v>2463.41</v>
      </c>
      <c r="U37" s="33">
        <f t="shared" si="5"/>
        <v>38.948486827230624</v>
      </c>
      <c r="V37" s="73">
        <v>0</v>
      </c>
      <c r="W37" s="73">
        <v>0</v>
      </c>
      <c r="X37" s="73">
        <v>0</v>
      </c>
      <c r="Y37" s="33">
        <f t="shared" si="6"/>
        <v>0</v>
      </c>
      <c r="Z37" s="33">
        <v>0</v>
      </c>
      <c r="AA37" s="33">
        <v>2463.41</v>
      </c>
      <c r="AB37" s="33">
        <f t="shared" si="10"/>
        <v>100</v>
      </c>
      <c r="AC37" s="33">
        <v>2463.41</v>
      </c>
      <c r="AD37" s="33">
        <f t="shared" si="7"/>
        <v>100</v>
      </c>
      <c r="AE37" s="33">
        <f t="shared" si="9"/>
        <v>0</v>
      </c>
      <c r="AF37" s="33">
        <f t="shared" si="8"/>
        <v>0</v>
      </c>
      <c r="AH37" s="94"/>
    </row>
    <row r="38" spans="1:34" ht="24" x14ac:dyDescent="0.25">
      <c r="A38" s="88">
        <v>32</v>
      </c>
      <c r="B38" s="89" t="s">
        <v>146</v>
      </c>
      <c r="C38" s="90"/>
      <c r="D38" s="91" t="s">
        <v>101</v>
      </c>
      <c r="E38" s="92" t="s">
        <v>31</v>
      </c>
      <c r="F38" s="91" t="s">
        <v>102</v>
      </c>
      <c r="G38" s="73"/>
      <c r="H38" s="93">
        <v>13</v>
      </c>
      <c r="I38" s="93">
        <v>2</v>
      </c>
      <c r="J38" s="93">
        <v>10</v>
      </c>
      <c r="K38" s="73">
        <v>11</v>
      </c>
      <c r="L38" s="73">
        <v>11</v>
      </c>
      <c r="M38" s="73">
        <v>0</v>
      </c>
      <c r="N38" s="33">
        <f t="shared" si="1"/>
        <v>84.615384615384613</v>
      </c>
      <c r="O38" s="33">
        <v>8545.08</v>
      </c>
      <c r="P38" s="33">
        <f t="shared" si="2"/>
        <v>8545.08</v>
      </c>
      <c r="Q38" s="33">
        <f t="shared" si="3"/>
        <v>100</v>
      </c>
      <c r="R38" s="33">
        <f t="shared" si="11"/>
        <v>5888.09</v>
      </c>
      <c r="S38" s="33">
        <f t="shared" si="4"/>
        <v>68.906200995192563</v>
      </c>
      <c r="T38" s="33">
        <v>2656.99</v>
      </c>
      <c r="U38" s="33">
        <f t="shared" si="5"/>
        <v>31.093799004807444</v>
      </c>
      <c r="V38" s="73">
        <v>0</v>
      </c>
      <c r="W38" s="73">
        <v>0</v>
      </c>
      <c r="X38" s="73">
        <v>0</v>
      </c>
      <c r="Y38" s="33">
        <f t="shared" si="6"/>
        <v>0</v>
      </c>
      <c r="Z38" s="33">
        <v>0</v>
      </c>
      <c r="AA38" s="33">
        <v>2656.99</v>
      </c>
      <c r="AB38" s="33">
        <f t="shared" si="10"/>
        <v>100</v>
      </c>
      <c r="AC38" s="33">
        <v>2656.99</v>
      </c>
      <c r="AD38" s="33">
        <f t="shared" si="7"/>
        <v>100</v>
      </c>
      <c r="AE38" s="33">
        <f t="shared" si="9"/>
        <v>0</v>
      </c>
      <c r="AF38" s="33">
        <f t="shared" si="8"/>
        <v>0</v>
      </c>
      <c r="AH38" s="94"/>
    </row>
    <row r="39" spans="1:34" ht="24" x14ac:dyDescent="0.25">
      <c r="A39" s="88">
        <v>33</v>
      </c>
      <c r="B39" s="89" t="s">
        <v>146</v>
      </c>
      <c r="C39" s="90"/>
      <c r="D39" s="91" t="s">
        <v>103</v>
      </c>
      <c r="E39" s="92" t="s">
        <v>68</v>
      </c>
      <c r="F39" s="91" t="s">
        <v>104</v>
      </c>
      <c r="G39" s="73"/>
      <c r="H39" s="93">
        <v>67</v>
      </c>
      <c r="I39" s="93">
        <v>13</v>
      </c>
      <c r="J39" s="93">
        <v>47</v>
      </c>
      <c r="K39" s="73">
        <v>22</v>
      </c>
      <c r="L39" s="73">
        <v>22</v>
      </c>
      <c r="M39" s="73">
        <v>0</v>
      </c>
      <c r="N39" s="33">
        <f t="shared" si="1"/>
        <v>32.835820895522389</v>
      </c>
      <c r="O39" s="33">
        <v>31050.46</v>
      </c>
      <c r="P39" s="33">
        <f t="shared" si="2"/>
        <v>31050.46</v>
      </c>
      <c r="Q39" s="33">
        <f t="shared" si="3"/>
        <v>100</v>
      </c>
      <c r="R39" s="33">
        <f t="shared" si="11"/>
        <v>13879.309999999998</v>
      </c>
      <c r="S39" s="33">
        <f t="shared" si="4"/>
        <v>44.699208965020162</v>
      </c>
      <c r="T39" s="33">
        <v>17171.150000000001</v>
      </c>
      <c r="U39" s="33">
        <f t="shared" si="5"/>
        <v>55.300791034979845</v>
      </c>
      <c r="V39" s="73">
        <v>0</v>
      </c>
      <c r="W39" s="73">
        <v>0</v>
      </c>
      <c r="X39" s="73">
        <v>0</v>
      </c>
      <c r="Y39" s="33">
        <f t="shared" si="6"/>
        <v>0</v>
      </c>
      <c r="Z39" s="33">
        <v>0</v>
      </c>
      <c r="AA39" s="33">
        <v>17171.150000000001</v>
      </c>
      <c r="AB39" s="33">
        <f t="shared" si="10"/>
        <v>100</v>
      </c>
      <c r="AC39" s="33">
        <v>17171.150000000001</v>
      </c>
      <c r="AD39" s="33">
        <f t="shared" si="7"/>
        <v>100</v>
      </c>
      <c r="AE39" s="33">
        <f t="shared" si="9"/>
        <v>0</v>
      </c>
      <c r="AF39" s="33">
        <f t="shared" si="8"/>
        <v>0</v>
      </c>
      <c r="AH39" s="94"/>
    </row>
    <row r="40" spans="1:34" ht="24" x14ac:dyDescent="0.25">
      <c r="A40" s="88">
        <v>34</v>
      </c>
      <c r="B40" s="89" t="s">
        <v>146</v>
      </c>
      <c r="C40" s="90"/>
      <c r="D40" s="91" t="s">
        <v>105</v>
      </c>
      <c r="E40" s="92" t="s">
        <v>106</v>
      </c>
      <c r="F40" s="91" t="s">
        <v>107</v>
      </c>
      <c r="G40" s="73"/>
      <c r="H40" s="93">
        <v>18</v>
      </c>
      <c r="I40" s="93">
        <v>3</v>
      </c>
      <c r="J40" s="93">
        <v>14</v>
      </c>
      <c r="K40" s="73">
        <v>12</v>
      </c>
      <c r="L40" s="73">
        <v>12</v>
      </c>
      <c r="M40" s="73">
        <v>0</v>
      </c>
      <c r="N40" s="33">
        <f t="shared" si="1"/>
        <v>66.666666666666657</v>
      </c>
      <c r="O40" s="33">
        <v>20473.14</v>
      </c>
      <c r="P40" s="33">
        <f t="shared" si="2"/>
        <v>20473.14</v>
      </c>
      <c r="Q40" s="33">
        <f t="shared" si="3"/>
        <v>100</v>
      </c>
      <c r="R40" s="33">
        <f t="shared" si="11"/>
        <v>0</v>
      </c>
      <c r="S40" s="33">
        <f t="shared" si="4"/>
        <v>0</v>
      </c>
      <c r="T40" s="33">
        <v>20473.14</v>
      </c>
      <c r="U40" s="33">
        <f t="shared" si="5"/>
        <v>100</v>
      </c>
      <c r="V40" s="73">
        <v>0</v>
      </c>
      <c r="W40" s="73">
        <v>0</v>
      </c>
      <c r="X40" s="73">
        <v>0</v>
      </c>
      <c r="Y40" s="33">
        <f t="shared" si="6"/>
        <v>0</v>
      </c>
      <c r="Z40" s="33">
        <v>0</v>
      </c>
      <c r="AA40" s="33">
        <v>20473.14</v>
      </c>
      <c r="AB40" s="33">
        <f t="shared" si="10"/>
        <v>100</v>
      </c>
      <c r="AC40" s="33">
        <v>20473.14</v>
      </c>
      <c r="AD40" s="33">
        <f t="shared" si="7"/>
        <v>100</v>
      </c>
      <c r="AE40" s="33">
        <f t="shared" si="9"/>
        <v>0</v>
      </c>
      <c r="AF40" s="33">
        <f t="shared" si="8"/>
        <v>0</v>
      </c>
      <c r="AH40" s="94"/>
    </row>
    <row r="41" spans="1:34" ht="24" x14ac:dyDescent="0.25">
      <c r="A41" s="88">
        <v>35</v>
      </c>
      <c r="B41" s="89" t="s">
        <v>146</v>
      </c>
      <c r="C41" s="90"/>
      <c r="D41" s="91" t="s">
        <v>108</v>
      </c>
      <c r="E41" s="92" t="s">
        <v>68</v>
      </c>
      <c r="F41" s="91" t="s">
        <v>109</v>
      </c>
      <c r="G41" s="73"/>
      <c r="H41" s="93">
        <v>15</v>
      </c>
      <c r="I41" s="93">
        <v>4</v>
      </c>
      <c r="J41" s="93">
        <v>10</v>
      </c>
      <c r="K41" s="73">
        <v>10</v>
      </c>
      <c r="L41" s="73">
        <v>10</v>
      </c>
      <c r="M41" s="73">
        <v>1</v>
      </c>
      <c r="N41" s="33">
        <f t="shared" si="1"/>
        <v>66.666666666666657</v>
      </c>
      <c r="O41" s="33">
        <v>7877.95</v>
      </c>
      <c r="P41" s="33">
        <f t="shared" si="2"/>
        <v>7877.95</v>
      </c>
      <c r="Q41" s="33">
        <f t="shared" si="3"/>
        <v>100</v>
      </c>
      <c r="R41" s="33">
        <f t="shared" si="11"/>
        <v>5473.74</v>
      </c>
      <c r="S41" s="33">
        <f t="shared" si="4"/>
        <v>69.481781427909539</v>
      </c>
      <c r="T41" s="33">
        <v>2404.21</v>
      </c>
      <c r="U41" s="33">
        <f t="shared" si="5"/>
        <v>30.518218572090454</v>
      </c>
      <c r="V41" s="73">
        <v>0</v>
      </c>
      <c r="W41" s="73">
        <v>0</v>
      </c>
      <c r="X41" s="73">
        <v>0</v>
      </c>
      <c r="Y41" s="33">
        <f t="shared" si="6"/>
        <v>0</v>
      </c>
      <c r="Z41" s="33">
        <v>0</v>
      </c>
      <c r="AA41" s="33">
        <v>2404.21</v>
      </c>
      <c r="AB41" s="33">
        <f t="shared" si="10"/>
        <v>100</v>
      </c>
      <c r="AC41" s="33">
        <v>2404.21</v>
      </c>
      <c r="AD41" s="33">
        <f t="shared" si="7"/>
        <v>100</v>
      </c>
      <c r="AE41" s="33">
        <f t="shared" si="9"/>
        <v>0</v>
      </c>
      <c r="AF41" s="33">
        <f t="shared" si="8"/>
        <v>0</v>
      </c>
      <c r="AH41" s="94"/>
    </row>
    <row r="42" spans="1:34" ht="24" x14ac:dyDescent="0.25">
      <c r="A42" s="88">
        <v>36</v>
      </c>
      <c r="B42" s="89" t="s">
        <v>146</v>
      </c>
      <c r="C42" s="90"/>
      <c r="D42" s="91" t="s">
        <v>110</v>
      </c>
      <c r="E42" s="92" t="s">
        <v>68</v>
      </c>
      <c r="F42" s="91" t="s">
        <v>111</v>
      </c>
      <c r="G42" s="73"/>
      <c r="H42" s="93">
        <v>17</v>
      </c>
      <c r="I42" s="93">
        <v>4</v>
      </c>
      <c r="J42" s="93">
        <v>13</v>
      </c>
      <c r="K42" s="73">
        <v>11</v>
      </c>
      <c r="L42" s="73">
        <v>11</v>
      </c>
      <c r="M42" s="73">
        <v>0</v>
      </c>
      <c r="N42" s="33">
        <f t="shared" si="1"/>
        <v>64.705882352941174</v>
      </c>
      <c r="O42" s="33">
        <v>15021.14</v>
      </c>
      <c r="P42" s="33">
        <f t="shared" si="2"/>
        <v>15021.14</v>
      </c>
      <c r="Q42" s="33">
        <f t="shared" si="3"/>
        <v>100</v>
      </c>
      <c r="R42" s="33">
        <f t="shared" si="11"/>
        <v>6059.6999999999989</v>
      </c>
      <c r="S42" s="33">
        <f t="shared" si="4"/>
        <v>40.341145878408689</v>
      </c>
      <c r="T42" s="33">
        <v>8961.44</v>
      </c>
      <c r="U42" s="33">
        <f t="shared" si="5"/>
        <v>59.658854121591311</v>
      </c>
      <c r="V42" s="73">
        <v>0</v>
      </c>
      <c r="W42" s="73">
        <v>0</v>
      </c>
      <c r="X42" s="73">
        <v>0</v>
      </c>
      <c r="Y42" s="33">
        <f t="shared" si="6"/>
        <v>0</v>
      </c>
      <c r="Z42" s="33">
        <v>0</v>
      </c>
      <c r="AA42" s="33">
        <v>8961.44</v>
      </c>
      <c r="AB42" s="33">
        <f t="shared" si="10"/>
        <v>100</v>
      </c>
      <c r="AC42" s="33">
        <v>8961.44</v>
      </c>
      <c r="AD42" s="33">
        <f t="shared" si="7"/>
        <v>100</v>
      </c>
      <c r="AE42" s="33">
        <f t="shared" si="9"/>
        <v>0</v>
      </c>
      <c r="AF42" s="33">
        <f t="shared" si="8"/>
        <v>0</v>
      </c>
      <c r="AH42" s="94"/>
    </row>
    <row r="43" spans="1:34" ht="33.75" x14ac:dyDescent="0.25">
      <c r="A43" s="88">
        <v>37</v>
      </c>
      <c r="B43" s="89" t="s">
        <v>146</v>
      </c>
      <c r="C43" s="90"/>
      <c r="D43" s="91" t="s">
        <v>112</v>
      </c>
      <c r="E43" s="92" t="s">
        <v>113</v>
      </c>
      <c r="F43" s="91" t="s">
        <v>114</v>
      </c>
      <c r="G43" s="73"/>
      <c r="H43" s="93">
        <v>6</v>
      </c>
      <c r="I43" s="93">
        <v>1</v>
      </c>
      <c r="J43" s="93">
        <v>5</v>
      </c>
      <c r="K43" s="73">
        <v>3</v>
      </c>
      <c r="L43" s="73">
        <v>5</v>
      </c>
      <c r="M43" s="73">
        <v>0</v>
      </c>
      <c r="N43" s="33">
        <f t="shared" si="1"/>
        <v>50</v>
      </c>
      <c r="O43" s="33">
        <v>3737.06</v>
      </c>
      <c r="P43" s="33">
        <f t="shared" si="2"/>
        <v>3737.06</v>
      </c>
      <c r="Q43" s="33">
        <f t="shared" si="3"/>
        <v>100</v>
      </c>
      <c r="R43" s="33">
        <f t="shared" si="11"/>
        <v>2557.31</v>
      </c>
      <c r="S43" s="33">
        <f t="shared" si="4"/>
        <v>68.431066132200186</v>
      </c>
      <c r="T43" s="33">
        <v>1179.75</v>
      </c>
      <c r="U43" s="33">
        <f t="shared" si="5"/>
        <v>31.568933867799821</v>
      </c>
      <c r="V43" s="73">
        <v>0</v>
      </c>
      <c r="W43" s="73">
        <v>0</v>
      </c>
      <c r="X43" s="73">
        <v>0</v>
      </c>
      <c r="Y43" s="33">
        <f t="shared" si="6"/>
        <v>0</v>
      </c>
      <c r="Z43" s="33">
        <v>0</v>
      </c>
      <c r="AA43" s="33">
        <v>1179.75</v>
      </c>
      <c r="AB43" s="33">
        <f t="shared" si="10"/>
        <v>100</v>
      </c>
      <c r="AC43" s="33">
        <v>1179.75</v>
      </c>
      <c r="AD43" s="33">
        <f t="shared" si="7"/>
        <v>100</v>
      </c>
      <c r="AE43" s="33">
        <f t="shared" si="9"/>
        <v>0</v>
      </c>
      <c r="AF43" s="33">
        <f t="shared" si="8"/>
        <v>0</v>
      </c>
      <c r="AH43" s="94"/>
    </row>
    <row r="44" spans="1:34" ht="24" x14ac:dyDescent="0.25">
      <c r="A44" s="88">
        <v>38</v>
      </c>
      <c r="B44" s="89" t="s">
        <v>146</v>
      </c>
      <c r="C44" s="90"/>
      <c r="D44" s="91" t="s">
        <v>115</v>
      </c>
      <c r="E44" s="92" t="s">
        <v>106</v>
      </c>
      <c r="F44" s="91" t="s">
        <v>116</v>
      </c>
      <c r="G44" s="73"/>
      <c r="H44" s="93">
        <v>21</v>
      </c>
      <c r="I44" s="93">
        <v>1</v>
      </c>
      <c r="J44" s="93">
        <v>20</v>
      </c>
      <c r="K44" s="73">
        <v>15</v>
      </c>
      <c r="L44" s="73">
        <v>19</v>
      </c>
      <c r="M44" s="73">
        <v>1</v>
      </c>
      <c r="N44" s="33">
        <f t="shared" si="1"/>
        <v>71.428571428571431</v>
      </c>
      <c r="O44" s="33">
        <v>27105.63</v>
      </c>
      <c r="P44" s="33">
        <f t="shared" si="2"/>
        <v>27105.63</v>
      </c>
      <c r="Q44" s="33">
        <f t="shared" si="3"/>
        <v>100</v>
      </c>
      <c r="R44" s="33">
        <f t="shared" si="11"/>
        <v>12920.140000000001</v>
      </c>
      <c r="S44" s="33">
        <f t="shared" si="4"/>
        <v>47.665890813089383</v>
      </c>
      <c r="T44" s="33">
        <v>14185.49</v>
      </c>
      <c r="U44" s="33">
        <f t="shared" si="5"/>
        <v>52.334109186910617</v>
      </c>
      <c r="V44" s="73">
        <v>1</v>
      </c>
      <c r="W44" s="73">
        <v>1</v>
      </c>
      <c r="X44" s="73">
        <v>0</v>
      </c>
      <c r="Y44" s="33">
        <f t="shared" si="6"/>
        <v>4.7619047619047619</v>
      </c>
      <c r="Z44" s="33">
        <v>1842.22</v>
      </c>
      <c r="AA44" s="33">
        <v>16027.71</v>
      </c>
      <c r="AB44" s="33">
        <f t="shared" si="10"/>
        <v>100</v>
      </c>
      <c r="AC44" s="33">
        <v>16027.71</v>
      </c>
      <c r="AD44" s="33">
        <f t="shared" si="7"/>
        <v>100</v>
      </c>
      <c r="AE44" s="33">
        <f t="shared" si="9"/>
        <v>0</v>
      </c>
      <c r="AF44" s="33">
        <f t="shared" si="8"/>
        <v>0</v>
      </c>
      <c r="AH44" s="94"/>
    </row>
    <row r="45" spans="1:34" ht="24" x14ac:dyDescent="0.25">
      <c r="A45" s="88">
        <v>39</v>
      </c>
      <c r="B45" s="89" t="s">
        <v>146</v>
      </c>
      <c r="C45" s="90"/>
      <c r="D45" s="91" t="s">
        <v>117</v>
      </c>
      <c r="E45" s="92" t="s">
        <v>31</v>
      </c>
      <c r="F45" s="91" t="s">
        <v>118</v>
      </c>
      <c r="G45" s="73"/>
      <c r="H45" s="93">
        <v>23</v>
      </c>
      <c r="I45" s="93">
        <v>6</v>
      </c>
      <c r="J45" s="93">
        <v>17</v>
      </c>
      <c r="K45" s="73">
        <v>9</v>
      </c>
      <c r="L45" s="73">
        <v>10</v>
      </c>
      <c r="M45" s="73">
        <v>0</v>
      </c>
      <c r="N45" s="33">
        <f t="shared" si="1"/>
        <v>39.130434782608695</v>
      </c>
      <c r="O45" s="33">
        <v>11125.2</v>
      </c>
      <c r="P45" s="33">
        <f t="shared" si="2"/>
        <v>11125.2</v>
      </c>
      <c r="Q45" s="33">
        <f t="shared" si="3"/>
        <v>100</v>
      </c>
      <c r="R45" s="33">
        <f t="shared" si="11"/>
        <v>6117.89</v>
      </c>
      <c r="S45" s="33">
        <f t="shared" si="4"/>
        <v>54.991281055621464</v>
      </c>
      <c r="T45" s="33">
        <v>5007.3100000000004</v>
      </c>
      <c r="U45" s="33">
        <f t="shared" si="5"/>
        <v>45.008718944378529</v>
      </c>
      <c r="V45" s="73">
        <v>5</v>
      </c>
      <c r="W45" s="73">
        <v>6</v>
      </c>
      <c r="X45" s="73">
        <v>0</v>
      </c>
      <c r="Y45" s="33">
        <f t="shared" si="6"/>
        <v>21.739130434782609</v>
      </c>
      <c r="Z45" s="33">
        <v>3852.3</v>
      </c>
      <c r="AA45" s="33">
        <v>8859.61</v>
      </c>
      <c r="AB45" s="33">
        <f t="shared" si="10"/>
        <v>100</v>
      </c>
      <c r="AC45" s="33">
        <v>8859.61</v>
      </c>
      <c r="AD45" s="33">
        <f t="shared" si="7"/>
        <v>100</v>
      </c>
      <c r="AE45" s="33">
        <f t="shared" si="9"/>
        <v>0</v>
      </c>
      <c r="AF45" s="33">
        <f t="shared" si="8"/>
        <v>0</v>
      </c>
      <c r="AH45" s="94"/>
    </row>
    <row r="46" spans="1:34" ht="24" x14ac:dyDescent="0.25">
      <c r="A46" s="88">
        <v>40</v>
      </c>
      <c r="B46" s="89" t="s">
        <v>146</v>
      </c>
      <c r="C46" s="90"/>
      <c r="D46" s="91" t="s">
        <v>119</v>
      </c>
      <c r="E46" s="92" t="s">
        <v>120</v>
      </c>
      <c r="F46" s="91" t="s">
        <v>121</v>
      </c>
      <c r="G46" s="73"/>
      <c r="H46" s="93">
        <v>0</v>
      </c>
      <c r="I46" s="93">
        <v>0</v>
      </c>
      <c r="J46" s="93">
        <v>0</v>
      </c>
      <c r="K46" s="73">
        <v>0</v>
      </c>
      <c r="L46" s="73">
        <v>0</v>
      </c>
      <c r="M46" s="73">
        <v>0</v>
      </c>
      <c r="N46" s="33">
        <f t="shared" si="1"/>
        <v>0</v>
      </c>
      <c r="O46" s="33">
        <v>0</v>
      </c>
      <c r="P46" s="33">
        <f t="shared" si="2"/>
        <v>0</v>
      </c>
      <c r="Q46" s="33">
        <f t="shared" si="3"/>
        <v>0</v>
      </c>
      <c r="R46" s="33">
        <f t="shared" si="11"/>
        <v>0</v>
      </c>
      <c r="S46" s="33">
        <f t="shared" si="4"/>
        <v>0</v>
      </c>
      <c r="T46" s="33">
        <v>0</v>
      </c>
      <c r="U46" s="33">
        <f t="shared" si="5"/>
        <v>0</v>
      </c>
      <c r="V46" s="73">
        <v>0</v>
      </c>
      <c r="W46" s="73">
        <v>0</v>
      </c>
      <c r="X46" s="73">
        <v>0</v>
      </c>
      <c r="Y46" s="33">
        <f t="shared" si="6"/>
        <v>0</v>
      </c>
      <c r="Z46" s="33">
        <v>0</v>
      </c>
      <c r="AA46" s="33">
        <v>0</v>
      </c>
      <c r="AB46" s="33">
        <f t="shared" si="10"/>
        <v>0</v>
      </c>
      <c r="AC46" s="33">
        <v>0</v>
      </c>
      <c r="AD46" s="33">
        <f t="shared" si="7"/>
        <v>0</v>
      </c>
      <c r="AE46" s="33">
        <f t="shared" si="9"/>
        <v>0</v>
      </c>
      <c r="AF46" s="33">
        <f t="shared" si="8"/>
        <v>0</v>
      </c>
      <c r="AH46" s="94"/>
    </row>
    <row r="47" spans="1:34" ht="24" x14ac:dyDescent="0.25">
      <c r="A47" s="88">
        <v>41</v>
      </c>
      <c r="B47" s="89" t="s">
        <v>146</v>
      </c>
      <c r="C47" s="90"/>
      <c r="D47" s="91" t="s">
        <v>122</v>
      </c>
      <c r="E47" s="92" t="s">
        <v>31</v>
      </c>
      <c r="F47" s="91" t="s">
        <v>123</v>
      </c>
      <c r="G47" s="73"/>
      <c r="H47" s="93">
        <v>0</v>
      </c>
      <c r="I47" s="93">
        <v>0</v>
      </c>
      <c r="J47" s="93">
        <v>0</v>
      </c>
      <c r="K47" s="73">
        <v>0</v>
      </c>
      <c r="L47" s="73">
        <v>0</v>
      </c>
      <c r="M47" s="73">
        <v>0</v>
      </c>
      <c r="N47" s="33">
        <f t="shared" si="1"/>
        <v>0</v>
      </c>
      <c r="O47" s="33">
        <v>0</v>
      </c>
      <c r="P47" s="33">
        <f t="shared" si="2"/>
        <v>0</v>
      </c>
      <c r="Q47" s="33">
        <f t="shared" si="3"/>
        <v>0</v>
      </c>
      <c r="R47" s="33">
        <f t="shared" si="11"/>
        <v>0</v>
      </c>
      <c r="S47" s="33">
        <f t="shared" si="4"/>
        <v>0</v>
      </c>
      <c r="T47" s="33">
        <v>0</v>
      </c>
      <c r="U47" s="33">
        <f t="shared" si="5"/>
        <v>0</v>
      </c>
      <c r="V47" s="73">
        <v>0</v>
      </c>
      <c r="W47" s="73">
        <v>0</v>
      </c>
      <c r="X47" s="73">
        <v>0</v>
      </c>
      <c r="Y47" s="33">
        <f t="shared" si="6"/>
        <v>0</v>
      </c>
      <c r="Z47" s="33">
        <v>0</v>
      </c>
      <c r="AA47" s="33">
        <v>0</v>
      </c>
      <c r="AB47" s="33">
        <f t="shared" si="10"/>
        <v>0</v>
      </c>
      <c r="AC47" s="33">
        <v>0</v>
      </c>
      <c r="AD47" s="33">
        <f t="shared" si="7"/>
        <v>0</v>
      </c>
      <c r="AE47" s="33">
        <f t="shared" si="9"/>
        <v>0</v>
      </c>
      <c r="AF47" s="33">
        <f t="shared" si="8"/>
        <v>0</v>
      </c>
      <c r="AH47" s="94"/>
    </row>
    <row r="48" spans="1:34" ht="24" x14ac:dyDescent="0.25">
      <c r="A48" s="88">
        <v>42</v>
      </c>
      <c r="B48" s="89" t="s">
        <v>146</v>
      </c>
      <c r="C48" s="90"/>
      <c r="D48" s="91" t="s">
        <v>124</v>
      </c>
      <c r="E48" s="92" t="s">
        <v>106</v>
      </c>
      <c r="F48" s="91" t="s">
        <v>125</v>
      </c>
      <c r="G48" s="73"/>
      <c r="H48" s="93">
        <v>18</v>
      </c>
      <c r="I48" s="93">
        <v>4</v>
      </c>
      <c r="J48" s="93">
        <v>9</v>
      </c>
      <c r="K48" s="73">
        <v>11</v>
      </c>
      <c r="L48" s="73">
        <v>12</v>
      </c>
      <c r="M48" s="73">
        <v>0</v>
      </c>
      <c r="N48" s="33">
        <f t="shared" si="1"/>
        <v>61.111111111111114</v>
      </c>
      <c r="O48" s="33">
        <v>13801.29</v>
      </c>
      <c r="P48" s="33">
        <f t="shared" si="2"/>
        <v>13801.29</v>
      </c>
      <c r="Q48" s="33">
        <f t="shared" si="3"/>
        <v>100</v>
      </c>
      <c r="R48" s="33">
        <f t="shared" si="11"/>
        <v>5005.7400000000016</v>
      </c>
      <c r="S48" s="33">
        <f t="shared" si="4"/>
        <v>36.270087796140807</v>
      </c>
      <c r="T48" s="33">
        <v>8795.5499999999993</v>
      </c>
      <c r="U48" s="33">
        <f t="shared" si="5"/>
        <v>63.729912203859193</v>
      </c>
      <c r="V48" s="73">
        <v>3</v>
      </c>
      <c r="W48" s="73">
        <v>3</v>
      </c>
      <c r="X48" s="73">
        <v>0</v>
      </c>
      <c r="Y48" s="33">
        <f t="shared" si="6"/>
        <v>16.666666666666664</v>
      </c>
      <c r="Z48" s="33">
        <v>3261.19</v>
      </c>
      <c r="AA48" s="33">
        <v>12056.74</v>
      </c>
      <c r="AB48" s="33">
        <f t="shared" si="10"/>
        <v>100</v>
      </c>
      <c r="AC48" s="33">
        <v>12056.74</v>
      </c>
      <c r="AD48" s="33">
        <f t="shared" si="7"/>
        <v>100</v>
      </c>
      <c r="AE48" s="33">
        <f t="shared" si="9"/>
        <v>0</v>
      </c>
      <c r="AF48" s="33">
        <f t="shared" si="8"/>
        <v>0</v>
      </c>
      <c r="AH48" s="94"/>
    </row>
    <row r="49" spans="1:34" ht="24" x14ac:dyDescent="0.25">
      <c r="A49" s="88">
        <v>43</v>
      </c>
      <c r="B49" s="89" t="s">
        <v>146</v>
      </c>
      <c r="C49" s="90"/>
      <c r="D49" s="91" t="s">
        <v>126</v>
      </c>
      <c r="E49" s="92" t="s">
        <v>31</v>
      </c>
      <c r="F49" s="91" t="s">
        <v>127</v>
      </c>
      <c r="G49" s="73"/>
      <c r="H49" s="93">
        <v>22</v>
      </c>
      <c r="I49" s="93">
        <v>4</v>
      </c>
      <c r="J49" s="93">
        <v>16</v>
      </c>
      <c r="K49" s="73">
        <v>11</v>
      </c>
      <c r="L49" s="73">
        <v>19</v>
      </c>
      <c r="M49" s="73">
        <v>0</v>
      </c>
      <c r="N49" s="33">
        <f t="shared" si="1"/>
        <v>50</v>
      </c>
      <c r="O49" s="33">
        <v>22324.080000000002</v>
      </c>
      <c r="P49" s="33">
        <f t="shared" si="2"/>
        <v>22324.080000000002</v>
      </c>
      <c r="Q49" s="33">
        <f t="shared" si="3"/>
        <v>100</v>
      </c>
      <c r="R49" s="33">
        <f t="shared" si="11"/>
        <v>9345.2000000000025</v>
      </c>
      <c r="S49" s="33">
        <f t="shared" si="4"/>
        <v>41.861523520790115</v>
      </c>
      <c r="T49" s="33">
        <v>12978.88</v>
      </c>
      <c r="U49" s="33">
        <f t="shared" si="5"/>
        <v>58.138476479209885</v>
      </c>
      <c r="V49" s="73">
        <f>2+2</f>
        <v>4</v>
      </c>
      <c r="W49" s="73">
        <f>2+3</f>
        <v>5</v>
      </c>
      <c r="X49" s="73">
        <v>0</v>
      </c>
      <c r="Y49" s="33">
        <f t="shared" si="6"/>
        <v>18.181818181818183</v>
      </c>
      <c r="Z49" s="33">
        <v>8715.76</v>
      </c>
      <c r="AA49" s="33">
        <v>21694.639999999999</v>
      </c>
      <c r="AB49" s="33">
        <f t="shared" si="10"/>
        <v>100</v>
      </c>
      <c r="AC49" s="33">
        <v>16121.42</v>
      </c>
      <c r="AD49" s="33">
        <f t="shared" si="7"/>
        <v>74.310613128404071</v>
      </c>
      <c r="AE49" s="33">
        <f t="shared" si="9"/>
        <v>5573.2199999999993</v>
      </c>
      <c r="AF49" s="33">
        <f t="shared" si="8"/>
        <v>25.689386871595932</v>
      </c>
      <c r="AH49" s="94"/>
    </row>
    <row r="50" spans="1:34" ht="24" x14ac:dyDescent="0.25">
      <c r="A50" s="88">
        <v>44</v>
      </c>
      <c r="B50" s="89" t="s">
        <v>146</v>
      </c>
      <c r="C50" s="90"/>
      <c r="D50" s="91" t="s">
        <v>128</v>
      </c>
      <c r="E50" s="92" t="s">
        <v>120</v>
      </c>
      <c r="F50" s="91" t="s">
        <v>129</v>
      </c>
      <c r="G50" s="73"/>
      <c r="H50" s="93">
        <v>9</v>
      </c>
      <c r="I50" s="93">
        <v>1</v>
      </c>
      <c r="J50" s="93">
        <v>8</v>
      </c>
      <c r="K50" s="73">
        <v>3</v>
      </c>
      <c r="L50" s="73">
        <v>3</v>
      </c>
      <c r="M50" s="73">
        <v>0</v>
      </c>
      <c r="N50" s="33">
        <f t="shared" si="1"/>
        <v>33.333333333333329</v>
      </c>
      <c r="O50" s="33">
        <v>3349.5</v>
      </c>
      <c r="P50" s="33">
        <f t="shared" si="2"/>
        <v>3349.5</v>
      </c>
      <c r="Q50" s="33">
        <f t="shared" si="3"/>
        <v>100</v>
      </c>
      <c r="R50" s="33">
        <f t="shared" si="11"/>
        <v>3349.5</v>
      </c>
      <c r="S50" s="33">
        <f t="shared" si="4"/>
        <v>100</v>
      </c>
      <c r="T50" s="33">
        <v>0</v>
      </c>
      <c r="U50" s="33">
        <f t="shared" si="5"/>
        <v>0</v>
      </c>
      <c r="V50" s="73">
        <v>7</v>
      </c>
      <c r="W50" s="73">
        <v>7</v>
      </c>
      <c r="X50" s="73">
        <v>0</v>
      </c>
      <c r="Y50" s="33">
        <f t="shared" si="6"/>
        <v>77.777777777777786</v>
      </c>
      <c r="Z50" s="33">
        <v>12722.84</v>
      </c>
      <c r="AA50" s="33">
        <v>12421.38</v>
      </c>
      <c r="AB50" s="33">
        <f t="shared" si="10"/>
        <v>97.630560472347355</v>
      </c>
      <c r="AC50" s="33">
        <v>12421.38</v>
      </c>
      <c r="AD50" s="33">
        <f t="shared" si="7"/>
        <v>100</v>
      </c>
      <c r="AE50" s="33">
        <f t="shared" si="9"/>
        <v>0</v>
      </c>
      <c r="AF50" s="33">
        <f t="shared" si="8"/>
        <v>0</v>
      </c>
      <c r="AH50" s="94"/>
    </row>
    <row r="51" spans="1:34" ht="33.75" x14ac:dyDescent="0.25">
      <c r="A51" s="88">
        <v>45</v>
      </c>
      <c r="B51" s="89" t="s">
        <v>146</v>
      </c>
      <c r="C51" s="90"/>
      <c r="D51" s="91" t="s">
        <v>130</v>
      </c>
      <c r="E51" s="92" t="s">
        <v>131</v>
      </c>
      <c r="F51" s="91" t="s">
        <v>132</v>
      </c>
      <c r="G51" s="73"/>
      <c r="H51" s="93">
        <v>8</v>
      </c>
      <c r="I51" s="93">
        <v>1</v>
      </c>
      <c r="J51" s="93">
        <v>6</v>
      </c>
      <c r="K51" s="73">
        <v>5</v>
      </c>
      <c r="L51" s="73">
        <v>7</v>
      </c>
      <c r="M51" s="73">
        <v>0</v>
      </c>
      <c r="N51" s="33">
        <f t="shared" si="1"/>
        <v>62.5</v>
      </c>
      <c r="O51" s="33">
        <v>5481.46</v>
      </c>
      <c r="P51" s="33">
        <f t="shared" si="2"/>
        <v>5481.46</v>
      </c>
      <c r="Q51" s="33">
        <f t="shared" si="3"/>
        <v>100</v>
      </c>
      <c r="R51" s="33">
        <f t="shared" si="11"/>
        <v>0</v>
      </c>
      <c r="S51" s="33">
        <f t="shared" si="4"/>
        <v>0</v>
      </c>
      <c r="T51" s="33">
        <v>5481.46</v>
      </c>
      <c r="U51" s="33">
        <f t="shared" si="5"/>
        <v>100</v>
      </c>
      <c r="V51" s="73">
        <v>1</v>
      </c>
      <c r="W51" s="73">
        <v>1</v>
      </c>
      <c r="X51" s="73">
        <v>0</v>
      </c>
      <c r="Y51" s="33">
        <f t="shared" si="6"/>
        <v>12.5</v>
      </c>
      <c r="Z51" s="33">
        <v>730.8</v>
      </c>
      <c r="AA51" s="33">
        <v>5481.46</v>
      </c>
      <c r="AB51" s="33">
        <f t="shared" si="10"/>
        <v>88.236165260307843</v>
      </c>
      <c r="AC51" s="33">
        <v>5481.46</v>
      </c>
      <c r="AD51" s="33">
        <f t="shared" si="7"/>
        <v>100</v>
      </c>
      <c r="AE51" s="33">
        <f t="shared" si="9"/>
        <v>0</v>
      </c>
      <c r="AF51" s="33">
        <f t="shared" si="8"/>
        <v>0</v>
      </c>
      <c r="AH51" s="94"/>
    </row>
    <row r="52" spans="1:34" ht="24" x14ac:dyDescent="0.25">
      <c r="A52" s="88">
        <v>46</v>
      </c>
      <c r="B52" s="89" t="s">
        <v>146</v>
      </c>
      <c r="C52" s="90"/>
      <c r="D52" s="91" t="s">
        <v>133</v>
      </c>
      <c r="E52" s="92" t="s">
        <v>68</v>
      </c>
      <c r="F52" s="91" t="s">
        <v>134</v>
      </c>
      <c r="G52" s="73"/>
      <c r="H52" s="93">
        <v>6</v>
      </c>
      <c r="I52" s="93">
        <v>0</v>
      </c>
      <c r="J52" s="93">
        <v>4</v>
      </c>
      <c r="K52" s="73">
        <v>0</v>
      </c>
      <c r="L52" s="73">
        <v>0</v>
      </c>
      <c r="M52" s="73">
        <v>0</v>
      </c>
      <c r="N52" s="33">
        <f t="shared" si="1"/>
        <v>0</v>
      </c>
      <c r="O52" s="33">
        <v>0</v>
      </c>
      <c r="P52" s="33">
        <f t="shared" si="2"/>
        <v>0</v>
      </c>
      <c r="Q52" s="33">
        <f t="shared" si="3"/>
        <v>0</v>
      </c>
      <c r="R52" s="33">
        <f t="shared" si="11"/>
        <v>0</v>
      </c>
      <c r="S52" s="33">
        <f t="shared" si="4"/>
        <v>0</v>
      </c>
      <c r="T52" s="33">
        <v>0</v>
      </c>
      <c r="U52" s="33">
        <f t="shared" si="5"/>
        <v>0</v>
      </c>
      <c r="V52" s="73">
        <v>0</v>
      </c>
      <c r="W52" s="73">
        <v>0</v>
      </c>
      <c r="X52" s="73">
        <v>0</v>
      </c>
      <c r="Y52" s="33">
        <f t="shared" si="6"/>
        <v>0</v>
      </c>
      <c r="Z52" s="33">
        <v>0</v>
      </c>
      <c r="AA52" s="33">
        <v>0</v>
      </c>
      <c r="AB52" s="33">
        <f t="shared" si="10"/>
        <v>0</v>
      </c>
      <c r="AC52" s="33">
        <v>0</v>
      </c>
      <c r="AD52" s="33">
        <f t="shared" si="7"/>
        <v>0</v>
      </c>
      <c r="AE52" s="33">
        <f t="shared" si="9"/>
        <v>0</v>
      </c>
      <c r="AF52" s="33">
        <f t="shared" si="8"/>
        <v>0</v>
      </c>
      <c r="AH52" s="94"/>
    </row>
    <row r="53" spans="1:34" ht="24" x14ac:dyDescent="0.25">
      <c r="A53" s="88">
        <v>47</v>
      </c>
      <c r="B53" s="89" t="s">
        <v>146</v>
      </c>
      <c r="C53" s="90"/>
      <c r="D53" s="91" t="s">
        <v>135</v>
      </c>
      <c r="E53" s="92" t="s">
        <v>136</v>
      </c>
      <c r="F53" s="91" t="s">
        <v>137</v>
      </c>
      <c r="G53" s="73"/>
      <c r="H53" s="93">
        <v>21</v>
      </c>
      <c r="I53" s="93">
        <v>2</v>
      </c>
      <c r="J53" s="93">
        <v>19</v>
      </c>
      <c r="K53" s="73">
        <v>21</v>
      </c>
      <c r="L53" s="73">
        <v>24</v>
      </c>
      <c r="M53" s="73">
        <v>3</v>
      </c>
      <c r="N53" s="33">
        <f t="shared" si="1"/>
        <v>100</v>
      </c>
      <c r="O53" s="33">
        <v>35215.5</v>
      </c>
      <c r="P53" s="33">
        <f t="shared" si="2"/>
        <v>35215.5</v>
      </c>
      <c r="Q53" s="33">
        <f t="shared" si="3"/>
        <v>100</v>
      </c>
      <c r="R53" s="33">
        <f t="shared" si="11"/>
        <v>12119.169999999998</v>
      </c>
      <c r="S53" s="33">
        <f t="shared" si="4"/>
        <v>34.414306200394705</v>
      </c>
      <c r="T53" s="33">
        <v>23096.33</v>
      </c>
      <c r="U53" s="33">
        <f t="shared" si="5"/>
        <v>65.585693799605295</v>
      </c>
      <c r="V53" s="73">
        <v>2</v>
      </c>
      <c r="W53" s="73">
        <v>2</v>
      </c>
      <c r="X53" s="73">
        <v>0</v>
      </c>
      <c r="Y53" s="33">
        <f t="shared" si="6"/>
        <v>9.5238095238095237</v>
      </c>
      <c r="Z53" s="33">
        <v>1992.79</v>
      </c>
      <c r="AA53" s="33">
        <f>T53+Z53</f>
        <v>25089.120000000003</v>
      </c>
      <c r="AB53" s="33">
        <f t="shared" si="10"/>
        <v>100</v>
      </c>
      <c r="AC53" s="33">
        <v>25089.119999999999</v>
      </c>
      <c r="AD53" s="33">
        <f t="shared" si="7"/>
        <v>99.999999999999986</v>
      </c>
      <c r="AE53" s="33">
        <f t="shared" si="9"/>
        <v>0</v>
      </c>
      <c r="AF53" s="33">
        <f t="shared" si="8"/>
        <v>0</v>
      </c>
      <c r="AH53" s="94"/>
    </row>
    <row r="54" spans="1:34" ht="33.75" x14ac:dyDescent="0.25">
      <c r="A54" s="88">
        <v>48</v>
      </c>
      <c r="B54" s="89" t="s">
        <v>146</v>
      </c>
      <c r="C54" s="90"/>
      <c r="D54" s="91" t="s">
        <v>138</v>
      </c>
      <c r="E54" s="92" t="s">
        <v>113</v>
      </c>
      <c r="F54" s="91" t="s">
        <v>139</v>
      </c>
      <c r="G54" s="73"/>
      <c r="H54" s="93">
        <v>21</v>
      </c>
      <c r="I54" s="93">
        <v>4</v>
      </c>
      <c r="J54" s="93">
        <v>17</v>
      </c>
      <c r="K54" s="73">
        <v>14</v>
      </c>
      <c r="L54" s="73">
        <v>14</v>
      </c>
      <c r="M54" s="73">
        <v>0</v>
      </c>
      <c r="N54" s="33">
        <f t="shared" si="1"/>
        <v>66.666666666666657</v>
      </c>
      <c r="O54" s="33">
        <v>20318.66</v>
      </c>
      <c r="P54" s="33">
        <f t="shared" si="2"/>
        <v>20318.66</v>
      </c>
      <c r="Q54" s="33">
        <f t="shared" si="3"/>
        <v>100</v>
      </c>
      <c r="R54" s="33">
        <f t="shared" si="11"/>
        <v>4993.7999999999993</v>
      </c>
      <c r="S54" s="33">
        <f t="shared" si="4"/>
        <v>24.577408155852794</v>
      </c>
      <c r="T54" s="33">
        <v>15324.86</v>
      </c>
      <c r="U54" s="33">
        <f t="shared" si="5"/>
        <v>75.422591844147206</v>
      </c>
      <c r="V54" s="73">
        <v>2</v>
      </c>
      <c r="W54" s="73">
        <v>2</v>
      </c>
      <c r="X54" s="73">
        <v>0</v>
      </c>
      <c r="Y54" s="33">
        <f t="shared" si="6"/>
        <v>9.5238095238095237</v>
      </c>
      <c r="Z54" s="33">
        <v>2687.64</v>
      </c>
      <c r="AA54" s="33">
        <v>18012.5</v>
      </c>
      <c r="AB54" s="33">
        <f t="shared" si="10"/>
        <v>100</v>
      </c>
      <c r="AC54" s="33">
        <v>18012.5</v>
      </c>
      <c r="AD54" s="33">
        <f t="shared" si="7"/>
        <v>100</v>
      </c>
      <c r="AE54" s="33">
        <f t="shared" si="9"/>
        <v>0</v>
      </c>
      <c r="AF54" s="33">
        <f t="shared" si="8"/>
        <v>0</v>
      </c>
      <c r="AH54" s="94"/>
    </row>
    <row r="55" spans="1:34" ht="33.75" x14ac:dyDescent="0.25">
      <c r="A55" s="88">
        <v>49</v>
      </c>
      <c r="B55" s="89" t="s">
        <v>146</v>
      </c>
      <c r="C55" s="90"/>
      <c r="D55" s="91" t="s">
        <v>140</v>
      </c>
      <c r="E55" s="92" t="s">
        <v>113</v>
      </c>
      <c r="F55" s="91" t="s">
        <v>141</v>
      </c>
      <c r="G55" s="73"/>
      <c r="H55" s="93">
        <v>10</v>
      </c>
      <c r="I55" s="93">
        <v>0</v>
      </c>
      <c r="J55" s="93">
        <v>10</v>
      </c>
      <c r="K55" s="73">
        <v>8</v>
      </c>
      <c r="L55" s="73">
        <v>8</v>
      </c>
      <c r="M55" s="73">
        <v>0</v>
      </c>
      <c r="N55" s="33">
        <f t="shared" si="1"/>
        <v>80</v>
      </c>
      <c r="O55" s="33">
        <v>5063.0600000000004</v>
      </c>
      <c r="P55" s="33">
        <f t="shared" si="2"/>
        <v>5063.0600000000004</v>
      </c>
      <c r="Q55" s="33">
        <f t="shared" si="3"/>
        <v>100</v>
      </c>
      <c r="R55" s="33">
        <f t="shared" si="11"/>
        <v>3306.63</v>
      </c>
      <c r="S55" s="33">
        <f t="shared" si="4"/>
        <v>65.308923852373852</v>
      </c>
      <c r="T55" s="33">
        <v>1756.43</v>
      </c>
      <c r="U55" s="33">
        <f t="shared" si="5"/>
        <v>34.691076147626134</v>
      </c>
      <c r="V55" s="73">
        <v>2</v>
      </c>
      <c r="W55" s="73">
        <v>2</v>
      </c>
      <c r="X55" s="73">
        <v>0</v>
      </c>
      <c r="Y55" s="33">
        <f t="shared" si="6"/>
        <v>20</v>
      </c>
      <c r="Z55" s="33">
        <v>3289.25</v>
      </c>
      <c r="AA55" s="33">
        <v>5045.68</v>
      </c>
      <c r="AB55" s="33">
        <f t="shared" si="10"/>
        <v>100</v>
      </c>
      <c r="AC55" s="33">
        <v>5045.68</v>
      </c>
      <c r="AD55" s="33">
        <f t="shared" si="7"/>
        <v>100</v>
      </c>
      <c r="AE55" s="33">
        <f t="shared" si="9"/>
        <v>0</v>
      </c>
      <c r="AF55" s="33">
        <f t="shared" si="8"/>
        <v>0</v>
      </c>
      <c r="AH55" s="94"/>
    </row>
    <row r="56" spans="1:34" ht="24" x14ac:dyDescent="0.25">
      <c r="A56" s="88">
        <v>50</v>
      </c>
      <c r="B56" s="89" t="s">
        <v>146</v>
      </c>
      <c r="C56" s="90"/>
      <c r="D56" s="91" t="s">
        <v>142</v>
      </c>
      <c r="E56" s="92" t="s">
        <v>68</v>
      </c>
      <c r="F56" s="91" t="s">
        <v>143</v>
      </c>
      <c r="G56" s="73"/>
      <c r="H56" s="93">
        <v>24</v>
      </c>
      <c r="I56" s="93">
        <v>2</v>
      </c>
      <c r="J56" s="93">
        <v>20</v>
      </c>
      <c r="K56" s="73">
        <v>12</v>
      </c>
      <c r="L56" s="73">
        <v>12</v>
      </c>
      <c r="M56" s="73">
        <v>1</v>
      </c>
      <c r="N56" s="33">
        <f t="shared" si="1"/>
        <v>50</v>
      </c>
      <c r="O56" s="33">
        <v>17496.89</v>
      </c>
      <c r="P56" s="33">
        <f t="shared" si="2"/>
        <v>17496.89</v>
      </c>
      <c r="Q56" s="33">
        <f t="shared" si="3"/>
        <v>100</v>
      </c>
      <c r="R56" s="33">
        <f t="shared" si="11"/>
        <v>8068.119999999999</v>
      </c>
      <c r="S56" s="33">
        <f t="shared" si="4"/>
        <v>46.11173757164844</v>
      </c>
      <c r="T56" s="33">
        <v>9428.77</v>
      </c>
      <c r="U56" s="33">
        <f t="shared" si="5"/>
        <v>53.888262428351553</v>
      </c>
      <c r="V56" s="73">
        <f>9+10</f>
        <v>19</v>
      </c>
      <c r="W56" s="73">
        <f>10+15</f>
        <v>25</v>
      </c>
      <c r="X56" s="73">
        <v>0</v>
      </c>
      <c r="Y56" s="33">
        <f t="shared" si="6"/>
        <v>79.166666666666657</v>
      </c>
      <c r="Z56" s="33">
        <v>8235.09</v>
      </c>
      <c r="AA56" s="33">
        <v>16540.34</v>
      </c>
      <c r="AB56" s="33">
        <f t="shared" si="10"/>
        <v>93.639442341594645</v>
      </c>
      <c r="AC56" s="33">
        <v>16540.34</v>
      </c>
      <c r="AD56" s="33">
        <f t="shared" si="7"/>
        <v>100</v>
      </c>
      <c r="AE56" s="33">
        <f t="shared" si="9"/>
        <v>0</v>
      </c>
      <c r="AF56" s="33">
        <f t="shared" si="8"/>
        <v>0</v>
      </c>
      <c r="AH56" s="94"/>
    </row>
    <row r="57" spans="1:34" ht="24" x14ac:dyDescent="0.25">
      <c r="A57" s="88">
        <v>51</v>
      </c>
      <c r="B57" s="89" t="s">
        <v>146</v>
      </c>
      <c r="C57" s="90"/>
      <c r="D57" s="91" t="s">
        <v>144</v>
      </c>
      <c r="E57" s="92" t="s">
        <v>63</v>
      </c>
      <c r="F57" s="91" t="s">
        <v>145</v>
      </c>
      <c r="G57" s="73"/>
      <c r="H57" s="93">
        <v>145</v>
      </c>
      <c r="I57" s="93">
        <v>3</v>
      </c>
      <c r="J57" s="93">
        <v>139</v>
      </c>
      <c r="K57" s="73">
        <v>113</v>
      </c>
      <c r="L57" s="73">
        <v>53</v>
      </c>
      <c r="M57" s="73">
        <v>0</v>
      </c>
      <c r="N57" s="33">
        <f t="shared" si="1"/>
        <v>77.931034482758619</v>
      </c>
      <c r="O57" s="33">
        <v>42550.64</v>
      </c>
      <c r="P57" s="33">
        <f t="shared" si="2"/>
        <v>42550.64</v>
      </c>
      <c r="Q57" s="33">
        <f t="shared" si="3"/>
        <v>100</v>
      </c>
      <c r="R57" s="33">
        <f t="shared" si="11"/>
        <v>25650.6</v>
      </c>
      <c r="S57" s="33">
        <f t="shared" si="4"/>
        <v>60.282524540171423</v>
      </c>
      <c r="T57" s="33">
        <v>16900.04</v>
      </c>
      <c r="U57" s="33">
        <f t="shared" si="5"/>
        <v>39.71747545982857</v>
      </c>
      <c r="V57" s="73">
        <v>19</v>
      </c>
      <c r="W57" s="73">
        <v>19</v>
      </c>
      <c r="X57" s="73">
        <v>0</v>
      </c>
      <c r="Y57" s="33">
        <f t="shared" si="6"/>
        <v>13.103448275862069</v>
      </c>
      <c r="Z57" s="33">
        <v>5664.55</v>
      </c>
      <c r="AA57" s="33">
        <v>22320</v>
      </c>
      <c r="AB57" s="33">
        <f t="shared" si="10"/>
        <v>98.916045006800474</v>
      </c>
      <c r="AC57" s="33">
        <v>19547.3</v>
      </c>
      <c r="AD57" s="33">
        <f t="shared" si="7"/>
        <v>87.577508960573468</v>
      </c>
      <c r="AE57" s="33">
        <f t="shared" si="9"/>
        <v>2772.7000000000007</v>
      </c>
      <c r="AF57" s="33">
        <f t="shared" si="8"/>
        <v>12.422491039426527</v>
      </c>
      <c r="AH57" s="94"/>
    </row>
    <row r="58" spans="1:34" x14ac:dyDescent="0.25">
      <c r="A58" s="336" t="s">
        <v>25</v>
      </c>
      <c r="B58" s="337"/>
      <c r="C58" s="337"/>
      <c r="D58" s="337"/>
      <c r="E58" s="337"/>
      <c r="F58" s="338"/>
      <c r="G58" s="73">
        <f>SUM(G7:G57)</f>
        <v>0</v>
      </c>
      <c r="H58" s="35">
        <f t="shared" ref="H58:M58" si="12">SUM(H7:H57)</f>
        <v>1073</v>
      </c>
      <c r="I58" s="35">
        <f t="shared" si="12"/>
        <v>161</v>
      </c>
      <c r="J58" s="35">
        <f t="shared" si="12"/>
        <v>841</v>
      </c>
      <c r="K58" s="35">
        <f t="shared" si="12"/>
        <v>639</v>
      </c>
      <c r="L58" s="35">
        <f t="shared" si="12"/>
        <v>677</v>
      </c>
      <c r="M58" s="35">
        <f t="shared" si="12"/>
        <v>17</v>
      </c>
      <c r="N58" s="33">
        <f>IF(H58=0,0,K58/H58)*100</f>
        <v>59.55265610438024</v>
      </c>
      <c r="O58" s="35">
        <f>SUM(O7:O57)</f>
        <v>702095.20000000007</v>
      </c>
      <c r="P58" s="35">
        <f>SUM(P7:P57)</f>
        <v>702095.20000000007</v>
      </c>
      <c r="Q58" s="33">
        <f>IF(O58=0,0,P58/O58)*100</f>
        <v>100</v>
      </c>
      <c r="R58" s="35">
        <f>SUM(R7:R57)</f>
        <v>355336.87000000005</v>
      </c>
      <c r="S58" s="33">
        <f>IF(P58=0,0,R58/P58)*100</f>
        <v>50.61092427351732</v>
      </c>
      <c r="T58" s="76">
        <f>SUM(T7:T57)</f>
        <v>344702.64999999997</v>
      </c>
      <c r="U58" s="33">
        <f>IF(P58=0,0,T58/P58)*100</f>
        <v>49.096283523943754</v>
      </c>
      <c r="V58" s="35">
        <f>SUM(V7:V57)</f>
        <v>141</v>
      </c>
      <c r="W58" s="35">
        <f>SUM(W7:W57)</f>
        <v>163</v>
      </c>
      <c r="X58" s="35">
        <f>SUM(X7:X57)</f>
        <v>0</v>
      </c>
      <c r="Y58" s="33">
        <f>IF(H58=0,0,V58/H58)*100</f>
        <v>13.140726933830383</v>
      </c>
      <c r="Z58" s="35">
        <f>SUM(Z7:Z57)</f>
        <v>147607.54999999996</v>
      </c>
      <c r="AA58" s="75">
        <f>SUM(AA7:AA57)</f>
        <v>485671.18000000005</v>
      </c>
      <c r="AB58" s="33">
        <f>IF(Z58=0,0,AA58/Z58)*100</f>
        <v>329.02868450834677</v>
      </c>
      <c r="AC58" s="76">
        <f>SUM(AC7:AC57)</f>
        <v>476963.51</v>
      </c>
      <c r="AD58" s="33">
        <f>IF(AA58=0,0,AC58/AA58)*100</f>
        <v>98.207085295857993</v>
      </c>
      <c r="AE58" s="75">
        <f>SUM(AE7:AE57)</f>
        <v>8707.67</v>
      </c>
      <c r="AF58" s="33">
        <f>IF(AA58=0,0,AE58/AA58)*100</f>
        <v>1.7929147041420079</v>
      </c>
    </row>
    <row r="59" spans="1:34" x14ac:dyDescent="0.25">
      <c r="AB59" s="96"/>
      <c r="AC59" s="94"/>
      <c r="AD59" s="94"/>
    </row>
    <row r="60" spans="1:34" x14ac:dyDescent="0.25">
      <c r="AA60" s="97"/>
      <c r="AC60" s="94"/>
      <c r="AD60" s="94"/>
      <c r="AE60" s="94"/>
    </row>
    <row r="61" spans="1:34" x14ac:dyDescent="0.25">
      <c r="AA61" s="97"/>
      <c r="AD61" s="94"/>
    </row>
    <row r="62" spans="1:34" x14ac:dyDescent="0.25">
      <c r="AA62" s="98"/>
      <c r="AC62" s="94"/>
    </row>
    <row r="63" spans="1:34" x14ac:dyDescent="0.25">
      <c r="AC63" s="94"/>
    </row>
  </sheetData>
  <mergeCells count="35">
    <mergeCell ref="A58:F58"/>
    <mergeCell ref="V4:V5"/>
    <mergeCell ref="W4:W5"/>
    <mergeCell ref="X4:X5"/>
    <mergeCell ref="Y4:Y5"/>
    <mergeCell ref="M4:M5"/>
    <mergeCell ref="E2:E5"/>
    <mergeCell ref="F2:F5"/>
    <mergeCell ref="G2:G5"/>
    <mergeCell ref="H2:J3"/>
    <mergeCell ref="K2:U2"/>
    <mergeCell ref="H4:H5"/>
    <mergeCell ref="I4:I5"/>
    <mergeCell ref="J4:J5"/>
    <mergeCell ref="A1:AF1"/>
    <mergeCell ref="A2:A5"/>
    <mergeCell ref="B2:B5"/>
    <mergeCell ref="C2:C5"/>
    <mergeCell ref="D2:D5"/>
    <mergeCell ref="N4:N5"/>
    <mergeCell ref="O4:O5"/>
    <mergeCell ref="P4:Q4"/>
    <mergeCell ref="R4:S4"/>
    <mergeCell ref="T4:U4"/>
    <mergeCell ref="V2:AF2"/>
    <mergeCell ref="K3:O3"/>
    <mergeCell ref="P3:U3"/>
    <mergeCell ref="AE4:AF4"/>
    <mergeCell ref="AA4:AB4"/>
    <mergeCell ref="AA3:AF3"/>
    <mergeCell ref="AC4:AD4"/>
    <mergeCell ref="K4:K5"/>
    <mergeCell ref="L4:L5"/>
    <mergeCell ref="V3:Z3"/>
    <mergeCell ref="Z4:Z5"/>
  </mergeCells>
  <pageMargins left="0.70866141732283472" right="0.70866141732283472" top="0.74803149606299213" bottom="0.74803149606299213" header="0.31496062992125984" footer="0.31496062992125984"/>
  <pageSetup paperSize="9" scale="42" fitToHeight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3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:A5"/>
    </sheetView>
  </sheetViews>
  <sheetFormatPr defaultRowHeight="15" x14ac:dyDescent="0.25"/>
  <cols>
    <col min="1" max="1" width="2.7109375" style="78" customWidth="1"/>
    <col min="2" max="2" width="5.85546875" style="78" customWidth="1"/>
    <col min="3" max="3" width="5" style="78" customWidth="1"/>
    <col min="4" max="4" width="13.28515625" style="80" customWidth="1"/>
    <col min="5" max="6" width="9.140625" style="78"/>
    <col min="7" max="7" width="5.7109375" style="78" customWidth="1"/>
    <col min="8" max="8" width="5.42578125" style="78" customWidth="1"/>
    <col min="9" max="9" width="5.28515625" style="78" customWidth="1"/>
    <col min="10" max="10" width="4" style="78" customWidth="1"/>
    <col min="11" max="11" width="5.5703125" style="78" customWidth="1"/>
    <col min="12" max="12" width="4.85546875" style="78" customWidth="1"/>
    <col min="13" max="13" width="5.140625" style="78" customWidth="1"/>
    <col min="14" max="14" width="6.7109375" style="78" customWidth="1"/>
    <col min="15" max="15" width="9" style="78" customWidth="1"/>
    <col min="16" max="16" width="9.140625" style="78"/>
    <col min="17" max="17" width="6.140625" style="78" customWidth="1"/>
    <col min="18" max="18" width="9" style="78" customWidth="1"/>
    <col min="19" max="19" width="5.5703125" style="78" customWidth="1"/>
    <col min="20" max="20" width="9.42578125" style="78" bestFit="1" customWidth="1"/>
    <col min="21" max="21" width="6.42578125" style="78" customWidth="1"/>
    <col min="22" max="22" width="4.7109375" style="78" customWidth="1"/>
    <col min="23" max="23" width="4.28515625" style="78" customWidth="1"/>
    <col min="24" max="24" width="4.140625" style="78" customWidth="1"/>
    <col min="25" max="25" width="6" style="78" customWidth="1"/>
    <col min="26" max="26" width="9.140625" style="78"/>
    <col min="27" max="27" width="9.42578125" style="78" bestFit="1" customWidth="1"/>
    <col min="28" max="28" width="7.28515625" style="78" customWidth="1"/>
    <col min="29" max="29" width="9.42578125" style="78" bestFit="1" customWidth="1"/>
    <col min="30" max="30" width="7.28515625" style="78" customWidth="1"/>
    <col min="31" max="31" width="6.28515625" style="78" customWidth="1"/>
    <col min="32" max="32" width="6.85546875" style="78" customWidth="1"/>
    <col min="33" max="33" width="9.85546875" style="78" customWidth="1"/>
    <col min="34" max="34" width="9.5703125" style="78" bestFit="1" customWidth="1"/>
    <col min="35" max="35" width="9.28515625" style="78" customWidth="1"/>
    <col min="36" max="16384" width="9.140625" style="78"/>
  </cols>
  <sheetData>
    <row r="1" spans="1:35" ht="39" customHeight="1" x14ac:dyDescent="0.25">
      <c r="A1" s="307" t="s">
        <v>174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5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</row>
    <row r="3" spans="1:35" ht="23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</row>
    <row r="4" spans="1:35" ht="21.75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</row>
    <row r="5" spans="1:35" ht="146.2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59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59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59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99" t="s">
        <v>165</v>
      </c>
      <c r="AH5" s="99" t="s">
        <v>163</v>
      </c>
      <c r="AI5" s="99" t="s">
        <v>164</v>
      </c>
    </row>
    <row r="6" spans="1:35" x14ac:dyDescent="0.25">
      <c r="A6" s="11">
        <v>1</v>
      </c>
      <c r="B6" s="57">
        <f>A6+1</f>
        <v>2</v>
      </c>
      <c r="C6" s="11">
        <f t="shared" ref="C6:AD6" si="0">B6+1</f>
        <v>3</v>
      </c>
      <c r="D6" s="60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11">
        <f t="shared" si="0"/>
        <v>27</v>
      </c>
      <c r="AB6" s="11">
        <f t="shared" si="0"/>
        <v>28</v>
      </c>
      <c r="AC6" s="11">
        <f t="shared" si="0"/>
        <v>29</v>
      </c>
      <c r="AD6" s="11">
        <f t="shared" si="0"/>
        <v>30</v>
      </c>
      <c r="AE6" s="11">
        <v>31</v>
      </c>
      <c r="AF6" s="11">
        <v>32</v>
      </c>
      <c r="AG6" s="99"/>
      <c r="AH6" s="99"/>
      <c r="AI6" s="99"/>
    </row>
    <row r="7" spans="1:35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/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16">
        <v>9</v>
      </c>
      <c r="W7" s="16">
        <v>13</v>
      </c>
      <c r="X7" s="16">
        <v>0</v>
      </c>
      <c r="Y7" s="14">
        <f t="shared" ref="Y7:Y57" si="6">IF(H7=0,0,V7/H7)*100</f>
        <v>31.03448275862069</v>
      </c>
      <c r="Z7" s="14">
        <v>11365.65</v>
      </c>
      <c r="AA7" s="14">
        <v>19010</v>
      </c>
      <c r="AB7" s="14">
        <f>IF((Z7+T7)=0,0,AA7/(Z7+T7)*100)</f>
        <v>100</v>
      </c>
      <c r="AC7" s="14">
        <v>19010</v>
      </c>
      <c r="AD7" s="14">
        <f t="shared" ref="AD7:AD57" si="7">IF(AA7=0,0,AC7/AA7)*100</f>
        <v>100</v>
      </c>
      <c r="AE7" s="14">
        <f>AA7-AC7</f>
        <v>0</v>
      </c>
      <c r="AF7" s="14">
        <f t="shared" ref="AF7:AF57" si="8">IF(AA7=0,0,AE7/AA7)*100</f>
        <v>0</v>
      </c>
      <c r="AG7" s="99">
        <v>11365.65</v>
      </c>
      <c r="AH7" s="100">
        <f>T7</f>
        <v>7644.35</v>
      </c>
      <c r="AI7" s="100">
        <f>AG7+AH7</f>
        <v>19010</v>
      </c>
    </row>
    <row r="8" spans="1:35" ht="36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14">
        <v>0</v>
      </c>
      <c r="AB8" s="14">
        <f>IF((Z8+T8)=0,0,AA8/(Z8+T8)*100)</f>
        <v>0</v>
      </c>
      <c r="AC8" s="14">
        <v>0</v>
      </c>
      <c r="AD8" s="14">
        <f t="shared" si="7"/>
        <v>0</v>
      </c>
      <c r="AE8" s="14">
        <f t="shared" ref="AE8:AE57" si="9">AA8-AC8</f>
        <v>0</v>
      </c>
      <c r="AF8" s="14">
        <f t="shared" si="8"/>
        <v>0</v>
      </c>
      <c r="AG8" s="99">
        <v>0</v>
      </c>
      <c r="AH8" s="100">
        <f t="shared" ref="AH8:AH57" si="10">T8</f>
        <v>0</v>
      </c>
      <c r="AI8" s="100">
        <f t="shared" ref="AI8:AI57" si="11">AG8+AH8</f>
        <v>0</v>
      </c>
    </row>
    <row r="9" spans="1:35" ht="36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/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14">
        <v>26929.119999999999</v>
      </c>
      <c r="AB9" s="14">
        <f t="shared" ref="AB9:AB57" si="12">IF((Z9+T9)=0,0,AA9/(Z9+T9)*100)</f>
        <v>100</v>
      </c>
      <c r="AC9" s="14">
        <v>26929.119999999999</v>
      </c>
      <c r="AD9" s="14">
        <f t="shared" si="7"/>
        <v>100</v>
      </c>
      <c r="AE9" s="14">
        <f t="shared" si="9"/>
        <v>0</v>
      </c>
      <c r="AF9" s="14">
        <f t="shared" si="8"/>
        <v>0</v>
      </c>
      <c r="AG9" s="99">
        <v>0</v>
      </c>
      <c r="AH9" s="100">
        <f t="shared" si="10"/>
        <v>26929.119999999999</v>
      </c>
      <c r="AI9" s="100">
        <f t="shared" si="11"/>
        <v>26929.119999999999</v>
      </c>
    </row>
    <row r="10" spans="1:35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14">
        <v>0</v>
      </c>
      <c r="AB10" s="14">
        <f t="shared" si="12"/>
        <v>0</v>
      </c>
      <c r="AC10" s="14">
        <v>0</v>
      </c>
      <c r="AD10" s="14">
        <f t="shared" si="7"/>
        <v>0</v>
      </c>
      <c r="AE10" s="14">
        <f t="shared" si="9"/>
        <v>0</v>
      </c>
      <c r="AF10" s="14">
        <f t="shared" si="8"/>
        <v>0</v>
      </c>
      <c r="AG10" s="99">
        <v>0</v>
      </c>
      <c r="AH10" s="100">
        <f t="shared" si="10"/>
        <v>0</v>
      </c>
      <c r="AI10" s="100">
        <f t="shared" si="11"/>
        <v>0</v>
      </c>
    </row>
    <row r="11" spans="1:35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/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16">
        <v>1</v>
      </c>
      <c r="W11" s="16">
        <v>1</v>
      </c>
      <c r="X11" s="16">
        <v>0</v>
      </c>
      <c r="Y11" s="14">
        <f t="shared" si="6"/>
        <v>25</v>
      </c>
      <c r="Z11" s="14">
        <v>19798.91</v>
      </c>
      <c r="AA11" s="14">
        <v>19798.91</v>
      </c>
      <c r="AB11" s="14">
        <f t="shared" si="12"/>
        <v>100</v>
      </c>
      <c r="AC11" s="14">
        <v>19798.91</v>
      </c>
      <c r="AD11" s="14">
        <f t="shared" si="7"/>
        <v>100</v>
      </c>
      <c r="AE11" s="14">
        <f t="shared" si="9"/>
        <v>0</v>
      </c>
      <c r="AF11" s="14">
        <f t="shared" si="8"/>
        <v>0</v>
      </c>
      <c r="AG11" s="99">
        <v>19798.91</v>
      </c>
      <c r="AH11" s="100">
        <f t="shared" si="10"/>
        <v>0</v>
      </c>
      <c r="AI11" s="100">
        <f t="shared" si="11"/>
        <v>19798.91</v>
      </c>
    </row>
    <row r="12" spans="1:35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/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16">
        <v>0</v>
      </c>
      <c r="W12" s="16">
        <v>0</v>
      </c>
      <c r="X12" s="16">
        <v>0</v>
      </c>
      <c r="Y12" s="14">
        <f t="shared" si="6"/>
        <v>0</v>
      </c>
      <c r="Z12" s="14">
        <v>0</v>
      </c>
      <c r="AA12" s="14">
        <v>4759.0200000000004</v>
      </c>
      <c r="AB12" s="14">
        <f t="shared" si="12"/>
        <v>100</v>
      </c>
      <c r="AC12" s="14">
        <v>4759.0200000000004</v>
      </c>
      <c r="AD12" s="14">
        <f t="shared" si="7"/>
        <v>100</v>
      </c>
      <c r="AE12" s="14">
        <f t="shared" si="9"/>
        <v>0</v>
      </c>
      <c r="AF12" s="14">
        <f t="shared" si="8"/>
        <v>0</v>
      </c>
      <c r="AG12" s="99">
        <v>0</v>
      </c>
      <c r="AH12" s="100">
        <f t="shared" si="10"/>
        <v>4759.0200000000004</v>
      </c>
      <c r="AI12" s="100">
        <f t="shared" si="11"/>
        <v>4759.0200000000004</v>
      </c>
    </row>
    <row r="13" spans="1:35" ht="36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/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14">
        <v>13040.39</v>
      </c>
      <c r="AB13" s="14">
        <f t="shared" si="12"/>
        <v>100</v>
      </c>
      <c r="AC13" s="14">
        <v>13040.39</v>
      </c>
      <c r="AD13" s="14">
        <f t="shared" si="7"/>
        <v>100</v>
      </c>
      <c r="AE13" s="14">
        <f t="shared" si="9"/>
        <v>0</v>
      </c>
      <c r="AF13" s="14">
        <f t="shared" si="8"/>
        <v>0</v>
      </c>
      <c r="AG13" s="99">
        <v>0</v>
      </c>
      <c r="AH13" s="100">
        <f t="shared" si="10"/>
        <v>13040.39</v>
      </c>
      <c r="AI13" s="100">
        <f t="shared" si="11"/>
        <v>13040.39</v>
      </c>
    </row>
    <row r="14" spans="1:35" ht="36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14">
        <v>3707.03</v>
      </c>
      <c r="AB14" s="14">
        <f t="shared" si="12"/>
        <v>100</v>
      </c>
      <c r="AC14" s="14">
        <v>3707.03</v>
      </c>
      <c r="AD14" s="14">
        <f t="shared" si="7"/>
        <v>100</v>
      </c>
      <c r="AE14" s="14">
        <f t="shared" si="9"/>
        <v>0</v>
      </c>
      <c r="AF14" s="14">
        <f t="shared" si="8"/>
        <v>0</v>
      </c>
      <c r="AG14" s="99">
        <v>0</v>
      </c>
      <c r="AH14" s="100">
        <f t="shared" si="10"/>
        <v>3707.03</v>
      </c>
      <c r="AI14" s="100">
        <f t="shared" si="11"/>
        <v>3707.03</v>
      </c>
    </row>
    <row r="15" spans="1:35" ht="36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3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0</v>
      </c>
      <c r="AA15" s="14">
        <v>274.06</v>
      </c>
      <c r="AB15" s="14">
        <f t="shared" si="12"/>
        <v>100</v>
      </c>
      <c r="AC15" s="14">
        <v>274.06</v>
      </c>
      <c r="AD15" s="14">
        <f t="shared" si="7"/>
        <v>100</v>
      </c>
      <c r="AE15" s="14">
        <f t="shared" si="9"/>
        <v>0</v>
      </c>
      <c r="AF15" s="14">
        <f t="shared" si="8"/>
        <v>0</v>
      </c>
      <c r="AG15" s="99">
        <v>0</v>
      </c>
      <c r="AH15" s="100">
        <f t="shared" si="10"/>
        <v>274.06</v>
      </c>
      <c r="AI15" s="100">
        <f t="shared" si="11"/>
        <v>274.06</v>
      </c>
    </row>
    <row r="16" spans="1:35" ht="36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/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3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16">
        <v>1</v>
      </c>
      <c r="W16" s="16">
        <v>3</v>
      </c>
      <c r="X16" s="16">
        <v>0</v>
      </c>
      <c r="Y16" s="14">
        <f t="shared" si="6"/>
        <v>6.25</v>
      </c>
      <c r="Z16" s="14">
        <v>1491.89</v>
      </c>
      <c r="AA16" s="14">
        <v>2537.0500000000002</v>
      </c>
      <c r="AB16" s="14">
        <f t="shared" si="12"/>
        <v>100</v>
      </c>
      <c r="AC16" s="14">
        <v>2537.0500000000002</v>
      </c>
      <c r="AD16" s="14">
        <f t="shared" si="7"/>
        <v>100</v>
      </c>
      <c r="AE16" s="14">
        <f t="shared" si="9"/>
        <v>0</v>
      </c>
      <c r="AF16" s="14">
        <f t="shared" si="8"/>
        <v>0</v>
      </c>
      <c r="AG16" s="99">
        <v>1491.89</v>
      </c>
      <c r="AH16" s="100">
        <f t="shared" si="10"/>
        <v>1045.1600000000001</v>
      </c>
      <c r="AI16" s="100">
        <f t="shared" si="11"/>
        <v>2537.0500000000002</v>
      </c>
    </row>
    <row r="17" spans="1:35" ht="36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/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3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16">
        <v>3</v>
      </c>
      <c r="W17" s="16">
        <v>3</v>
      </c>
      <c r="X17" s="16">
        <v>0</v>
      </c>
      <c r="Y17" s="14">
        <f t="shared" si="6"/>
        <v>23.076923076923077</v>
      </c>
      <c r="Z17" s="14">
        <v>2717.08</v>
      </c>
      <c r="AA17" s="14">
        <v>680.37</v>
      </c>
      <c r="AB17" s="14">
        <f t="shared" si="12"/>
        <v>20.025901779275635</v>
      </c>
      <c r="AC17" s="14">
        <v>680.37</v>
      </c>
      <c r="AD17" s="14">
        <f t="shared" si="7"/>
        <v>100</v>
      </c>
      <c r="AE17" s="14">
        <f t="shared" si="9"/>
        <v>0</v>
      </c>
      <c r="AF17" s="14">
        <f t="shared" si="8"/>
        <v>0</v>
      </c>
      <c r="AG17" s="99">
        <v>0</v>
      </c>
      <c r="AH17" s="100">
        <f t="shared" si="10"/>
        <v>680.37</v>
      </c>
      <c r="AI17" s="100">
        <f t="shared" si="11"/>
        <v>680.37</v>
      </c>
    </row>
    <row r="18" spans="1:35" ht="36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/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3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16">
        <v>3</v>
      </c>
      <c r="W18" s="16">
        <v>4</v>
      </c>
      <c r="X18" s="16">
        <v>0</v>
      </c>
      <c r="Y18" s="14">
        <f t="shared" si="6"/>
        <v>9.375</v>
      </c>
      <c r="Z18" s="14">
        <v>5351.03</v>
      </c>
      <c r="AA18" s="14">
        <v>22885.94</v>
      </c>
      <c r="AB18" s="14">
        <f t="shared" si="12"/>
        <v>109.69746122041262</v>
      </c>
      <c r="AC18" s="14">
        <v>22885.94</v>
      </c>
      <c r="AD18" s="14">
        <f t="shared" si="7"/>
        <v>100</v>
      </c>
      <c r="AE18" s="14">
        <f t="shared" si="9"/>
        <v>0</v>
      </c>
      <c r="AF18" s="14">
        <f t="shared" si="8"/>
        <v>0</v>
      </c>
      <c r="AG18" s="99">
        <v>7374.19</v>
      </c>
      <c r="AH18" s="100">
        <f t="shared" si="10"/>
        <v>15511.75</v>
      </c>
      <c r="AI18" s="100">
        <f t="shared" si="11"/>
        <v>22885.94</v>
      </c>
    </row>
    <row r="19" spans="1:35" ht="36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3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16">
        <v>0</v>
      </c>
      <c r="W19" s="16">
        <v>0</v>
      </c>
      <c r="X19" s="16">
        <v>0</v>
      </c>
      <c r="Y19" s="14">
        <f t="shared" si="6"/>
        <v>0</v>
      </c>
      <c r="Z19" s="14">
        <v>0</v>
      </c>
      <c r="AA19" s="14">
        <v>9343.36</v>
      </c>
      <c r="AB19" s="14">
        <f t="shared" si="12"/>
        <v>100</v>
      </c>
      <c r="AC19" s="14">
        <v>9343.36</v>
      </c>
      <c r="AD19" s="14">
        <f t="shared" si="7"/>
        <v>100</v>
      </c>
      <c r="AE19" s="14">
        <f t="shared" si="9"/>
        <v>0</v>
      </c>
      <c r="AF19" s="14">
        <f t="shared" si="8"/>
        <v>0</v>
      </c>
      <c r="AG19" s="99">
        <v>0</v>
      </c>
      <c r="AH19" s="100">
        <f t="shared" si="10"/>
        <v>9343.36</v>
      </c>
      <c r="AI19" s="100">
        <f t="shared" si="11"/>
        <v>9343.36</v>
      </c>
    </row>
    <row r="20" spans="1:35" ht="36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/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14">
        <v>0</v>
      </c>
      <c r="AB20" s="14">
        <f t="shared" si="12"/>
        <v>0</v>
      </c>
      <c r="AC20" s="14">
        <v>0</v>
      </c>
      <c r="AD20" s="14">
        <f t="shared" si="7"/>
        <v>0</v>
      </c>
      <c r="AE20" s="14">
        <f t="shared" si="9"/>
        <v>0</v>
      </c>
      <c r="AF20" s="14">
        <f t="shared" si="8"/>
        <v>0</v>
      </c>
      <c r="AG20" s="99">
        <v>0</v>
      </c>
      <c r="AH20" s="100">
        <f t="shared" si="10"/>
        <v>0</v>
      </c>
      <c r="AI20" s="100">
        <f t="shared" si="11"/>
        <v>0</v>
      </c>
    </row>
    <row r="21" spans="1:35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/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3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16">
        <f>4+2+4</f>
        <v>10</v>
      </c>
      <c r="W21" s="16">
        <f>4+2+7</f>
        <v>13</v>
      </c>
      <c r="X21" s="16">
        <v>0</v>
      </c>
      <c r="Y21" s="14">
        <f t="shared" si="6"/>
        <v>33.333333333333329</v>
      </c>
      <c r="Z21" s="14">
        <v>2688.36</v>
      </c>
      <c r="AA21" s="14">
        <v>10041.19</v>
      </c>
      <c r="AB21" s="14">
        <f t="shared" si="12"/>
        <v>100</v>
      </c>
      <c r="AC21" s="14">
        <v>10041.19</v>
      </c>
      <c r="AD21" s="14">
        <f t="shared" si="7"/>
        <v>100</v>
      </c>
      <c r="AE21" s="14">
        <f t="shared" si="9"/>
        <v>0</v>
      </c>
      <c r="AF21" s="14">
        <f t="shared" si="8"/>
        <v>0</v>
      </c>
      <c r="AG21" s="99">
        <v>2688.36</v>
      </c>
      <c r="AH21" s="100">
        <f t="shared" si="10"/>
        <v>7352.83</v>
      </c>
      <c r="AI21" s="100">
        <f t="shared" si="11"/>
        <v>10041.19</v>
      </c>
    </row>
    <row r="22" spans="1:35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/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3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16">
        <f>1+2</f>
        <v>3</v>
      </c>
      <c r="W22" s="16">
        <v>12</v>
      </c>
      <c r="X22" s="16">
        <v>0</v>
      </c>
      <c r="Y22" s="14">
        <f t="shared" si="6"/>
        <v>16.666666666666664</v>
      </c>
      <c r="Z22" s="14">
        <v>4311.2700000000004</v>
      </c>
      <c r="AA22" s="14">
        <v>9604.5499999999993</v>
      </c>
      <c r="AB22" s="14">
        <f t="shared" si="12"/>
        <v>90.212537735122439</v>
      </c>
      <c r="AC22" s="14">
        <v>9604.5499999999993</v>
      </c>
      <c r="AD22" s="14">
        <f t="shared" si="7"/>
        <v>100</v>
      </c>
      <c r="AE22" s="14">
        <f t="shared" si="9"/>
        <v>0</v>
      </c>
      <c r="AF22" s="14">
        <f t="shared" si="8"/>
        <v>0</v>
      </c>
      <c r="AG22" s="99">
        <v>3269.24</v>
      </c>
      <c r="AH22" s="100">
        <f t="shared" si="10"/>
        <v>6335.31</v>
      </c>
      <c r="AI22" s="100">
        <f t="shared" si="11"/>
        <v>9604.5499999999993</v>
      </c>
    </row>
    <row r="23" spans="1:35" ht="36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14">
        <v>4382.9799999999996</v>
      </c>
      <c r="AB23" s="14">
        <f t="shared" si="12"/>
        <v>100</v>
      </c>
      <c r="AC23" s="14">
        <v>4382.9799999999996</v>
      </c>
      <c r="AD23" s="14">
        <f t="shared" si="7"/>
        <v>100</v>
      </c>
      <c r="AE23" s="14">
        <f t="shared" si="9"/>
        <v>0</v>
      </c>
      <c r="AF23" s="14">
        <f t="shared" si="8"/>
        <v>0</v>
      </c>
      <c r="AG23" s="99">
        <v>0</v>
      </c>
      <c r="AH23" s="100">
        <f t="shared" si="10"/>
        <v>4382.9799999999996</v>
      </c>
      <c r="AI23" s="100">
        <f t="shared" si="11"/>
        <v>4382.9799999999996</v>
      </c>
    </row>
    <row r="24" spans="1:35" ht="36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/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14">
        <v>0</v>
      </c>
      <c r="AB24" s="14">
        <f t="shared" si="12"/>
        <v>0</v>
      </c>
      <c r="AC24" s="14">
        <v>0</v>
      </c>
      <c r="AD24" s="14">
        <f t="shared" si="7"/>
        <v>0</v>
      </c>
      <c r="AE24" s="14">
        <f t="shared" si="9"/>
        <v>0</v>
      </c>
      <c r="AF24" s="14">
        <f t="shared" si="8"/>
        <v>0</v>
      </c>
      <c r="AG24" s="99">
        <v>0</v>
      </c>
      <c r="AH24" s="100">
        <f t="shared" si="10"/>
        <v>0</v>
      </c>
      <c r="AI24" s="100">
        <f t="shared" si="11"/>
        <v>0</v>
      </c>
    </row>
    <row r="25" spans="1:35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/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14">
        <v>563.33000000000004</v>
      </c>
      <c r="AB25" s="14">
        <f t="shared" si="12"/>
        <v>100</v>
      </c>
      <c r="AC25" s="14">
        <v>563.33000000000004</v>
      </c>
      <c r="AD25" s="14">
        <f t="shared" si="7"/>
        <v>100</v>
      </c>
      <c r="AE25" s="14">
        <f t="shared" si="9"/>
        <v>0</v>
      </c>
      <c r="AF25" s="14">
        <f t="shared" si="8"/>
        <v>0</v>
      </c>
      <c r="AG25" s="99">
        <v>0</v>
      </c>
      <c r="AH25" s="100">
        <f t="shared" si="10"/>
        <v>563.33000000000004</v>
      </c>
      <c r="AI25" s="100">
        <f t="shared" si="11"/>
        <v>563.33000000000004</v>
      </c>
    </row>
    <row r="26" spans="1:35" ht="48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/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3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14">
        <v>18701.07</v>
      </c>
      <c r="AB26" s="14">
        <f t="shared" si="12"/>
        <v>100</v>
      </c>
      <c r="AC26" s="14">
        <v>18701.07</v>
      </c>
      <c r="AD26" s="14">
        <f t="shared" si="7"/>
        <v>100</v>
      </c>
      <c r="AE26" s="14">
        <f t="shared" si="9"/>
        <v>0</v>
      </c>
      <c r="AF26" s="14">
        <f t="shared" si="8"/>
        <v>0</v>
      </c>
      <c r="AG26" s="99">
        <v>17370.21</v>
      </c>
      <c r="AH26" s="100">
        <f t="shared" si="10"/>
        <v>1330.86</v>
      </c>
      <c r="AI26" s="100">
        <f t="shared" si="11"/>
        <v>18701.07</v>
      </c>
    </row>
    <row r="27" spans="1:35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/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3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14">
        <v>10869.96</v>
      </c>
      <c r="AB27" s="14">
        <f t="shared" si="12"/>
        <v>100</v>
      </c>
      <c r="AC27" s="14">
        <v>10869.96</v>
      </c>
      <c r="AD27" s="14">
        <f t="shared" si="7"/>
        <v>100</v>
      </c>
      <c r="AE27" s="14">
        <f t="shared" si="9"/>
        <v>0</v>
      </c>
      <c r="AF27" s="14">
        <f t="shared" si="8"/>
        <v>0</v>
      </c>
      <c r="AG27" s="99">
        <v>0</v>
      </c>
      <c r="AH27" s="100">
        <f t="shared" si="10"/>
        <v>10869.96</v>
      </c>
      <c r="AI27" s="100">
        <f t="shared" si="11"/>
        <v>10869.96</v>
      </c>
    </row>
    <row r="28" spans="1:35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/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3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16">
        <v>9</v>
      </c>
      <c r="W28" s="16">
        <v>13</v>
      </c>
      <c r="X28" s="16">
        <v>0</v>
      </c>
      <c r="Y28" s="14">
        <f t="shared" si="6"/>
        <v>16.071428571428573</v>
      </c>
      <c r="Z28" s="14">
        <v>13515.73</v>
      </c>
      <c r="AA28" s="14">
        <v>23045.919999999998</v>
      </c>
      <c r="AB28" s="14">
        <f t="shared" si="12"/>
        <v>91.141387097156894</v>
      </c>
      <c r="AC28" s="14">
        <v>23045.919999999998</v>
      </c>
      <c r="AD28" s="14">
        <f t="shared" si="7"/>
        <v>100</v>
      </c>
      <c r="AE28" s="14">
        <f t="shared" si="9"/>
        <v>0</v>
      </c>
      <c r="AF28" s="14">
        <f t="shared" si="8"/>
        <v>0</v>
      </c>
      <c r="AG28" s="99">
        <v>11275.75</v>
      </c>
      <c r="AH28" s="100">
        <f t="shared" si="10"/>
        <v>11770.17</v>
      </c>
      <c r="AI28" s="100">
        <f t="shared" si="11"/>
        <v>23045.919999999998</v>
      </c>
    </row>
    <row r="29" spans="1:35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/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3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14"/>
      <c r="AA29" s="14">
        <v>8273.7000000000007</v>
      </c>
      <c r="AB29" s="14">
        <f t="shared" si="12"/>
        <v>100</v>
      </c>
      <c r="AC29" s="14">
        <v>8273.7000000000007</v>
      </c>
      <c r="AD29" s="14">
        <f t="shared" si="7"/>
        <v>100</v>
      </c>
      <c r="AE29" s="14">
        <f t="shared" si="9"/>
        <v>0</v>
      </c>
      <c r="AF29" s="14">
        <f t="shared" si="8"/>
        <v>0</v>
      </c>
      <c r="AG29" s="99">
        <v>0</v>
      </c>
      <c r="AH29" s="100">
        <f t="shared" si="10"/>
        <v>8273.7000000000007</v>
      </c>
      <c r="AI29" s="100">
        <f t="shared" si="11"/>
        <v>8273.7000000000007</v>
      </c>
    </row>
    <row r="30" spans="1:35" ht="36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3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14">
        <v>8845.52</v>
      </c>
      <c r="AB30" s="14">
        <f t="shared" si="12"/>
        <v>100</v>
      </c>
      <c r="AC30" s="14">
        <v>8845.52</v>
      </c>
      <c r="AD30" s="14">
        <f t="shared" si="7"/>
        <v>100</v>
      </c>
      <c r="AE30" s="14">
        <f t="shared" si="9"/>
        <v>0</v>
      </c>
      <c r="AF30" s="14">
        <f t="shared" si="8"/>
        <v>0</v>
      </c>
      <c r="AG30" s="99">
        <v>0</v>
      </c>
      <c r="AH30" s="100">
        <f t="shared" si="10"/>
        <v>8845.52</v>
      </c>
      <c r="AI30" s="100">
        <f t="shared" si="11"/>
        <v>8845.52</v>
      </c>
    </row>
    <row r="31" spans="1:35" ht="36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/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3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688.2</v>
      </c>
      <c r="AA31" s="14">
        <v>16125.85</v>
      </c>
      <c r="AB31" s="14">
        <f t="shared" si="12"/>
        <v>104.66308699916078</v>
      </c>
      <c r="AC31" s="14">
        <v>16125.85</v>
      </c>
      <c r="AD31" s="14">
        <f t="shared" si="7"/>
        <v>100</v>
      </c>
      <c r="AE31" s="14">
        <f t="shared" si="9"/>
        <v>0</v>
      </c>
      <c r="AF31" s="14">
        <f t="shared" si="8"/>
        <v>0</v>
      </c>
      <c r="AG31" s="99">
        <v>1406.66</v>
      </c>
      <c r="AH31" s="100">
        <f t="shared" si="10"/>
        <v>14719.19</v>
      </c>
      <c r="AI31" s="100">
        <f t="shared" si="11"/>
        <v>16125.85</v>
      </c>
    </row>
    <row r="32" spans="1:35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3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14">
        <v>0</v>
      </c>
      <c r="AB32" s="14">
        <f t="shared" si="12"/>
        <v>0</v>
      </c>
      <c r="AC32" s="14">
        <v>0</v>
      </c>
      <c r="AD32" s="14">
        <f t="shared" si="7"/>
        <v>0</v>
      </c>
      <c r="AE32" s="14">
        <f t="shared" si="9"/>
        <v>0</v>
      </c>
      <c r="AF32" s="14">
        <f t="shared" si="8"/>
        <v>0</v>
      </c>
      <c r="AG32" s="99">
        <v>0</v>
      </c>
      <c r="AH32" s="100">
        <f t="shared" si="10"/>
        <v>0</v>
      </c>
      <c r="AI32" s="100">
        <f t="shared" si="11"/>
        <v>0</v>
      </c>
    </row>
    <row r="33" spans="1:35" ht="36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3"/>
        <v>0</v>
      </c>
      <c r="S33" s="14">
        <f t="shared" si="4"/>
        <v>0</v>
      </c>
      <c r="T33" s="14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14">
        <v>0</v>
      </c>
      <c r="AB33" s="14">
        <f t="shared" si="12"/>
        <v>0</v>
      </c>
      <c r="AC33" s="14">
        <v>0</v>
      </c>
      <c r="AD33" s="14">
        <f t="shared" si="7"/>
        <v>0</v>
      </c>
      <c r="AE33" s="14">
        <f t="shared" si="9"/>
        <v>0</v>
      </c>
      <c r="AF33" s="14">
        <f t="shared" si="8"/>
        <v>0</v>
      </c>
      <c r="AG33" s="99">
        <v>0</v>
      </c>
      <c r="AH33" s="100">
        <f t="shared" si="10"/>
        <v>0</v>
      </c>
      <c r="AI33" s="100">
        <f t="shared" si="11"/>
        <v>0</v>
      </c>
    </row>
    <row r="34" spans="1:35" ht="36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/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3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16">
        <v>20</v>
      </c>
      <c r="W34" s="16">
        <v>21</v>
      </c>
      <c r="X34" s="16">
        <v>0</v>
      </c>
      <c r="Y34" s="14">
        <f t="shared" si="6"/>
        <v>42.553191489361701</v>
      </c>
      <c r="Z34" s="14">
        <v>13248.17</v>
      </c>
      <c r="AA34" s="14">
        <v>26946.82</v>
      </c>
      <c r="AB34" s="14">
        <f t="shared" si="12"/>
        <v>100</v>
      </c>
      <c r="AC34" s="14">
        <v>26946.82</v>
      </c>
      <c r="AD34" s="14">
        <f t="shared" si="7"/>
        <v>100</v>
      </c>
      <c r="AE34" s="14">
        <f t="shared" si="9"/>
        <v>0</v>
      </c>
      <c r="AF34" s="14">
        <f t="shared" si="8"/>
        <v>0</v>
      </c>
      <c r="AG34" s="99">
        <v>13248.17</v>
      </c>
      <c r="AH34" s="100">
        <f t="shared" si="10"/>
        <v>13698.65</v>
      </c>
      <c r="AI34" s="100">
        <f t="shared" si="11"/>
        <v>26946.82</v>
      </c>
    </row>
    <row r="35" spans="1:35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/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3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16">
        <v>3</v>
      </c>
      <c r="W35" s="16">
        <v>5</v>
      </c>
      <c r="X35" s="16">
        <v>0</v>
      </c>
      <c r="Y35" s="14">
        <f t="shared" si="6"/>
        <v>13.636363636363635</v>
      </c>
      <c r="Z35" s="14">
        <v>2733.72</v>
      </c>
      <c r="AA35" s="14">
        <v>7005.01</v>
      </c>
      <c r="AB35" s="14">
        <f t="shared" si="12"/>
        <v>100.51657265522648</v>
      </c>
      <c r="AC35" s="14">
        <v>7005.01</v>
      </c>
      <c r="AD35" s="14">
        <f t="shared" si="7"/>
        <v>100</v>
      </c>
      <c r="AE35" s="14">
        <f t="shared" si="9"/>
        <v>0</v>
      </c>
      <c r="AF35" s="14">
        <f t="shared" si="8"/>
        <v>0</v>
      </c>
      <c r="AG35" s="100">
        <v>2769.72</v>
      </c>
      <c r="AH35" s="100">
        <f t="shared" si="10"/>
        <v>4235.29</v>
      </c>
      <c r="AI35" s="100">
        <f t="shared" si="11"/>
        <v>7005.01</v>
      </c>
    </row>
    <row r="36" spans="1:35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/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3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16">
        <v>1</v>
      </c>
      <c r="W36" s="16">
        <v>1</v>
      </c>
      <c r="X36" s="16">
        <v>0</v>
      </c>
      <c r="Y36" s="14">
        <f t="shared" si="6"/>
        <v>2.9411764705882351</v>
      </c>
      <c r="Z36" s="14">
        <v>530.55999999999995</v>
      </c>
      <c r="AA36" s="14">
        <v>1655.6</v>
      </c>
      <c r="AB36" s="14">
        <f t="shared" si="12"/>
        <v>100</v>
      </c>
      <c r="AC36" s="14">
        <v>1655.6</v>
      </c>
      <c r="AD36" s="14">
        <f t="shared" si="7"/>
        <v>100</v>
      </c>
      <c r="AE36" s="14">
        <f t="shared" si="9"/>
        <v>0</v>
      </c>
      <c r="AF36" s="14">
        <f t="shared" si="8"/>
        <v>0</v>
      </c>
      <c r="AG36" s="99">
        <v>530.55999999999995</v>
      </c>
      <c r="AH36" s="100">
        <f t="shared" si="10"/>
        <v>1125.04</v>
      </c>
      <c r="AI36" s="100">
        <f t="shared" si="11"/>
        <v>1655.6</v>
      </c>
    </row>
    <row r="37" spans="1:35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/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3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0</v>
      </c>
      <c r="AA37" s="14">
        <v>2463.41</v>
      </c>
      <c r="AB37" s="14">
        <f t="shared" si="12"/>
        <v>100</v>
      </c>
      <c r="AC37" s="14">
        <v>2463.41</v>
      </c>
      <c r="AD37" s="14">
        <f t="shared" si="7"/>
        <v>100</v>
      </c>
      <c r="AE37" s="14">
        <f t="shared" si="9"/>
        <v>0</v>
      </c>
      <c r="AF37" s="14">
        <f t="shared" si="8"/>
        <v>0</v>
      </c>
      <c r="AG37" s="99">
        <v>0</v>
      </c>
      <c r="AH37" s="100">
        <f t="shared" si="10"/>
        <v>2463.41</v>
      </c>
      <c r="AI37" s="100">
        <f t="shared" si="11"/>
        <v>2463.41</v>
      </c>
    </row>
    <row r="38" spans="1:35" ht="36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/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3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16">
        <v>0</v>
      </c>
      <c r="W38" s="16">
        <v>0</v>
      </c>
      <c r="X38" s="16">
        <v>0</v>
      </c>
      <c r="Y38" s="14">
        <f t="shared" si="6"/>
        <v>0</v>
      </c>
      <c r="Z38" s="14">
        <v>0</v>
      </c>
      <c r="AA38" s="14">
        <v>2656.99</v>
      </c>
      <c r="AB38" s="14">
        <f t="shared" si="12"/>
        <v>100</v>
      </c>
      <c r="AC38" s="14">
        <v>2656.99</v>
      </c>
      <c r="AD38" s="14">
        <f t="shared" si="7"/>
        <v>100</v>
      </c>
      <c r="AE38" s="14">
        <f t="shared" si="9"/>
        <v>0</v>
      </c>
      <c r="AF38" s="14">
        <f t="shared" si="8"/>
        <v>0</v>
      </c>
      <c r="AG38" s="99">
        <v>0</v>
      </c>
      <c r="AH38" s="100">
        <f t="shared" si="10"/>
        <v>2656.99</v>
      </c>
      <c r="AI38" s="100">
        <f t="shared" si="11"/>
        <v>2656.99</v>
      </c>
    </row>
    <row r="39" spans="1:35" ht="36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/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3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14">
        <v>17171.150000000001</v>
      </c>
      <c r="AB39" s="14">
        <f t="shared" si="12"/>
        <v>100</v>
      </c>
      <c r="AC39" s="14">
        <v>17171.150000000001</v>
      </c>
      <c r="AD39" s="14">
        <f t="shared" si="7"/>
        <v>100</v>
      </c>
      <c r="AE39" s="14">
        <f t="shared" si="9"/>
        <v>0</v>
      </c>
      <c r="AF39" s="14">
        <f t="shared" si="8"/>
        <v>0</v>
      </c>
      <c r="AG39" s="99">
        <v>0</v>
      </c>
      <c r="AH39" s="100">
        <f t="shared" si="10"/>
        <v>17171.150000000001</v>
      </c>
      <c r="AI39" s="100">
        <f t="shared" si="11"/>
        <v>17171.150000000001</v>
      </c>
    </row>
    <row r="40" spans="1:35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/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3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16">
        <v>0</v>
      </c>
      <c r="W40" s="16">
        <v>0</v>
      </c>
      <c r="X40" s="16">
        <v>0</v>
      </c>
      <c r="Y40" s="14">
        <f t="shared" si="6"/>
        <v>0</v>
      </c>
      <c r="Z40" s="14">
        <v>0</v>
      </c>
      <c r="AA40" s="14">
        <v>20473.14</v>
      </c>
      <c r="AB40" s="14">
        <f t="shared" si="12"/>
        <v>100</v>
      </c>
      <c r="AC40" s="14">
        <v>20473.14</v>
      </c>
      <c r="AD40" s="14">
        <f t="shared" si="7"/>
        <v>100</v>
      </c>
      <c r="AE40" s="14">
        <f t="shared" si="9"/>
        <v>0</v>
      </c>
      <c r="AF40" s="14">
        <f t="shared" si="8"/>
        <v>0</v>
      </c>
      <c r="AG40" s="99">
        <v>0</v>
      </c>
      <c r="AH40" s="100">
        <f t="shared" si="10"/>
        <v>20473.14</v>
      </c>
      <c r="AI40" s="100">
        <f t="shared" si="11"/>
        <v>20473.14</v>
      </c>
    </row>
    <row r="41" spans="1:35" ht="36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3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16">
        <v>0</v>
      </c>
      <c r="W41" s="16">
        <v>0</v>
      </c>
      <c r="X41" s="16">
        <v>0</v>
      </c>
      <c r="Y41" s="14">
        <f t="shared" si="6"/>
        <v>0</v>
      </c>
      <c r="Z41" s="14">
        <v>0</v>
      </c>
      <c r="AA41" s="14">
        <v>2404.21</v>
      </c>
      <c r="AB41" s="14">
        <f t="shared" si="12"/>
        <v>100</v>
      </c>
      <c r="AC41" s="14">
        <v>2404.21</v>
      </c>
      <c r="AD41" s="14">
        <f t="shared" si="7"/>
        <v>100</v>
      </c>
      <c r="AE41" s="14">
        <f t="shared" si="9"/>
        <v>0</v>
      </c>
      <c r="AF41" s="14">
        <f t="shared" si="8"/>
        <v>0</v>
      </c>
      <c r="AG41" s="99">
        <v>0</v>
      </c>
      <c r="AH41" s="100">
        <f t="shared" si="10"/>
        <v>2404.21</v>
      </c>
      <c r="AI41" s="100">
        <f t="shared" si="11"/>
        <v>2404.21</v>
      </c>
    </row>
    <row r="42" spans="1:35" ht="36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3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16">
        <v>0</v>
      </c>
      <c r="W42" s="16">
        <v>0</v>
      </c>
      <c r="X42" s="16">
        <v>0</v>
      </c>
      <c r="Y42" s="14">
        <f t="shared" si="6"/>
        <v>0</v>
      </c>
      <c r="Z42" s="14">
        <v>0</v>
      </c>
      <c r="AA42" s="14">
        <v>8961.44</v>
      </c>
      <c r="AB42" s="14">
        <f t="shared" si="12"/>
        <v>100</v>
      </c>
      <c r="AC42" s="14">
        <v>8961.44</v>
      </c>
      <c r="AD42" s="14">
        <f t="shared" si="7"/>
        <v>100</v>
      </c>
      <c r="AE42" s="14">
        <f t="shared" si="9"/>
        <v>0</v>
      </c>
      <c r="AF42" s="14">
        <f t="shared" si="8"/>
        <v>0</v>
      </c>
      <c r="AG42" s="99">
        <v>0</v>
      </c>
      <c r="AH42" s="100">
        <f t="shared" si="10"/>
        <v>8961.44</v>
      </c>
      <c r="AI42" s="100">
        <f t="shared" si="11"/>
        <v>8961.44</v>
      </c>
    </row>
    <row r="43" spans="1:35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/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3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14">
        <v>0</v>
      </c>
      <c r="AA43" s="14">
        <v>1179.75</v>
      </c>
      <c r="AB43" s="14">
        <f t="shared" si="12"/>
        <v>100</v>
      </c>
      <c r="AC43" s="14">
        <v>1179.75</v>
      </c>
      <c r="AD43" s="14">
        <f t="shared" si="7"/>
        <v>100</v>
      </c>
      <c r="AE43" s="14">
        <f t="shared" si="9"/>
        <v>0</v>
      </c>
      <c r="AF43" s="14">
        <f t="shared" si="8"/>
        <v>0</v>
      </c>
      <c r="AG43" s="99">
        <v>0</v>
      </c>
      <c r="AH43" s="100">
        <f t="shared" si="10"/>
        <v>1179.75</v>
      </c>
      <c r="AI43" s="100">
        <f t="shared" si="11"/>
        <v>1179.75</v>
      </c>
    </row>
    <row r="44" spans="1:35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/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3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16">
        <v>1</v>
      </c>
      <c r="W44" s="16">
        <v>1</v>
      </c>
      <c r="X44" s="16">
        <v>0</v>
      </c>
      <c r="Y44" s="14">
        <f t="shared" si="6"/>
        <v>4.7619047619047619</v>
      </c>
      <c r="Z44" s="14">
        <v>1842.22</v>
      </c>
      <c r="AA44" s="14">
        <v>16027.71</v>
      </c>
      <c r="AB44" s="14">
        <f t="shared" si="12"/>
        <v>100</v>
      </c>
      <c r="AC44" s="14">
        <v>16027.71</v>
      </c>
      <c r="AD44" s="14">
        <f t="shared" si="7"/>
        <v>100</v>
      </c>
      <c r="AE44" s="14">
        <f t="shared" si="9"/>
        <v>0</v>
      </c>
      <c r="AF44" s="14">
        <f t="shared" si="8"/>
        <v>0</v>
      </c>
      <c r="AG44" s="99">
        <v>1842.22</v>
      </c>
      <c r="AH44" s="100">
        <f t="shared" si="10"/>
        <v>14185.49</v>
      </c>
      <c r="AI44" s="100">
        <f t="shared" si="11"/>
        <v>16027.71</v>
      </c>
    </row>
    <row r="45" spans="1:35" ht="36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/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3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16">
        <v>7</v>
      </c>
      <c r="W45" s="16">
        <v>8</v>
      </c>
      <c r="X45" s="16">
        <v>0</v>
      </c>
      <c r="Y45" s="14">
        <f t="shared" si="6"/>
        <v>30.434782608695656</v>
      </c>
      <c r="Z45" s="14">
        <v>3852.3</v>
      </c>
      <c r="AA45" s="14">
        <v>8859.61</v>
      </c>
      <c r="AB45" s="14">
        <f t="shared" si="12"/>
        <v>100</v>
      </c>
      <c r="AC45" s="14">
        <v>8859.61</v>
      </c>
      <c r="AD45" s="14">
        <f t="shared" si="7"/>
        <v>100</v>
      </c>
      <c r="AE45" s="14">
        <f t="shared" si="9"/>
        <v>0</v>
      </c>
      <c r="AF45" s="14">
        <f t="shared" si="8"/>
        <v>0</v>
      </c>
      <c r="AG45" s="99">
        <v>3852.3</v>
      </c>
      <c r="AH45" s="100">
        <f t="shared" si="10"/>
        <v>5007.3100000000004</v>
      </c>
      <c r="AI45" s="100">
        <f t="shared" si="11"/>
        <v>8859.61</v>
      </c>
    </row>
    <row r="46" spans="1:35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3"/>
        <v>0</v>
      </c>
      <c r="S46" s="14">
        <f t="shared" si="4"/>
        <v>0</v>
      </c>
      <c r="T46" s="14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14">
        <v>0</v>
      </c>
      <c r="AB46" s="14">
        <f t="shared" si="12"/>
        <v>0</v>
      </c>
      <c r="AC46" s="14">
        <v>0</v>
      </c>
      <c r="AD46" s="14">
        <f t="shared" si="7"/>
        <v>0</v>
      </c>
      <c r="AE46" s="14">
        <f t="shared" si="9"/>
        <v>0</v>
      </c>
      <c r="AF46" s="14">
        <f t="shared" si="8"/>
        <v>0</v>
      </c>
      <c r="AG46" s="99">
        <v>0</v>
      </c>
      <c r="AH46" s="100">
        <f t="shared" si="10"/>
        <v>0</v>
      </c>
      <c r="AI46" s="100">
        <f t="shared" si="11"/>
        <v>0</v>
      </c>
    </row>
    <row r="47" spans="1:35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/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3"/>
        <v>0</v>
      </c>
      <c r="S47" s="14">
        <f t="shared" si="4"/>
        <v>0</v>
      </c>
      <c r="T47" s="14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14">
        <v>0</v>
      </c>
      <c r="AB47" s="14">
        <f t="shared" si="12"/>
        <v>0</v>
      </c>
      <c r="AC47" s="14">
        <v>0</v>
      </c>
      <c r="AD47" s="14">
        <f t="shared" si="7"/>
        <v>0</v>
      </c>
      <c r="AE47" s="14">
        <f t="shared" si="9"/>
        <v>0</v>
      </c>
      <c r="AF47" s="14">
        <f t="shared" si="8"/>
        <v>0</v>
      </c>
      <c r="AG47" s="99">
        <v>0</v>
      </c>
      <c r="AH47" s="100">
        <f t="shared" si="10"/>
        <v>0</v>
      </c>
      <c r="AI47" s="100">
        <f t="shared" si="11"/>
        <v>0</v>
      </c>
    </row>
    <row r="48" spans="1:35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/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3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14">
        <v>3261.19</v>
      </c>
      <c r="AA48" s="14">
        <v>12056.74</v>
      </c>
      <c r="AB48" s="14">
        <f t="shared" si="12"/>
        <v>100</v>
      </c>
      <c r="AC48" s="14">
        <v>12056.74</v>
      </c>
      <c r="AD48" s="14">
        <f t="shared" si="7"/>
        <v>100</v>
      </c>
      <c r="AE48" s="14">
        <f t="shared" si="9"/>
        <v>0</v>
      </c>
      <c r="AF48" s="14">
        <f t="shared" si="8"/>
        <v>0</v>
      </c>
      <c r="AG48" s="99">
        <v>3261.19</v>
      </c>
      <c r="AH48" s="100">
        <f t="shared" si="10"/>
        <v>8795.5499999999993</v>
      </c>
      <c r="AI48" s="100">
        <f t="shared" si="11"/>
        <v>12056.74</v>
      </c>
    </row>
    <row r="49" spans="1:35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/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3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16">
        <f>2+2</f>
        <v>4</v>
      </c>
      <c r="W49" s="16">
        <f>2+3</f>
        <v>5</v>
      </c>
      <c r="X49" s="16">
        <v>0</v>
      </c>
      <c r="Y49" s="14">
        <f t="shared" si="6"/>
        <v>18.181818181818183</v>
      </c>
      <c r="Z49" s="14">
        <v>8715.76</v>
      </c>
      <c r="AA49" s="14">
        <v>21694.639999999999</v>
      </c>
      <c r="AB49" s="14">
        <f t="shared" si="12"/>
        <v>100</v>
      </c>
      <c r="AC49" s="14">
        <v>21694.639999999999</v>
      </c>
      <c r="AD49" s="14">
        <f t="shared" si="7"/>
        <v>100</v>
      </c>
      <c r="AE49" s="14">
        <f t="shared" si="9"/>
        <v>0</v>
      </c>
      <c r="AF49" s="14">
        <f t="shared" si="8"/>
        <v>0</v>
      </c>
      <c r="AG49" s="99">
        <v>8715.76</v>
      </c>
      <c r="AH49" s="100">
        <f t="shared" si="10"/>
        <v>12978.88</v>
      </c>
      <c r="AI49" s="100">
        <f t="shared" si="11"/>
        <v>21694.639999999999</v>
      </c>
    </row>
    <row r="50" spans="1:35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3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12722.84</v>
      </c>
      <c r="AA50" s="14">
        <v>12421.38</v>
      </c>
      <c r="AB50" s="14">
        <f t="shared" si="12"/>
        <v>97.630560472347355</v>
      </c>
      <c r="AC50" s="14">
        <v>12421.38</v>
      </c>
      <c r="AD50" s="14">
        <f t="shared" si="7"/>
        <v>100</v>
      </c>
      <c r="AE50" s="14">
        <f t="shared" si="9"/>
        <v>0</v>
      </c>
      <c r="AF50" s="14">
        <f t="shared" si="8"/>
        <v>0</v>
      </c>
      <c r="AG50" s="99">
        <v>12421.38</v>
      </c>
      <c r="AH50" s="100">
        <f t="shared" si="10"/>
        <v>0</v>
      </c>
      <c r="AI50" s="100">
        <f t="shared" si="11"/>
        <v>12421.38</v>
      </c>
    </row>
    <row r="51" spans="1:35" ht="36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/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3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16">
        <v>1</v>
      </c>
      <c r="W51" s="16">
        <v>1</v>
      </c>
      <c r="X51" s="16">
        <v>0</v>
      </c>
      <c r="Y51" s="14">
        <f t="shared" si="6"/>
        <v>12.5</v>
      </c>
      <c r="Z51" s="14">
        <v>730.8</v>
      </c>
      <c r="AA51" s="14">
        <v>6212.26</v>
      </c>
      <c r="AB51" s="14">
        <f t="shared" si="12"/>
        <v>100</v>
      </c>
      <c r="AC51" s="14">
        <v>6212.26</v>
      </c>
      <c r="AD51" s="14">
        <f t="shared" si="7"/>
        <v>100</v>
      </c>
      <c r="AE51" s="14">
        <f t="shared" si="9"/>
        <v>0</v>
      </c>
      <c r="AF51" s="14">
        <f t="shared" si="8"/>
        <v>0</v>
      </c>
      <c r="AG51" s="99">
        <v>730.8</v>
      </c>
      <c r="AH51" s="100">
        <f t="shared" si="10"/>
        <v>5481.46</v>
      </c>
      <c r="AI51" s="100">
        <f t="shared" si="11"/>
        <v>6212.26</v>
      </c>
    </row>
    <row r="52" spans="1:35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3"/>
        <v>0</v>
      </c>
      <c r="S52" s="14">
        <f t="shared" si="4"/>
        <v>0</v>
      </c>
      <c r="T52" s="14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14">
        <v>0</v>
      </c>
      <c r="AB52" s="14">
        <f t="shared" si="12"/>
        <v>0</v>
      </c>
      <c r="AC52" s="14">
        <v>0</v>
      </c>
      <c r="AD52" s="14">
        <f t="shared" si="7"/>
        <v>0</v>
      </c>
      <c r="AE52" s="14">
        <f t="shared" si="9"/>
        <v>0</v>
      </c>
      <c r="AF52" s="14">
        <f t="shared" si="8"/>
        <v>0</v>
      </c>
      <c r="AG52" s="99">
        <v>0</v>
      </c>
      <c r="AH52" s="100">
        <f t="shared" si="10"/>
        <v>0</v>
      </c>
      <c r="AI52" s="100">
        <f t="shared" si="11"/>
        <v>0</v>
      </c>
    </row>
    <row r="53" spans="1:35" ht="24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/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3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16">
        <v>2</v>
      </c>
      <c r="W53" s="16">
        <v>2</v>
      </c>
      <c r="X53" s="16">
        <v>0</v>
      </c>
      <c r="Y53" s="14">
        <f t="shared" si="6"/>
        <v>9.5238095238095237</v>
      </c>
      <c r="Z53" s="14">
        <v>1992.79</v>
      </c>
      <c r="AA53" s="14">
        <f>T53+Z53</f>
        <v>25089.120000000003</v>
      </c>
      <c r="AB53" s="14">
        <f t="shared" si="12"/>
        <v>100</v>
      </c>
      <c r="AC53" s="14">
        <v>25089.119999999999</v>
      </c>
      <c r="AD53" s="14">
        <f t="shared" si="7"/>
        <v>99.999999999999986</v>
      </c>
      <c r="AE53" s="14">
        <f t="shared" si="9"/>
        <v>0</v>
      </c>
      <c r="AF53" s="14">
        <f t="shared" si="8"/>
        <v>0</v>
      </c>
      <c r="AG53" s="99">
        <v>1992.79</v>
      </c>
      <c r="AH53" s="100">
        <f t="shared" si="10"/>
        <v>23096.33</v>
      </c>
      <c r="AI53" s="100">
        <f t="shared" si="11"/>
        <v>25089.120000000003</v>
      </c>
    </row>
    <row r="54" spans="1:35" ht="36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/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3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14">
        <v>2687.64</v>
      </c>
      <c r="AA54" s="14">
        <v>18012.5</v>
      </c>
      <c r="AB54" s="14">
        <f t="shared" si="12"/>
        <v>100</v>
      </c>
      <c r="AC54" s="14">
        <v>18012.5</v>
      </c>
      <c r="AD54" s="14">
        <f t="shared" si="7"/>
        <v>100</v>
      </c>
      <c r="AE54" s="14">
        <f t="shared" si="9"/>
        <v>0</v>
      </c>
      <c r="AF54" s="14">
        <f t="shared" si="8"/>
        <v>0</v>
      </c>
      <c r="AG54" s="99">
        <v>2687.64</v>
      </c>
      <c r="AH54" s="100">
        <f t="shared" si="10"/>
        <v>15324.86</v>
      </c>
      <c r="AI54" s="100">
        <f t="shared" si="11"/>
        <v>18012.5</v>
      </c>
    </row>
    <row r="55" spans="1:35" ht="33.75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/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3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16">
        <v>2</v>
      </c>
      <c r="W55" s="16">
        <v>2</v>
      </c>
      <c r="X55" s="16">
        <v>0</v>
      </c>
      <c r="Y55" s="14">
        <f t="shared" si="6"/>
        <v>20</v>
      </c>
      <c r="Z55" s="14">
        <v>3289.25</v>
      </c>
      <c r="AA55" s="14">
        <v>5045.68</v>
      </c>
      <c r="AB55" s="14">
        <f t="shared" si="12"/>
        <v>100</v>
      </c>
      <c r="AC55" s="14">
        <v>5045.68</v>
      </c>
      <c r="AD55" s="14">
        <f t="shared" si="7"/>
        <v>100</v>
      </c>
      <c r="AE55" s="14">
        <f t="shared" si="9"/>
        <v>0</v>
      </c>
      <c r="AF55" s="14">
        <f t="shared" si="8"/>
        <v>0</v>
      </c>
      <c r="AG55" s="99">
        <v>3289.25</v>
      </c>
      <c r="AH55" s="100">
        <f t="shared" si="10"/>
        <v>1756.43</v>
      </c>
      <c r="AI55" s="100">
        <f t="shared" si="11"/>
        <v>5045.68</v>
      </c>
    </row>
    <row r="56" spans="1:35" ht="24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/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3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16">
        <f>9+10</f>
        <v>19</v>
      </c>
      <c r="W56" s="16">
        <f>10+15</f>
        <v>25</v>
      </c>
      <c r="X56" s="16">
        <v>0</v>
      </c>
      <c r="Y56" s="14">
        <f t="shared" si="6"/>
        <v>79.166666666666657</v>
      </c>
      <c r="Z56" s="14">
        <v>8203.7000000000007</v>
      </c>
      <c r="AA56" s="14">
        <v>17632.47</v>
      </c>
      <c r="AB56" s="14">
        <f t="shared" si="12"/>
        <v>100</v>
      </c>
      <c r="AC56" s="14">
        <v>17632.47</v>
      </c>
      <c r="AD56" s="14">
        <f t="shared" si="7"/>
        <v>100</v>
      </c>
      <c r="AE56" s="14">
        <f t="shared" si="9"/>
        <v>0</v>
      </c>
      <c r="AF56" s="14">
        <f t="shared" si="8"/>
        <v>0</v>
      </c>
      <c r="AG56" s="99">
        <v>8203.7000000000007</v>
      </c>
      <c r="AH56" s="100">
        <f t="shared" si="10"/>
        <v>9428.77</v>
      </c>
      <c r="AI56" s="100">
        <f t="shared" si="11"/>
        <v>17632.47</v>
      </c>
    </row>
    <row r="57" spans="1:35" ht="24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/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3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16">
        <v>19</v>
      </c>
      <c r="W57" s="16">
        <v>19</v>
      </c>
      <c r="X57" s="16">
        <v>0</v>
      </c>
      <c r="Y57" s="14">
        <f t="shared" si="6"/>
        <v>13.103448275862069</v>
      </c>
      <c r="Z57" s="14">
        <v>5664.55</v>
      </c>
      <c r="AA57" s="14">
        <v>22320</v>
      </c>
      <c r="AB57" s="14">
        <f t="shared" si="12"/>
        <v>98.916045006800474</v>
      </c>
      <c r="AC57" s="14">
        <v>22320</v>
      </c>
      <c r="AD57" s="14">
        <f t="shared" si="7"/>
        <v>100</v>
      </c>
      <c r="AE57" s="14">
        <f t="shared" si="9"/>
        <v>0</v>
      </c>
      <c r="AF57" s="14">
        <f t="shared" si="8"/>
        <v>0</v>
      </c>
      <c r="AG57" s="99">
        <v>5419.96</v>
      </c>
      <c r="AH57" s="100">
        <f t="shared" si="10"/>
        <v>16900.04</v>
      </c>
      <c r="AI57" s="100">
        <f t="shared" si="11"/>
        <v>22320</v>
      </c>
    </row>
    <row r="58" spans="1:35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0</v>
      </c>
      <c r="H58" s="58">
        <f t="shared" ref="H58:M58" si="14">SUM(H7:H57)</f>
        <v>1073</v>
      </c>
      <c r="I58" s="58">
        <f t="shared" si="14"/>
        <v>161</v>
      </c>
      <c r="J58" s="58">
        <f t="shared" si="14"/>
        <v>841</v>
      </c>
      <c r="K58" s="58">
        <f t="shared" si="14"/>
        <v>639</v>
      </c>
      <c r="L58" s="58">
        <f t="shared" si="14"/>
        <v>677</v>
      </c>
      <c r="M58" s="58">
        <f t="shared" si="14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58">
        <f>SUM(V7:V57)</f>
        <v>149</v>
      </c>
      <c r="W58" s="58">
        <f>SUM(W7:W57)</f>
        <v>185</v>
      </c>
      <c r="X58" s="58">
        <f>SUM(X7:X57)</f>
        <v>0</v>
      </c>
      <c r="Y58" s="14">
        <f>IF(H58=0,0,V58/H58)*100</f>
        <v>13.886300093196645</v>
      </c>
      <c r="Z58" s="58">
        <f>SUM(Z7:Z57)</f>
        <v>149285.38</v>
      </c>
      <c r="AA58" s="65">
        <f>SUM(AA7:AA57)</f>
        <v>489708.95000000007</v>
      </c>
      <c r="AB58" s="14">
        <f>IF(Z58=0,0,AA58/Z58)*100</f>
        <v>328.03543789753559</v>
      </c>
      <c r="AC58" s="79">
        <f>SUM(AC7:AC57)</f>
        <v>489708.95000000007</v>
      </c>
      <c r="AD58" s="14">
        <f>IF(AA58=0,0,AC58/AA58)*100</f>
        <v>100</v>
      </c>
      <c r="AE58" s="65">
        <f>SUM(AE7:AE57)</f>
        <v>0</v>
      </c>
      <c r="AF58" s="14">
        <f>IF(AA58=0,0,AE58/AA58)*100</f>
        <v>0</v>
      </c>
      <c r="AG58" s="101">
        <f>SUM(AG7:AG57)</f>
        <v>145006.30000000002</v>
      </c>
      <c r="AH58" s="101">
        <f>SUM(AH7:AH57)</f>
        <v>344702.64999999997</v>
      </c>
      <c r="AI58" s="101">
        <f>SUM(AI7:AI57)</f>
        <v>489708.95000000007</v>
      </c>
    </row>
    <row r="59" spans="1:35" x14ac:dyDescent="0.25">
      <c r="AB59" s="82" t="s">
        <v>166</v>
      </c>
      <c r="AC59" s="81">
        <f>T58</f>
        <v>344702.64999999997</v>
      </c>
      <c r="AD59" s="81"/>
    </row>
    <row r="60" spans="1:35" x14ac:dyDescent="0.25">
      <c r="AA60" s="352" t="s">
        <v>167</v>
      </c>
      <c r="AB60" s="352"/>
      <c r="AC60" s="101">
        <f>AC58-AC59</f>
        <v>145006.3000000001</v>
      </c>
      <c r="AD60" s="100" t="s">
        <v>171</v>
      </c>
      <c r="AE60" s="354">
        <v>708894.63</v>
      </c>
      <c r="AF60" s="354"/>
    </row>
    <row r="61" spans="1:35" x14ac:dyDescent="0.25">
      <c r="AA61" s="352" t="s">
        <v>168</v>
      </c>
      <c r="AB61" s="352"/>
      <c r="AC61" s="99">
        <v>33404.83</v>
      </c>
      <c r="AD61" s="100" t="s">
        <v>172</v>
      </c>
      <c r="AE61" s="352">
        <v>520874.99</v>
      </c>
      <c r="AF61" s="352"/>
    </row>
    <row r="62" spans="1:35" x14ac:dyDescent="0.25">
      <c r="AA62" s="353" t="s">
        <v>169</v>
      </c>
      <c r="AB62" s="353"/>
      <c r="AC62" s="102">
        <v>9608.51</v>
      </c>
      <c r="AD62" s="99" t="s">
        <v>173</v>
      </c>
      <c r="AE62" s="348">
        <f>AE60-AE61</f>
        <v>188019.64</v>
      </c>
      <c r="AF62" s="349"/>
    </row>
    <row r="63" spans="1:35" x14ac:dyDescent="0.25">
      <c r="AA63" s="350" t="s">
        <v>170</v>
      </c>
      <c r="AB63" s="351"/>
      <c r="AC63" s="101">
        <f>SUM(AC60:AC62)</f>
        <v>188019.64000000013</v>
      </c>
    </row>
  </sheetData>
  <mergeCells count="42">
    <mergeCell ref="A58:F58"/>
    <mergeCell ref="V4:V5"/>
    <mergeCell ref="W4:W5"/>
    <mergeCell ref="X4:X5"/>
    <mergeCell ref="AE61:AF61"/>
    <mergeCell ref="Y4:Y5"/>
    <mergeCell ref="M4:M5"/>
    <mergeCell ref="T4:U4"/>
    <mergeCell ref="F2:F5"/>
    <mergeCell ref="G2:G5"/>
    <mergeCell ref="L4:L5"/>
    <mergeCell ref="A1:AF1"/>
    <mergeCell ref="A2:A5"/>
    <mergeCell ref="B2:B5"/>
    <mergeCell ref="C2:C5"/>
    <mergeCell ref="D2:D5"/>
    <mergeCell ref="N4:N5"/>
    <mergeCell ref="O4:O5"/>
    <mergeCell ref="P4:Q4"/>
    <mergeCell ref="R4:S4"/>
    <mergeCell ref="E2:E5"/>
    <mergeCell ref="V3:Z3"/>
    <mergeCell ref="AA3:AF3"/>
    <mergeCell ref="AC4:AD4"/>
    <mergeCell ref="AE4:AF4"/>
    <mergeCell ref="AA4:AB4"/>
    <mergeCell ref="AE62:AF62"/>
    <mergeCell ref="AA63:AB63"/>
    <mergeCell ref="H2:J3"/>
    <mergeCell ref="K2:U2"/>
    <mergeCell ref="AA60:AB60"/>
    <mergeCell ref="H4:H5"/>
    <mergeCell ref="I4:I5"/>
    <mergeCell ref="J4:J5"/>
    <mergeCell ref="K4:K5"/>
    <mergeCell ref="V2:AF2"/>
    <mergeCell ref="K3:O3"/>
    <mergeCell ref="P3:U3"/>
    <mergeCell ref="Z4:Z5"/>
    <mergeCell ref="AA61:AB61"/>
    <mergeCell ref="AA62:AB62"/>
    <mergeCell ref="AE60:AF60"/>
  </mergeCells>
  <pageMargins left="0.70866141732283472" right="0.70866141732283472" top="0.74803149606299213" bottom="0.74803149606299213" header="0.31496062992125984" footer="0.31496062992125984"/>
  <pageSetup paperSize="9" scale="53" fitToHeight="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zoomScaleNormal="100" workbookViewId="0">
      <pane xSplit="4" ySplit="6" topLeftCell="E56" activePane="bottomRight" state="frozen"/>
      <selection pane="topRight" activeCell="E1" sqref="E1"/>
      <selection pane="bottomLeft" activeCell="A7" sqref="A7"/>
      <selection pane="bottomRight" sqref="A1:AJ65"/>
    </sheetView>
  </sheetViews>
  <sheetFormatPr defaultRowHeight="15" x14ac:dyDescent="0.25"/>
  <cols>
    <col min="1" max="1" width="2.7109375" style="78" customWidth="1"/>
    <col min="2" max="2" width="5.85546875" style="78" customWidth="1"/>
    <col min="3" max="3" width="5" style="78" customWidth="1"/>
    <col min="4" max="4" width="13.28515625" style="80" customWidth="1"/>
    <col min="5" max="6" width="9.140625" style="78"/>
    <col min="7" max="7" width="5.7109375" style="78" customWidth="1"/>
    <col min="8" max="8" width="5.42578125" style="78" customWidth="1"/>
    <col min="9" max="9" width="5.28515625" style="78" customWidth="1"/>
    <col min="10" max="10" width="4" style="78" customWidth="1"/>
    <col min="11" max="11" width="5.5703125" style="78" customWidth="1"/>
    <col min="12" max="12" width="4.85546875" style="78" customWidth="1"/>
    <col min="13" max="13" width="5.140625" style="78" customWidth="1"/>
    <col min="14" max="14" width="6.7109375" style="78" customWidth="1"/>
    <col min="15" max="15" width="9" style="78" customWidth="1"/>
    <col min="16" max="16" width="9.140625" style="78"/>
    <col min="17" max="17" width="6.140625" style="78" customWidth="1"/>
    <col min="18" max="18" width="9" style="78" customWidth="1"/>
    <col min="19" max="19" width="5.5703125" style="78" customWidth="1"/>
    <col min="20" max="20" width="9.42578125" style="78" bestFit="1" customWidth="1"/>
    <col min="21" max="21" width="6.42578125" style="78" customWidth="1"/>
    <col min="22" max="22" width="4.7109375" style="78" customWidth="1"/>
    <col min="23" max="23" width="4.28515625" style="78" customWidth="1"/>
    <col min="24" max="24" width="4.140625" style="78" customWidth="1"/>
    <col min="25" max="25" width="6" style="78" customWidth="1"/>
    <col min="26" max="26" width="9.140625" style="78"/>
    <col min="27" max="27" width="9.42578125" style="78" bestFit="1" customWidth="1"/>
    <col min="28" max="28" width="7.28515625" style="78" customWidth="1"/>
    <col min="29" max="29" width="9.42578125" style="78" bestFit="1" customWidth="1"/>
    <col min="30" max="30" width="7.28515625" style="78" customWidth="1"/>
    <col min="31" max="31" width="8" style="78" customWidth="1"/>
    <col min="32" max="32" width="7.42578125" style="78" customWidth="1"/>
    <col min="33" max="33" width="9.85546875" style="78" customWidth="1"/>
    <col min="34" max="34" width="9.5703125" style="78" bestFit="1" customWidth="1"/>
    <col min="35" max="35" width="9.28515625" style="78" customWidth="1"/>
    <col min="36" max="16384" width="9.140625" style="78"/>
  </cols>
  <sheetData>
    <row r="1" spans="1:35" ht="39" customHeight="1" x14ac:dyDescent="0.25">
      <c r="A1" s="307" t="s">
        <v>176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5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G2" s="120"/>
      <c r="AH2" s="120"/>
      <c r="AI2" s="120"/>
    </row>
    <row r="3" spans="1:35" ht="23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  <c r="AG3" s="120"/>
      <c r="AH3" s="120"/>
      <c r="AI3" s="120"/>
    </row>
    <row r="4" spans="1:35" ht="21.75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  <c r="AG4" s="120"/>
      <c r="AH4" s="120"/>
      <c r="AI4" s="120"/>
    </row>
    <row r="5" spans="1:35" ht="76.5" customHeight="1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59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59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59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21" t="s">
        <v>165</v>
      </c>
      <c r="AH5" s="121" t="s">
        <v>163</v>
      </c>
      <c r="AI5" s="121" t="s">
        <v>164</v>
      </c>
    </row>
    <row r="6" spans="1:35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11">
        <f t="shared" si="0"/>
        <v>27</v>
      </c>
      <c r="AB6" s="11">
        <f t="shared" si="0"/>
        <v>28</v>
      </c>
      <c r="AC6" s="11">
        <f t="shared" si="0"/>
        <v>29</v>
      </c>
      <c r="AD6" s="11">
        <f t="shared" si="0"/>
        <v>30</v>
      </c>
      <c r="AE6" s="11">
        <v>31</v>
      </c>
      <c r="AF6" s="11">
        <v>32</v>
      </c>
      <c r="AG6" s="121" t="s">
        <v>183</v>
      </c>
      <c r="AH6" s="121"/>
      <c r="AI6" s="121"/>
    </row>
    <row r="7" spans="1:35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/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16">
        <v>9</v>
      </c>
      <c r="W7" s="16">
        <v>13</v>
      </c>
      <c r="X7" s="16">
        <v>0</v>
      </c>
      <c r="Y7" s="14">
        <f t="shared" ref="Y7:Y57" si="6">IF(H7=0,0,V7/H7)*100</f>
        <v>31.03448275862069</v>
      </c>
      <c r="Z7" s="33">
        <v>12184.75</v>
      </c>
      <c r="AA7" s="33">
        <f>AI7</f>
        <v>19829.099999999999</v>
      </c>
      <c r="AB7" s="33">
        <f>IF((Z7+T7)=0,0,AA7/(Z7+T7)*100)</f>
        <v>100</v>
      </c>
      <c r="AC7" s="33">
        <v>19829.099999999999</v>
      </c>
      <c r="AD7" s="33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21">
        <v>12184.75</v>
      </c>
      <c r="AH7" s="122">
        <f>T7</f>
        <v>7644.35</v>
      </c>
      <c r="AI7" s="122">
        <f>AG7+AH7</f>
        <v>19829.099999999999</v>
      </c>
    </row>
    <row r="8" spans="1:35" ht="36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33">
        <v>0</v>
      </c>
      <c r="AA8" s="33">
        <f t="shared" ref="AA8:AA57" si="9">AI8</f>
        <v>0</v>
      </c>
      <c r="AB8" s="33">
        <f>IF((Z8+T8)=0,0,AA8/(Z8+T8)*100)</f>
        <v>0</v>
      </c>
      <c r="AC8" s="33">
        <v>0</v>
      </c>
      <c r="AD8" s="33">
        <f t="shared" si="7"/>
        <v>0</v>
      </c>
      <c r="AE8" s="33">
        <f t="shared" ref="AE8:AE57" si="10">AA8-AC8</f>
        <v>0</v>
      </c>
      <c r="AF8" s="14">
        <f t="shared" si="8"/>
        <v>0</v>
      </c>
      <c r="AG8" s="121">
        <v>0</v>
      </c>
      <c r="AH8" s="122">
        <f t="shared" ref="AH8:AH57" si="11">T8</f>
        <v>0</v>
      </c>
      <c r="AI8" s="122">
        <f t="shared" ref="AI8:AI57" si="12">AG8+AH8</f>
        <v>0</v>
      </c>
    </row>
    <row r="9" spans="1:35" ht="36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/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33">
        <v>0</v>
      </c>
      <c r="AA9" s="33">
        <f t="shared" si="9"/>
        <v>26929.119999999999</v>
      </c>
      <c r="AB9" s="33">
        <f t="shared" ref="AB9:AB57" si="13">IF((Z9+T9)=0,0,AA9/(Z9+T9)*100)</f>
        <v>100</v>
      </c>
      <c r="AC9" s="33">
        <v>26929.119999999999</v>
      </c>
      <c r="AD9" s="33">
        <f t="shared" si="7"/>
        <v>100</v>
      </c>
      <c r="AE9" s="33">
        <f t="shared" si="10"/>
        <v>0</v>
      </c>
      <c r="AF9" s="14">
        <f t="shared" si="8"/>
        <v>0</v>
      </c>
      <c r="AG9" s="121">
        <v>0</v>
      </c>
      <c r="AH9" s="122">
        <f t="shared" si="11"/>
        <v>26929.119999999999</v>
      </c>
      <c r="AI9" s="122">
        <f t="shared" si="12"/>
        <v>26929.119999999999</v>
      </c>
    </row>
    <row r="10" spans="1:35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33">
        <v>0</v>
      </c>
      <c r="AA10" s="33">
        <f t="shared" si="9"/>
        <v>0</v>
      </c>
      <c r="AB10" s="33">
        <f t="shared" si="13"/>
        <v>0</v>
      </c>
      <c r="AC10" s="33">
        <v>0</v>
      </c>
      <c r="AD10" s="33">
        <f t="shared" si="7"/>
        <v>0</v>
      </c>
      <c r="AE10" s="33">
        <f t="shared" si="10"/>
        <v>0</v>
      </c>
      <c r="AF10" s="14">
        <f t="shared" si="8"/>
        <v>0</v>
      </c>
      <c r="AG10" s="121">
        <v>0</v>
      </c>
      <c r="AH10" s="122">
        <f t="shared" si="11"/>
        <v>0</v>
      </c>
      <c r="AI10" s="122">
        <f t="shared" si="12"/>
        <v>0</v>
      </c>
    </row>
    <row r="11" spans="1:35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/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16">
        <v>1</v>
      </c>
      <c r="W11" s="16">
        <v>1</v>
      </c>
      <c r="X11" s="16">
        <v>0</v>
      </c>
      <c r="Y11" s="14">
        <f t="shared" si="6"/>
        <v>25</v>
      </c>
      <c r="Z11" s="33">
        <v>19798.91</v>
      </c>
      <c r="AA11" s="33">
        <f t="shared" si="9"/>
        <v>19798.91</v>
      </c>
      <c r="AB11" s="33">
        <f t="shared" si="13"/>
        <v>100</v>
      </c>
      <c r="AC11" s="33">
        <v>19798.91</v>
      </c>
      <c r="AD11" s="33">
        <f t="shared" si="7"/>
        <v>100</v>
      </c>
      <c r="AE11" s="33">
        <f t="shared" si="10"/>
        <v>0</v>
      </c>
      <c r="AF11" s="14">
        <f t="shared" si="8"/>
        <v>0</v>
      </c>
      <c r="AG11" s="121">
        <v>19798.91</v>
      </c>
      <c r="AH11" s="122">
        <f t="shared" si="11"/>
        <v>0</v>
      </c>
      <c r="AI11" s="122">
        <f t="shared" si="12"/>
        <v>19798.91</v>
      </c>
    </row>
    <row r="12" spans="1:35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/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16">
        <v>0</v>
      </c>
      <c r="W12" s="16">
        <v>0</v>
      </c>
      <c r="X12" s="16">
        <v>0</v>
      </c>
      <c r="Y12" s="14">
        <f t="shared" si="6"/>
        <v>0</v>
      </c>
      <c r="Z12" s="33">
        <v>0</v>
      </c>
      <c r="AA12" s="33">
        <f t="shared" si="9"/>
        <v>4759.0200000000004</v>
      </c>
      <c r="AB12" s="33">
        <f t="shared" si="13"/>
        <v>100</v>
      </c>
      <c r="AC12" s="33">
        <v>4759.0200000000004</v>
      </c>
      <c r="AD12" s="33">
        <f t="shared" si="7"/>
        <v>100</v>
      </c>
      <c r="AE12" s="33">
        <f t="shared" si="10"/>
        <v>0</v>
      </c>
      <c r="AF12" s="14">
        <f t="shared" si="8"/>
        <v>0</v>
      </c>
      <c r="AG12" s="121">
        <v>0</v>
      </c>
      <c r="AH12" s="122">
        <f t="shared" si="11"/>
        <v>4759.0200000000004</v>
      </c>
      <c r="AI12" s="122">
        <f t="shared" si="12"/>
        <v>4759.0200000000004</v>
      </c>
    </row>
    <row r="13" spans="1:35" ht="36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/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33">
        <v>0</v>
      </c>
      <c r="AA13" s="33">
        <f t="shared" si="9"/>
        <v>13040.39</v>
      </c>
      <c r="AB13" s="33">
        <f t="shared" si="13"/>
        <v>100</v>
      </c>
      <c r="AC13" s="33">
        <v>13040.39</v>
      </c>
      <c r="AD13" s="33">
        <f t="shared" si="7"/>
        <v>100</v>
      </c>
      <c r="AE13" s="33">
        <f t="shared" si="10"/>
        <v>0</v>
      </c>
      <c r="AF13" s="14">
        <f t="shared" si="8"/>
        <v>0</v>
      </c>
      <c r="AG13" s="121">
        <v>0</v>
      </c>
      <c r="AH13" s="122">
        <f t="shared" si="11"/>
        <v>13040.39</v>
      </c>
      <c r="AI13" s="122">
        <f t="shared" si="12"/>
        <v>13040.39</v>
      </c>
    </row>
    <row r="14" spans="1:35" ht="36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33">
        <v>0</v>
      </c>
      <c r="AA14" s="33">
        <f t="shared" si="9"/>
        <v>3707.03</v>
      </c>
      <c r="AB14" s="33">
        <f t="shared" si="13"/>
        <v>100</v>
      </c>
      <c r="AC14" s="33">
        <v>3707.03</v>
      </c>
      <c r="AD14" s="33">
        <f t="shared" si="7"/>
        <v>100</v>
      </c>
      <c r="AE14" s="33">
        <f t="shared" si="10"/>
        <v>0</v>
      </c>
      <c r="AF14" s="14">
        <f t="shared" si="8"/>
        <v>0</v>
      </c>
      <c r="AG14" s="121">
        <v>0</v>
      </c>
      <c r="AH14" s="122">
        <f t="shared" si="11"/>
        <v>3707.03</v>
      </c>
      <c r="AI14" s="122">
        <f t="shared" si="12"/>
        <v>3707.03</v>
      </c>
    </row>
    <row r="15" spans="1:35" ht="36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4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33">
        <v>0</v>
      </c>
      <c r="AA15" s="33">
        <f t="shared" si="9"/>
        <v>274.06</v>
      </c>
      <c r="AB15" s="33">
        <f t="shared" si="13"/>
        <v>100</v>
      </c>
      <c r="AC15" s="33">
        <v>274.06</v>
      </c>
      <c r="AD15" s="33">
        <f t="shared" si="7"/>
        <v>100</v>
      </c>
      <c r="AE15" s="33">
        <f t="shared" si="10"/>
        <v>0</v>
      </c>
      <c r="AF15" s="14">
        <f t="shared" si="8"/>
        <v>0</v>
      </c>
      <c r="AG15" s="121">
        <v>0</v>
      </c>
      <c r="AH15" s="122">
        <f t="shared" si="11"/>
        <v>274.06</v>
      </c>
      <c r="AI15" s="122">
        <f t="shared" si="12"/>
        <v>274.06</v>
      </c>
    </row>
    <row r="16" spans="1:35" ht="36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/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4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16">
        <v>1</v>
      </c>
      <c r="W16" s="16">
        <v>3</v>
      </c>
      <c r="X16" s="16">
        <v>0</v>
      </c>
      <c r="Y16" s="14">
        <f t="shared" si="6"/>
        <v>6.25</v>
      </c>
      <c r="Z16" s="33">
        <v>2993.81</v>
      </c>
      <c r="AA16" s="33">
        <f t="shared" si="9"/>
        <v>4038.9700000000003</v>
      </c>
      <c r="AB16" s="33">
        <f t="shared" si="13"/>
        <v>100</v>
      </c>
      <c r="AC16" s="33">
        <v>2537.0500000000002</v>
      </c>
      <c r="AD16" s="33">
        <f t="shared" si="7"/>
        <v>62.814281858988807</v>
      </c>
      <c r="AE16" s="33">
        <f t="shared" si="10"/>
        <v>1501.92</v>
      </c>
      <c r="AF16" s="14">
        <f t="shared" si="8"/>
        <v>37.185718141011201</v>
      </c>
      <c r="AG16" s="121">
        <v>2993.81</v>
      </c>
      <c r="AH16" s="122">
        <f t="shared" si="11"/>
        <v>1045.1600000000001</v>
      </c>
      <c r="AI16" s="122">
        <f t="shared" si="12"/>
        <v>4038.9700000000003</v>
      </c>
    </row>
    <row r="17" spans="1:35" ht="36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/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4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16">
        <v>3</v>
      </c>
      <c r="W17" s="16">
        <v>3</v>
      </c>
      <c r="X17" s="16">
        <v>0</v>
      </c>
      <c r="Y17" s="14">
        <f t="shared" si="6"/>
        <v>23.076923076923077</v>
      </c>
      <c r="Z17" s="33">
        <v>2717.08</v>
      </c>
      <c r="AA17" s="33">
        <f t="shared" si="9"/>
        <v>1132.55</v>
      </c>
      <c r="AB17" s="33">
        <f t="shared" si="13"/>
        <v>33.335295589339061</v>
      </c>
      <c r="AC17" s="33">
        <v>1132.55</v>
      </c>
      <c r="AD17" s="33">
        <f t="shared" si="7"/>
        <v>100</v>
      </c>
      <c r="AE17" s="33">
        <f t="shared" si="10"/>
        <v>0</v>
      </c>
      <c r="AF17" s="14">
        <f t="shared" si="8"/>
        <v>0</v>
      </c>
      <c r="AG17" s="121">
        <v>452.18</v>
      </c>
      <c r="AH17" s="122">
        <f t="shared" si="11"/>
        <v>680.37</v>
      </c>
      <c r="AI17" s="122">
        <f t="shared" si="12"/>
        <v>1132.55</v>
      </c>
    </row>
    <row r="18" spans="1:35" ht="36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/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4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16">
        <v>3</v>
      </c>
      <c r="W18" s="16">
        <v>4</v>
      </c>
      <c r="X18" s="16">
        <v>0</v>
      </c>
      <c r="Y18" s="14">
        <f t="shared" si="6"/>
        <v>9.375</v>
      </c>
      <c r="Z18" s="33">
        <v>8015.69</v>
      </c>
      <c r="AA18" s="33">
        <f t="shared" si="9"/>
        <v>23527.439999999999</v>
      </c>
      <c r="AB18" s="33">
        <f t="shared" si="13"/>
        <v>100</v>
      </c>
      <c r="AC18" s="33">
        <v>23527.439999999999</v>
      </c>
      <c r="AD18" s="33">
        <f t="shared" si="7"/>
        <v>100</v>
      </c>
      <c r="AE18" s="33">
        <f t="shared" si="10"/>
        <v>0</v>
      </c>
      <c r="AF18" s="14">
        <f t="shared" si="8"/>
        <v>0</v>
      </c>
      <c r="AG18" s="121">
        <v>8015.69</v>
      </c>
      <c r="AH18" s="122">
        <f t="shared" si="11"/>
        <v>15511.75</v>
      </c>
      <c r="AI18" s="122">
        <f t="shared" si="12"/>
        <v>23527.439999999999</v>
      </c>
    </row>
    <row r="19" spans="1:35" ht="36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4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16">
        <v>0</v>
      </c>
      <c r="W19" s="16">
        <v>0</v>
      </c>
      <c r="X19" s="16">
        <v>0</v>
      </c>
      <c r="Y19" s="14">
        <f t="shared" si="6"/>
        <v>0</v>
      </c>
      <c r="Z19" s="33">
        <v>0</v>
      </c>
      <c r="AA19" s="33">
        <f t="shared" si="9"/>
        <v>9343.36</v>
      </c>
      <c r="AB19" s="33">
        <f t="shared" si="13"/>
        <v>100</v>
      </c>
      <c r="AC19" s="33">
        <v>9343.36</v>
      </c>
      <c r="AD19" s="33">
        <f t="shared" si="7"/>
        <v>100</v>
      </c>
      <c r="AE19" s="33">
        <f t="shared" si="10"/>
        <v>0</v>
      </c>
      <c r="AF19" s="14">
        <f t="shared" si="8"/>
        <v>0</v>
      </c>
      <c r="AG19" s="121">
        <v>0</v>
      </c>
      <c r="AH19" s="122">
        <f t="shared" si="11"/>
        <v>9343.36</v>
      </c>
      <c r="AI19" s="122">
        <f t="shared" si="12"/>
        <v>9343.36</v>
      </c>
    </row>
    <row r="20" spans="1:35" ht="36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/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33">
        <v>0</v>
      </c>
      <c r="AA20" s="33">
        <f t="shared" si="9"/>
        <v>0</v>
      </c>
      <c r="AB20" s="33">
        <f t="shared" si="13"/>
        <v>0</v>
      </c>
      <c r="AC20" s="33">
        <v>0</v>
      </c>
      <c r="AD20" s="33">
        <f t="shared" si="7"/>
        <v>0</v>
      </c>
      <c r="AE20" s="33">
        <f t="shared" si="10"/>
        <v>0</v>
      </c>
      <c r="AF20" s="14">
        <f t="shared" si="8"/>
        <v>0</v>
      </c>
      <c r="AG20" s="121">
        <v>0</v>
      </c>
      <c r="AH20" s="122">
        <f t="shared" si="11"/>
        <v>0</v>
      </c>
      <c r="AI20" s="122">
        <f t="shared" si="12"/>
        <v>0</v>
      </c>
    </row>
    <row r="21" spans="1:35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/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4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16">
        <f>4+2+4</f>
        <v>10</v>
      </c>
      <c r="W21" s="16">
        <f>4+2+7</f>
        <v>13</v>
      </c>
      <c r="X21" s="16">
        <v>0</v>
      </c>
      <c r="Y21" s="14">
        <f t="shared" si="6"/>
        <v>33.333333333333329</v>
      </c>
      <c r="Z21" s="33">
        <v>2688.36</v>
      </c>
      <c r="AA21" s="33">
        <f t="shared" si="9"/>
        <v>10041.19</v>
      </c>
      <c r="AB21" s="33">
        <f t="shared" si="13"/>
        <v>100</v>
      </c>
      <c r="AC21" s="33">
        <v>10041.19</v>
      </c>
      <c r="AD21" s="33">
        <f t="shared" si="7"/>
        <v>100</v>
      </c>
      <c r="AE21" s="33">
        <f t="shared" si="10"/>
        <v>0</v>
      </c>
      <c r="AF21" s="14">
        <f t="shared" si="8"/>
        <v>0</v>
      </c>
      <c r="AG21" s="121">
        <v>2688.36</v>
      </c>
      <c r="AH21" s="122">
        <f t="shared" si="11"/>
        <v>7352.83</v>
      </c>
      <c r="AI21" s="122">
        <f t="shared" si="12"/>
        <v>10041.19</v>
      </c>
    </row>
    <row r="22" spans="1:35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/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4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16">
        <f>1+2</f>
        <v>3</v>
      </c>
      <c r="W22" s="16">
        <v>12</v>
      </c>
      <c r="X22" s="16">
        <v>0</v>
      </c>
      <c r="Y22" s="14">
        <f t="shared" si="6"/>
        <v>16.666666666666664</v>
      </c>
      <c r="Z22" s="33">
        <v>4311.2700000000004</v>
      </c>
      <c r="AA22" s="33">
        <f t="shared" si="9"/>
        <v>10646.580000000002</v>
      </c>
      <c r="AB22" s="33">
        <f t="shared" si="13"/>
        <v>100</v>
      </c>
      <c r="AC22" s="33">
        <v>10646.58</v>
      </c>
      <c r="AD22" s="33">
        <f t="shared" si="7"/>
        <v>99.999999999999972</v>
      </c>
      <c r="AE22" s="33">
        <f t="shared" si="10"/>
        <v>0</v>
      </c>
      <c r="AF22" s="14">
        <f t="shared" si="8"/>
        <v>0</v>
      </c>
      <c r="AG22" s="121">
        <v>4311.2700000000004</v>
      </c>
      <c r="AH22" s="122">
        <f t="shared" si="11"/>
        <v>6335.31</v>
      </c>
      <c r="AI22" s="122">
        <f t="shared" si="12"/>
        <v>10646.580000000002</v>
      </c>
    </row>
    <row r="23" spans="1:35" ht="36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33">
        <v>0</v>
      </c>
      <c r="AA23" s="33">
        <f t="shared" si="9"/>
        <v>4382.9799999999996</v>
      </c>
      <c r="AB23" s="33">
        <f t="shared" si="13"/>
        <v>100</v>
      </c>
      <c r="AC23" s="33">
        <v>4382.9799999999996</v>
      </c>
      <c r="AD23" s="33">
        <f t="shared" si="7"/>
        <v>100</v>
      </c>
      <c r="AE23" s="33">
        <f t="shared" si="10"/>
        <v>0</v>
      </c>
      <c r="AF23" s="14">
        <f t="shared" si="8"/>
        <v>0</v>
      </c>
      <c r="AG23" s="121">
        <v>0</v>
      </c>
      <c r="AH23" s="122">
        <f t="shared" si="11"/>
        <v>4382.9799999999996</v>
      </c>
      <c r="AI23" s="122">
        <f t="shared" si="12"/>
        <v>4382.9799999999996</v>
      </c>
    </row>
    <row r="24" spans="1:35" ht="36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/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33">
        <v>0</v>
      </c>
      <c r="AA24" s="33">
        <f t="shared" si="9"/>
        <v>0</v>
      </c>
      <c r="AB24" s="33">
        <f t="shared" si="13"/>
        <v>0</v>
      </c>
      <c r="AC24" s="33">
        <v>0</v>
      </c>
      <c r="AD24" s="33">
        <f t="shared" si="7"/>
        <v>0</v>
      </c>
      <c r="AE24" s="33">
        <f t="shared" si="10"/>
        <v>0</v>
      </c>
      <c r="AF24" s="14">
        <f t="shared" si="8"/>
        <v>0</v>
      </c>
      <c r="AG24" s="121">
        <v>0</v>
      </c>
      <c r="AH24" s="122">
        <f t="shared" si="11"/>
        <v>0</v>
      </c>
      <c r="AI24" s="122">
        <f t="shared" si="12"/>
        <v>0</v>
      </c>
    </row>
    <row r="25" spans="1:35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/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33">
        <v>0</v>
      </c>
      <c r="AA25" s="33">
        <f t="shared" si="9"/>
        <v>563.33000000000004</v>
      </c>
      <c r="AB25" s="33">
        <f t="shared" si="13"/>
        <v>100</v>
      </c>
      <c r="AC25" s="33">
        <v>563.33000000000004</v>
      </c>
      <c r="AD25" s="33">
        <f t="shared" si="7"/>
        <v>100</v>
      </c>
      <c r="AE25" s="33">
        <f t="shared" si="10"/>
        <v>0</v>
      </c>
      <c r="AF25" s="14">
        <f t="shared" si="8"/>
        <v>0</v>
      </c>
      <c r="AG25" s="121">
        <v>0</v>
      </c>
      <c r="AH25" s="122">
        <f t="shared" si="11"/>
        <v>563.33000000000004</v>
      </c>
      <c r="AI25" s="122">
        <f t="shared" si="12"/>
        <v>563.33000000000004</v>
      </c>
    </row>
    <row r="26" spans="1:35" ht="48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/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4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33">
        <v>17370.21</v>
      </c>
      <c r="AA26" s="33">
        <f t="shared" si="9"/>
        <v>18701.07</v>
      </c>
      <c r="AB26" s="33">
        <f t="shared" si="13"/>
        <v>100</v>
      </c>
      <c r="AC26" s="33">
        <v>18701.07</v>
      </c>
      <c r="AD26" s="33">
        <f t="shared" si="7"/>
        <v>100</v>
      </c>
      <c r="AE26" s="33">
        <f t="shared" si="10"/>
        <v>0</v>
      </c>
      <c r="AF26" s="14">
        <f t="shared" si="8"/>
        <v>0</v>
      </c>
      <c r="AG26" s="121">
        <v>17370.21</v>
      </c>
      <c r="AH26" s="122">
        <f t="shared" si="11"/>
        <v>1330.86</v>
      </c>
      <c r="AI26" s="122">
        <f t="shared" si="12"/>
        <v>18701.07</v>
      </c>
    </row>
    <row r="27" spans="1:35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/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4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33">
        <v>0</v>
      </c>
      <c r="AA27" s="33">
        <f t="shared" si="9"/>
        <v>10869.96</v>
      </c>
      <c r="AB27" s="33">
        <f t="shared" si="13"/>
        <v>100</v>
      </c>
      <c r="AC27" s="33">
        <v>10869.96</v>
      </c>
      <c r="AD27" s="33">
        <f t="shared" si="7"/>
        <v>100</v>
      </c>
      <c r="AE27" s="33">
        <f t="shared" si="10"/>
        <v>0</v>
      </c>
      <c r="AF27" s="14">
        <f t="shared" si="8"/>
        <v>0</v>
      </c>
      <c r="AG27" s="121">
        <v>0</v>
      </c>
      <c r="AH27" s="122">
        <f t="shared" si="11"/>
        <v>10869.96</v>
      </c>
      <c r="AI27" s="122">
        <f t="shared" si="12"/>
        <v>10869.96</v>
      </c>
    </row>
    <row r="28" spans="1:35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/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4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16">
        <v>9</v>
      </c>
      <c r="W28" s="16">
        <v>13</v>
      </c>
      <c r="X28" s="16">
        <v>0</v>
      </c>
      <c r="Y28" s="14">
        <f t="shared" si="6"/>
        <v>16.071428571428573</v>
      </c>
      <c r="Z28" s="33">
        <v>13515.73</v>
      </c>
      <c r="AA28" s="33">
        <f t="shared" si="9"/>
        <v>25362.3</v>
      </c>
      <c r="AB28" s="33">
        <f t="shared" si="13"/>
        <v>100.30214467351368</v>
      </c>
      <c r="AC28" s="33">
        <v>25362.3</v>
      </c>
      <c r="AD28" s="33">
        <f t="shared" si="7"/>
        <v>100</v>
      </c>
      <c r="AE28" s="33">
        <f t="shared" si="10"/>
        <v>0</v>
      </c>
      <c r="AF28" s="14">
        <f t="shared" si="8"/>
        <v>0</v>
      </c>
      <c r="AG28" s="121">
        <v>13592.13</v>
      </c>
      <c r="AH28" s="122">
        <f t="shared" si="11"/>
        <v>11770.17</v>
      </c>
      <c r="AI28" s="122">
        <f t="shared" si="12"/>
        <v>25362.3</v>
      </c>
    </row>
    <row r="29" spans="1:35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/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4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33"/>
      <c r="AA29" s="33">
        <f t="shared" si="9"/>
        <v>8273.7000000000007</v>
      </c>
      <c r="AB29" s="33">
        <f t="shared" si="13"/>
        <v>100</v>
      </c>
      <c r="AC29" s="33">
        <v>8273.7000000000007</v>
      </c>
      <c r="AD29" s="33">
        <f t="shared" si="7"/>
        <v>100</v>
      </c>
      <c r="AE29" s="33">
        <f t="shared" si="10"/>
        <v>0</v>
      </c>
      <c r="AF29" s="14">
        <f t="shared" si="8"/>
        <v>0</v>
      </c>
      <c r="AG29" s="121">
        <v>0</v>
      </c>
      <c r="AH29" s="122">
        <f t="shared" si="11"/>
        <v>8273.7000000000007</v>
      </c>
      <c r="AI29" s="122">
        <f t="shared" si="12"/>
        <v>8273.7000000000007</v>
      </c>
    </row>
    <row r="30" spans="1:35" ht="36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4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33">
        <v>0</v>
      </c>
      <c r="AA30" s="33">
        <f t="shared" si="9"/>
        <v>8845.52</v>
      </c>
      <c r="AB30" s="33">
        <f t="shared" si="13"/>
        <v>100</v>
      </c>
      <c r="AC30" s="33">
        <v>8845.52</v>
      </c>
      <c r="AD30" s="33">
        <f t="shared" si="7"/>
        <v>100</v>
      </c>
      <c r="AE30" s="33">
        <f t="shared" si="10"/>
        <v>0</v>
      </c>
      <c r="AF30" s="14">
        <f t="shared" si="8"/>
        <v>0</v>
      </c>
      <c r="AG30" s="121">
        <v>0</v>
      </c>
      <c r="AH30" s="122">
        <f t="shared" si="11"/>
        <v>8845.52</v>
      </c>
      <c r="AI30" s="122">
        <f t="shared" si="12"/>
        <v>8845.52</v>
      </c>
    </row>
    <row r="31" spans="1:35" ht="36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/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4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33">
        <v>4979.95</v>
      </c>
      <c r="AA31" s="33">
        <f t="shared" si="9"/>
        <v>19699.14</v>
      </c>
      <c r="AB31" s="33">
        <f t="shared" si="13"/>
        <v>100</v>
      </c>
      <c r="AC31" s="33">
        <v>19699.14</v>
      </c>
      <c r="AD31" s="33">
        <f t="shared" si="7"/>
        <v>100</v>
      </c>
      <c r="AE31" s="33">
        <f t="shared" si="10"/>
        <v>0</v>
      </c>
      <c r="AF31" s="14">
        <f t="shared" si="8"/>
        <v>0</v>
      </c>
      <c r="AG31" s="121">
        <v>4979.95</v>
      </c>
      <c r="AH31" s="122">
        <f t="shared" si="11"/>
        <v>14719.19</v>
      </c>
      <c r="AI31" s="122">
        <f t="shared" si="12"/>
        <v>19699.14</v>
      </c>
    </row>
    <row r="32" spans="1:35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4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33">
        <v>511.56</v>
      </c>
      <c r="AA32" s="33">
        <f t="shared" si="9"/>
        <v>0</v>
      </c>
      <c r="AB32" s="33">
        <f t="shared" si="13"/>
        <v>0</v>
      </c>
      <c r="AC32" s="33">
        <v>0</v>
      </c>
      <c r="AD32" s="33">
        <f t="shared" si="7"/>
        <v>0</v>
      </c>
      <c r="AE32" s="33">
        <f t="shared" si="10"/>
        <v>0</v>
      </c>
      <c r="AF32" s="14">
        <f t="shared" si="8"/>
        <v>0</v>
      </c>
      <c r="AG32" s="121">
        <v>0</v>
      </c>
      <c r="AH32" s="122">
        <f t="shared" si="11"/>
        <v>0</v>
      </c>
      <c r="AI32" s="122">
        <f t="shared" si="12"/>
        <v>0</v>
      </c>
    </row>
    <row r="33" spans="1:35" ht="36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4"/>
        <v>0</v>
      </c>
      <c r="S33" s="14">
        <f t="shared" si="4"/>
        <v>0</v>
      </c>
      <c r="T33" s="14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33">
        <v>0</v>
      </c>
      <c r="AA33" s="33">
        <f t="shared" si="9"/>
        <v>0</v>
      </c>
      <c r="AB33" s="33">
        <f t="shared" si="13"/>
        <v>0</v>
      </c>
      <c r="AC33" s="33">
        <v>0</v>
      </c>
      <c r="AD33" s="33">
        <f t="shared" si="7"/>
        <v>0</v>
      </c>
      <c r="AE33" s="33">
        <f t="shared" si="10"/>
        <v>0</v>
      </c>
      <c r="AF33" s="14">
        <f t="shared" si="8"/>
        <v>0</v>
      </c>
      <c r="AG33" s="121">
        <v>0</v>
      </c>
      <c r="AH33" s="122">
        <f t="shared" si="11"/>
        <v>0</v>
      </c>
      <c r="AI33" s="122">
        <f t="shared" si="12"/>
        <v>0</v>
      </c>
    </row>
    <row r="34" spans="1:35" ht="36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/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4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16">
        <v>20</v>
      </c>
      <c r="W34" s="16">
        <v>21</v>
      </c>
      <c r="X34" s="16">
        <v>0</v>
      </c>
      <c r="Y34" s="14">
        <f t="shared" si="6"/>
        <v>42.553191489361701</v>
      </c>
      <c r="Z34" s="33">
        <v>13248.17</v>
      </c>
      <c r="AA34" s="33">
        <f t="shared" si="9"/>
        <v>26946.82</v>
      </c>
      <c r="AB34" s="33">
        <f t="shared" si="13"/>
        <v>100</v>
      </c>
      <c r="AC34" s="33">
        <v>26946.82</v>
      </c>
      <c r="AD34" s="33">
        <f t="shared" si="7"/>
        <v>100</v>
      </c>
      <c r="AE34" s="33">
        <f t="shared" si="10"/>
        <v>0</v>
      </c>
      <c r="AF34" s="14">
        <f t="shared" si="8"/>
        <v>0</v>
      </c>
      <c r="AG34" s="121">
        <v>13248.17</v>
      </c>
      <c r="AH34" s="122">
        <f t="shared" si="11"/>
        <v>13698.65</v>
      </c>
      <c r="AI34" s="122">
        <f t="shared" si="12"/>
        <v>26946.82</v>
      </c>
    </row>
    <row r="35" spans="1:35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/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4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16">
        <v>3</v>
      </c>
      <c r="W35" s="16">
        <v>5</v>
      </c>
      <c r="X35" s="16">
        <v>0</v>
      </c>
      <c r="Y35" s="14">
        <f t="shared" si="6"/>
        <v>13.636363636363635</v>
      </c>
      <c r="Z35" s="33">
        <v>2769.72</v>
      </c>
      <c r="AA35" s="33">
        <f t="shared" si="9"/>
        <v>7005.01</v>
      </c>
      <c r="AB35" s="33">
        <f t="shared" si="13"/>
        <v>100</v>
      </c>
      <c r="AC35" s="33">
        <v>7005.01</v>
      </c>
      <c r="AD35" s="33">
        <f t="shared" si="7"/>
        <v>100</v>
      </c>
      <c r="AE35" s="33">
        <f t="shared" si="10"/>
        <v>0</v>
      </c>
      <c r="AF35" s="14">
        <f t="shared" si="8"/>
        <v>0</v>
      </c>
      <c r="AG35" s="122">
        <v>2769.72</v>
      </c>
      <c r="AH35" s="122">
        <f t="shared" si="11"/>
        <v>4235.29</v>
      </c>
      <c r="AI35" s="122">
        <f t="shared" si="12"/>
        <v>7005.01</v>
      </c>
    </row>
    <row r="36" spans="1:35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/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4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16">
        <v>1</v>
      </c>
      <c r="W36" s="16">
        <v>1</v>
      </c>
      <c r="X36" s="16">
        <v>0</v>
      </c>
      <c r="Y36" s="14">
        <f t="shared" si="6"/>
        <v>2.9411764705882351</v>
      </c>
      <c r="Z36" s="33">
        <v>530.55999999999995</v>
      </c>
      <c r="AA36" s="33">
        <f t="shared" si="9"/>
        <v>1655.6</v>
      </c>
      <c r="AB36" s="33">
        <f t="shared" si="13"/>
        <v>100</v>
      </c>
      <c r="AC36" s="33">
        <v>1655.6</v>
      </c>
      <c r="AD36" s="33">
        <f t="shared" si="7"/>
        <v>100</v>
      </c>
      <c r="AE36" s="33">
        <f t="shared" si="10"/>
        <v>0</v>
      </c>
      <c r="AF36" s="14">
        <f t="shared" si="8"/>
        <v>0</v>
      </c>
      <c r="AG36" s="121">
        <v>530.55999999999995</v>
      </c>
      <c r="AH36" s="122">
        <f t="shared" si="11"/>
        <v>1125.04</v>
      </c>
      <c r="AI36" s="122">
        <f t="shared" si="12"/>
        <v>1655.6</v>
      </c>
    </row>
    <row r="37" spans="1:35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/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4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33">
        <v>0</v>
      </c>
      <c r="AA37" s="33">
        <f t="shared" si="9"/>
        <v>2463.41</v>
      </c>
      <c r="AB37" s="33">
        <f t="shared" si="13"/>
        <v>100</v>
      </c>
      <c r="AC37" s="33">
        <v>2463.41</v>
      </c>
      <c r="AD37" s="33">
        <f t="shared" si="7"/>
        <v>100</v>
      </c>
      <c r="AE37" s="33">
        <f t="shared" si="10"/>
        <v>0</v>
      </c>
      <c r="AF37" s="14">
        <f t="shared" si="8"/>
        <v>0</v>
      </c>
      <c r="AG37" s="121">
        <v>0</v>
      </c>
      <c r="AH37" s="122">
        <f t="shared" si="11"/>
        <v>2463.41</v>
      </c>
      <c r="AI37" s="122">
        <f t="shared" si="12"/>
        <v>2463.41</v>
      </c>
    </row>
    <row r="38" spans="1:35" ht="36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/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4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16">
        <v>0</v>
      </c>
      <c r="W38" s="16">
        <v>0</v>
      </c>
      <c r="X38" s="16">
        <v>0</v>
      </c>
      <c r="Y38" s="14">
        <f t="shared" si="6"/>
        <v>0</v>
      </c>
      <c r="Z38" s="33">
        <v>0</v>
      </c>
      <c r="AA38" s="33">
        <f t="shared" si="9"/>
        <v>2656.99</v>
      </c>
      <c r="AB38" s="33">
        <f t="shared" si="13"/>
        <v>100</v>
      </c>
      <c r="AC38" s="33">
        <v>2656.99</v>
      </c>
      <c r="AD38" s="33">
        <f t="shared" si="7"/>
        <v>100</v>
      </c>
      <c r="AE38" s="33">
        <f t="shared" si="10"/>
        <v>0</v>
      </c>
      <c r="AF38" s="14">
        <f t="shared" si="8"/>
        <v>0</v>
      </c>
      <c r="AG38" s="121">
        <v>0</v>
      </c>
      <c r="AH38" s="122">
        <f t="shared" si="11"/>
        <v>2656.99</v>
      </c>
      <c r="AI38" s="122">
        <f t="shared" si="12"/>
        <v>2656.99</v>
      </c>
    </row>
    <row r="39" spans="1:35" ht="36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/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4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33">
        <v>0</v>
      </c>
      <c r="AA39" s="33">
        <f t="shared" si="9"/>
        <v>17171.150000000001</v>
      </c>
      <c r="AB39" s="33">
        <f t="shared" si="13"/>
        <v>100</v>
      </c>
      <c r="AC39" s="33">
        <v>17171.150000000001</v>
      </c>
      <c r="AD39" s="33">
        <f t="shared" si="7"/>
        <v>100</v>
      </c>
      <c r="AE39" s="33">
        <f t="shared" si="10"/>
        <v>0</v>
      </c>
      <c r="AF39" s="14">
        <f t="shared" si="8"/>
        <v>0</v>
      </c>
      <c r="AG39" s="121">
        <v>0</v>
      </c>
      <c r="AH39" s="122">
        <f t="shared" si="11"/>
        <v>17171.150000000001</v>
      </c>
      <c r="AI39" s="122">
        <f t="shared" si="12"/>
        <v>17171.150000000001</v>
      </c>
    </row>
    <row r="40" spans="1:35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/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4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16">
        <v>0</v>
      </c>
      <c r="W40" s="16">
        <v>0</v>
      </c>
      <c r="X40" s="16">
        <v>0</v>
      </c>
      <c r="Y40" s="14">
        <f t="shared" si="6"/>
        <v>0</v>
      </c>
      <c r="Z40" s="33">
        <v>0</v>
      </c>
      <c r="AA40" s="33">
        <f t="shared" si="9"/>
        <v>20473.14</v>
      </c>
      <c r="AB40" s="33">
        <f t="shared" si="13"/>
        <v>100</v>
      </c>
      <c r="AC40" s="33">
        <v>20473.14</v>
      </c>
      <c r="AD40" s="33">
        <f t="shared" si="7"/>
        <v>100</v>
      </c>
      <c r="AE40" s="33">
        <f t="shared" si="10"/>
        <v>0</v>
      </c>
      <c r="AF40" s="14">
        <f t="shared" si="8"/>
        <v>0</v>
      </c>
      <c r="AG40" s="121">
        <v>0</v>
      </c>
      <c r="AH40" s="122">
        <f t="shared" si="11"/>
        <v>20473.14</v>
      </c>
      <c r="AI40" s="122">
        <f t="shared" si="12"/>
        <v>20473.14</v>
      </c>
    </row>
    <row r="41" spans="1:35" ht="36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4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16">
        <v>0</v>
      </c>
      <c r="W41" s="16">
        <v>0</v>
      </c>
      <c r="X41" s="16">
        <v>0</v>
      </c>
      <c r="Y41" s="14">
        <f t="shared" si="6"/>
        <v>0</v>
      </c>
      <c r="Z41" s="33">
        <v>0</v>
      </c>
      <c r="AA41" s="33">
        <f t="shared" si="9"/>
        <v>2404.21</v>
      </c>
      <c r="AB41" s="33">
        <f t="shared" si="13"/>
        <v>100</v>
      </c>
      <c r="AC41" s="33">
        <v>2404.21</v>
      </c>
      <c r="AD41" s="33">
        <f t="shared" si="7"/>
        <v>100</v>
      </c>
      <c r="AE41" s="33">
        <f t="shared" si="10"/>
        <v>0</v>
      </c>
      <c r="AF41" s="14">
        <f t="shared" si="8"/>
        <v>0</v>
      </c>
      <c r="AG41" s="121">
        <v>0</v>
      </c>
      <c r="AH41" s="122">
        <f t="shared" si="11"/>
        <v>2404.21</v>
      </c>
      <c r="AI41" s="122">
        <f t="shared" si="12"/>
        <v>2404.21</v>
      </c>
    </row>
    <row r="42" spans="1:35" ht="36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4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16">
        <v>0</v>
      </c>
      <c r="W42" s="16">
        <v>0</v>
      </c>
      <c r="X42" s="16">
        <v>0</v>
      </c>
      <c r="Y42" s="14">
        <f t="shared" si="6"/>
        <v>0</v>
      </c>
      <c r="Z42" s="33">
        <v>0</v>
      </c>
      <c r="AA42" s="33">
        <f t="shared" si="9"/>
        <v>8961.44</v>
      </c>
      <c r="AB42" s="33">
        <f t="shared" si="13"/>
        <v>100</v>
      </c>
      <c r="AC42" s="33">
        <v>8961.44</v>
      </c>
      <c r="AD42" s="33">
        <f t="shared" si="7"/>
        <v>100</v>
      </c>
      <c r="AE42" s="33">
        <f t="shared" si="10"/>
        <v>0</v>
      </c>
      <c r="AF42" s="14">
        <f t="shared" si="8"/>
        <v>0</v>
      </c>
      <c r="AG42" s="121">
        <v>0</v>
      </c>
      <c r="AH42" s="122">
        <f t="shared" si="11"/>
        <v>8961.44</v>
      </c>
      <c r="AI42" s="122">
        <f t="shared" si="12"/>
        <v>8961.44</v>
      </c>
    </row>
    <row r="43" spans="1:35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/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4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33">
        <v>0</v>
      </c>
      <c r="AA43" s="33">
        <f t="shared" si="9"/>
        <v>1179.75</v>
      </c>
      <c r="AB43" s="33">
        <f t="shared" si="13"/>
        <v>100</v>
      </c>
      <c r="AC43" s="33">
        <v>1179.75</v>
      </c>
      <c r="AD43" s="33">
        <f t="shared" si="7"/>
        <v>100</v>
      </c>
      <c r="AE43" s="33">
        <f t="shared" si="10"/>
        <v>0</v>
      </c>
      <c r="AF43" s="14">
        <f t="shared" si="8"/>
        <v>0</v>
      </c>
      <c r="AG43" s="121">
        <v>0</v>
      </c>
      <c r="AH43" s="122">
        <f t="shared" si="11"/>
        <v>1179.75</v>
      </c>
      <c r="AI43" s="122">
        <f t="shared" si="12"/>
        <v>1179.75</v>
      </c>
    </row>
    <row r="44" spans="1:35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/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4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16">
        <v>1</v>
      </c>
      <c r="W44" s="16">
        <v>1</v>
      </c>
      <c r="X44" s="16">
        <v>0</v>
      </c>
      <c r="Y44" s="14">
        <f t="shared" si="6"/>
        <v>4.7619047619047619</v>
      </c>
      <c r="Z44" s="33">
        <v>3213.2</v>
      </c>
      <c r="AA44" s="33">
        <f t="shared" si="9"/>
        <v>17398.689999999999</v>
      </c>
      <c r="AB44" s="33">
        <f t="shared" si="13"/>
        <v>100</v>
      </c>
      <c r="AC44" s="33">
        <v>16027.71</v>
      </c>
      <c r="AD44" s="33">
        <f t="shared" si="7"/>
        <v>92.120211349245267</v>
      </c>
      <c r="AE44" s="33">
        <f t="shared" si="10"/>
        <v>1370.9799999999996</v>
      </c>
      <c r="AF44" s="14">
        <f t="shared" si="8"/>
        <v>7.8797886507547394</v>
      </c>
      <c r="AG44" s="121">
        <v>3213.2</v>
      </c>
      <c r="AH44" s="122">
        <f t="shared" si="11"/>
        <v>14185.49</v>
      </c>
      <c r="AI44" s="122">
        <f t="shared" si="12"/>
        <v>17398.689999999999</v>
      </c>
    </row>
    <row r="45" spans="1:35" ht="36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/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4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16">
        <v>7</v>
      </c>
      <c r="W45" s="16">
        <v>8</v>
      </c>
      <c r="X45" s="16">
        <v>0</v>
      </c>
      <c r="Y45" s="14">
        <f t="shared" si="6"/>
        <v>30.434782608695656</v>
      </c>
      <c r="Z45" s="33">
        <v>4447.54</v>
      </c>
      <c r="AA45" s="33">
        <f t="shared" si="9"/>
        <v>9454.85</v>
      </c>
      <c r="AB45" s="33">
        <f t="shared" si="13"/>
        <v>100</v>
      </c>
      <c r="AC45" s="33">
        <v>8859.61</v>
      </c>
      <c r="AD45" s="33">
        <f t="shared" si="7"/>
        <v>93.704395098811716</v>
      </c>
      <c r="AE45" s="33">
        <f t="shared" si="10"/>
        <v>595.23999999999978</v>
      </c>
      <c r="AF45" s="14">
        <f t="shared" si="8"/>
        <v>6.295604901188276</v>
      </c>
      <c r="AG45" s="121">
        <v>4447.54</v>
      </c>
      <c r="AH45" s="122">
        <f t="shared" si="11"/>
        <v>5007.3100000000004</v>
      </c>
      <c r="AI45" s="122">
        <f t="shared" si="12"/>
        <v>9454.85</v>
      </c>
    </row>
    <row r="46" spans="1:35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4"/>
        <v>0</v>
      </c>
      <c r="S46" s="14">
        <f t="shared" si="4"/>
        <v>0</v>
      </c>
      <c r="T46" s="14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33">
        <v>0</v>
      </c>
      <c r="AA46" s="33">
        <f t="shared" si="9"/>
        <v>0</v>
      </c>
      <c r="AB46" s="33">
        <f t="shared" si="13"/>
        <v>0</v>
      </c>
      <c r="AC46" s="33">
        <v>0</v>
      </c>
      <c r="AD46" s="33">
        <f t="shared" si="7"/>
        <v>0</v>
      </c>
      <c r="AE46" s="33">
        <f t="shared" si="10"/>
        <v>0</v>
      </c>
      <c r="AF46" s="14">
        <f t="shared" si="8"/>
        <v>0</v>
      </c>
      <c r="AG46" s="121">
        <v>0</v>
      </c>
      <c r="AH46" s="122">
        <f t="shared" si="11"/>
        <v>0</v>
      </c>
      <c r="AI46" s="122">
        <f t="shared" si="12"/>
        <v>0</v>
      </c>
    </row>
    <row r="47" spans="1:35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/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4"/>
        <v>0</v>
      </c>
      <c r="S47" s="14">
        <f t="shared" si="4"/>
        <v>0</v>
      </c>
      <c r="T47" s="14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33">
        <v>0</v>
      </c>
      <c r="AA47" s="33">
        <f t="shared" si="9"/>
        <v>0</v>
      </c>
      <c r="AB47" s="33">
        <f t="shared" si="13"/>
        <v>0</v>
      </c>
      <c r="AC47" s="33">
        <v>0</v>
      </c>
      <c r="AD47" s="33">
        <f t="shared" si="7"/>
        <v>0</v>
      </c>
      <c r="AE47" s="33">
        <f t="shared" si="10"/>
        <v>0</v>
      </c>
      <c r="AF47" s="14">
        <f t="shared" si="8"/>
        <v>0</v>
      </c>
      <c r="AG47" s="121">
        <v>0</v>
      </c>
      <c r="AH47" s="122">
        <f t="shared" si="11"/>
        <v>0</v>
      </c>
      <c r="AI47" s="122">
        <f t="shared" si="12"/>
        <v>0</v>
      </c>
    </row>
    <row r="48" spans="1:35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/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4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33">
        <v>3261.19</v>
      </c>
      <c r="AA48" s="33">
        <f t="shared" si="9"/>
        <v>12056.74</v>
      </c>
      <c r="AB48" s="33">
        <f t="shared" si="13"/>
        <v>100</v>
      </c>
      <c r="AC48" s="33">
        <v>12056.74</v>
      </c>
      <c r="AD48" s="33">
        <f t="shared" si="7"/>
        <v>100</v>
      </c>
      <c r="AE48" s="33">
        <f t="shared" si="10"/>
        <v>0</v>
      </c>
      <c r="AF48" s="14">
        <f t="shared" si="8"/>
        <v>0</v>
      </c>
      <c r="AG48" s="121">
        <v>3261.19</v>
      </c>
      <c r="AH48" s="122">
        <f t="shared" si="11"/>
        <v>8795.5499999999993</v>
      </c>
      <c r="AI48" s="122">
        <f t="shared" si="12"/>
        <v>12056.74</v>
      </c>
    </row>
    <row r="49" spans="1:35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/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4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16">
        <f>2+2</f>
        <v>4</v>
      </c>
      <c r="W49" s="16">
        <f>2+3</f>
        <v>5</v>
      </c>
      <c r="X49" s="16">
        <v>0</v>
      </c>
      <c r="Y49" s="14">
        <f t="shared" si="6"/>
        <v>18.181818181818183</v>
      </c>
      <c r="Z49" s="33">
        <v>8715.76</v>
      </c>
      <c r="AA49" s="33">
        <f t="shared" si="9"/>
        <v>21694.639999999999</v>
      </c>
      <c r="AB49" s="33">
        <f t="shared" si="13"/>
        <v>100</v>
      </c>
      <c r="AC49" s="33">
        <v>21694.639999999999</v>
      </c>
      <c r="AD49" s="33">
        <f t="shared" si="7"/>
        <v>100</v>
      </c>
      <c r="AE49" s="33">
        <f t="shared" si="10"/>
        <v>0</v>
      </c>
      <c r="AF49" s="14">
        <f t="shared" si="8"/>
        <v>0</v>
      </c>
      <c r="AG49" s="121">
        <v>8715.76</v>
      </c>
      <c r="AH49" s="122">
        <f t="shared" si="11"/>
        <v>12978.88</v>
      </c>
      <c r="AI49" s="122">
        <f t="shared" si="12"/>
        <v>21694.639999999999</v>
      </c>
    </row>
    <row r="50" spans="1:35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4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33">
        <v>12421.38</v>
      </c>
      <c r="AA50" s="33">
        <f t="shared" si="9"/>
        <v>12421.38</v>
      </c>
      <c r="AB50" s="33">
        <f t="shared" si="13"/>
        <v>100</v>
      </c>
      <c r="AC50" s="33">
        <v>12421.38</v>
      </c>
      <c r="AD50" s="33">
        <f t="shared" si="7"/>
        <v>100</v>
      </c>
      <c r="AE50" s="33">
        <f t="shared" si="10"/>
        <v>0</v>
      </c>
      <c r="AF50" s="14">
        <f t="shared" si="8"/>
        <v>0</v>
      </c>
      <c r="AG50" s="121">
        <v>12421.38</v>
      </c>
      <c r="AH50" s="122">
        <f t="shared" si="11"/>
        <v>0</v>
      </c>
      <c r="AI50" s="122">
        <f t="shared" si="12"/>
        <v>12421.38</v>
      </c>
    </row>
    <row r="51" spans="1:35" ht="36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/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4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16">
        <v>1</v>
      </c>
      <c r="W51" s="16">
        <v>1</v>
      </c>
      <c r="X51" s="16">
        <v>0</v>
      </c>
      <c r="Y51" s="14">
        <f t="shared" si="6"/>
        <v>12.5</v>
      </c>
      <c r="Z51" s="33">
        <v>1358.83</v>
      </c>
      <c r="AA51" s="33">
        <f t="shared" si="9"/>
        <v>6840.29</v>
      </c>
      <c r="AB51" s="33">
        <f t="shared" si="13"/>
        <v>100</v>
      </c>
      <c r="AC51" s="33">
        <v>6840.29</v>
      </c>
      <c r="AD51" s="33">
        <f t="shared" si="7"/>
        <v>100</v>
      </c>
      <c r="AE51" s="33">
        <f t="shared" si="10"/>
        <v>0</v>
      </c>
      <c r="AF51" s="14">
        <f t="shared" si="8"/>
        <v>0</v>
      </c>
      <c r="AG51" s="121">
        <v>1358.83</v>
      </c>
      <c r="AH51" s="122">
        <f t="shared" si="11"/>
        <v>5481.46</v>
      </c>
      <c r="AI51" s="122">
        <f t="shared" si="12"/>
        <v>6840.29</v>
      </c>
    </row>
    <row r="52" spans="1:35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4"/>
        <v>0</v>
      </c>
      <c r="S52" s="14">
        <f t="shared" si="4"/>
        <v>0</v>
      </c>
      <c r="T52" s="14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33">
        <v>0</v>
      </c>
      <c r="AA52" s="33">
        <f t="shared" si="9"/>
        <v>0</v>
      </c>
      <c r="AB52" s="33">
        <f t="shared" si="13"/>
        <v>0</v>
      </c>
      <c r="AC52" s="33">
        <v>0</v>
      </c>
      <c r="AD52" s="33">
        <f t="shared" si="7"/>
        <v>0</v>
      </c>
      <c r="AE52" s="33">
        <f t="shared" si="10"/>
        <v>0</v>
      </c>
      <c r="AF52" s="14">
        <f t="shared" si="8"/>
        <v>0</v>
      </c>
      <c r="AG52" s="121">
        <v>0</v>
      </c>
      <c r="AH52" s="122">
        <f t="shared" si="11"/>
        <v>0</v>
      </c>
      <c r="AI52" s="122">
        <f t="shared" si="12"/>
        <v>0</v>
      </c>
    </row>
    <row r="53" spans="1:35" ht="24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/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4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16">
        <v>2</v>
      </c>
      <c r="W53" s="16">
        <v>2</v>
      </c>
      <c r="X53" s="16">
        <v>0</v>
      </c>
      <c r="Y53" s="14">
        <f t="shared" si="6"/>
        <v>9.5238095238095237</v>
      </c>
      <c r="Z53" s="33">
        <v>1992.79</v>
      </c>
      <c r="AA53" s="33">
        <f t="shared" si="9"/>
        <v>25089.120000000003</v>
      </c>
      <c r="AB53" s="33">
        <f t="shared" si="13"/>
        <v>100</v>
      </c>
      <c r="AC53" s="33">
        <v>25089.119999999999</v>
      </c>
      <c r="AD53" s="33">
        <f t="shared" si="7"/>
        <v>99.999999999999986</v>
      </c>
      <c r="AE53" s="33">
        <f t="shared" si="10"/>
        <v>0</v>
      </c>
      <c r="AF53" s="14">
        <f t="shared" si="8"/>
        <v>0</v>
      </c>
      <c r="AG53" s="121">
        <v>1992.79</v>
      </c>
      <c r="AH53" s="122">
        <f t="shared" si="11"/>
        <v>23096.33</v>
      </c>
      <c r="AI53" s="122">
        <f t="shared" si="12"/>
        <v>25089.120000000003</v>
      </c>
    </row>
    <row r="54" spans="1:35" ht="36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/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4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33">
        <v>2687.64</v>
      </c>
      <c r="AA54" s="33">
        <f t="shared" si="9"/>
        <v>18012.5</v>
      </c>
      <c r="AB54" s="33">
        <f t="shared" si="13"/>
        <v>100</v>
      </c>
      <c r="AC54" s="33">
        <v>18012.5</v>
      </c>
      <c r="AD54" s="33">
        <f t="shared" si="7"/>
        <v>100</v>
      </c>
      <c r="AE54" s="33">
        <f t="shared" si="10"/>
        <v>0</v>
      </c>
      <c r="AF54" s="14">
        <f t="shared" si="8"/>
        <v>0</v>
      </c>
      <c r="AG54" s="121">
        <v>2687.64</v>
      </c>
      <c r="AH54" s="122">
        <f t="shared" si="11"/>
        <v>15324.86</v>
      </c>
      <c r="AI54" s="122">
        <f t="shared" si="12"/>
        <v>18012.5</v>
      </c>
    </row>
    <row r="55" spans="1:35" ht="33.75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/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4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16">
        <v>2</v>
      </c>
      <c r="W55" s="16">
        <v>2</v>
      </c>
      <c r="X55" s="16">
        <v>0</v>
      </c>
      <c r="Y55" s="14">
        <f t="shared" si="6"/>
        <v>20</v>
      </c>
      <c r="Z55" s="33">
        <v>3289.25</v>
      </c>
      <c r="AA55" s="33">
        <f t="shared" si="9"/>
        <v>5045.68</v>
      </c>
      <c r="AB55" s="33">
        <f t="shared" si="13"/>
        <v>100</v>
      </c>
      <c r="AC55" s="33">
        <v>5045.68</v>
      </c>
      <c r="AD55" s="33">
        <f t="shared" si="7"/>
        <v>100</v>
      </c>
      <c r="AE55" s="33">
        <f t="shared" si="10"/>
        <v>0</v>
      </c>
      <c r="AF55" s="14">
        <f t="shared" si="8"/>
        <v>0</v>
      </c>
      <c r="AG55" s="121">
        <v>3289.25</v>
      </c>
      <c r="AH55" s="122">
        <f t="shared" si="11"/>
        <v>1756.43</v>
      </c>
      <c r="AI55" s="122">
        <f t="shared" si="12"/>
        <v>5045.68</v>
      </c>
    </row>
    <row r="56" spans="1:35" ht="24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/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4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16">
        <f>9+10</f>
        <v>19</v>
      </c>
      <c r="W56" s="16">
        <f>10+15</f>
        <v>25</v>
      </c>
      <c r="X56" s="16">
        <v>0</v>
      </c>
      <c r="Y56" s="14">
        <f t="shared" si="6"/>
        <v>79.166666666666657</v>
      </c>
      <c r="Z56" s="33">
        <v>9280.9</v>
      </c>
      <c r="AA56" s="33">
        <f t="shared" si="9"/>
        <v>18709.669999999998</v>
      </c>
      <c r="AB56" s="33">
        <f t="shared" si="13"/>
        <v>100</v>
      </c>
      <c r="AC56" s="33">
        <v>17632.47</v>
      </c>
      <c r="AD56" s="33">
        <f t="shared" si="7"/>
        <v>94.242549441011008</v>
      </c>
      <c r="AE56" s="33">
        <f t="shared" si="10"/>
        <v>1077.1999999999971</v>
      </c>
      <c r="AF56" s="14">
        <f t="shared" si="8"/>
        <v>5.7574505589889995</v>
      </c>
      <c r="AG56" s="121">
        <v>9280.9</v>
      </c>
      <c r="AH56" s="122">
        <f t="shared" si="11"/>
        <v>9428.77</v>
      </c>
      <c r="AI56" s="122">
        <f t="shared" si="12"/>
        <v>18709.669999999998</v>
      </c>
    </row>
    <row r="57" spans="1:35" ht="24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/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4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16">
        <v>19</v>
      </c>
      <c r="W57" s="16">
        <v>19</v>
      </c>
      <c r="X57" s="16">
        <v>0</v>
      </c>
      <c r="Y57" s="14">
        <f t="shared" si="6"/>
        <v>13.103448275862069</v>
      </c>
      <c r="Z57" s="33">
        <v>5419.96</v>
      </c>
      <c r="AA57" s="33">
        <f t="shared" si="9"/>
        <v>22320</v>
      </c>
      <c r="AB57" s="33">
        <f t="shared" si="13"/>
        <v>100</v>
      </c>
      <c r="AC57" s="33">
        <v>22320</v>
      </c>
      <c r="AD57" s="33">
        <f t="shared" si="7"/>
        <v>100</v>
      </c>
      <c r="AE57" s="33">
        <f t="shared" si="10"/>
        <v>0</v>
      </c>
      <c r="AF57" s="14">
        <f t="shared" si="8"/>
        <v>0</v>
      </c>
      <c r="AG57" s="121">
        <v>5419.96</v>
      </c>
      <c r="AH57" s="122">
        <f t="shared" si="11"/>
        <v>16900.04</v>
      </c>
      <c r="AI57" s="122">
        <f t="shared" si="12"/>
        <v>22320</v>
      </c>
    </row>
    <row r="58" spans="1:35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0</v>
      </c>
      <c r="H58" s="58">
        <f t="shared" ref="H58:M58" si="15">SUM(H7:H57)</f>
        <v>1073</v>
      </c>
      <c r="I58" s="58">
        <f t="shared" si="15"/>
        <v>161</v>
      </c>
      <c r="J58" s="58">
        <f t="shared" si="15"/>
        <v>841</v>
      </c>
      <c r="K58" s="58">
        <f t="shared" si="15"/>
        <v>639</v>
      </c>
      <c r="L58" s="58">
        <f t="shared" si="15"/>
        <v>677</v>
      </c>
      <c r="M58" s="58">
        <f t="shared" si="15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58">
        <f>SUM(V7:V57)</f>
        <v>149</v>
      </c>
      <c r="W58" s="58">
        <f>SUM(W7:W57)</f>
        <v>185</v>
      </c>
      <c r="X58" s="58">
        <f>SUM(X7:X57)</f>
        <v>0</v>
      </c>
      <c r="Y58" s="14">
        <f>IF(H58=0,0,V58/H58)*100</f>
        <v>13.886300093196645</v>
      </c>
      <c r="Z58" s="107">
        <f>SUM(Z7:Z57)</f>
        <v>161724.21</v>
      </c>
      <c r="AA58" s="33">
        <f>SUM(AA7:AA57)</f>
        <v>503726.8</v>
      </c>
      <c r="AB58" s="33">
        <f>IF(Z58=0,0,AA58/Z58)*100</f>
        <v>311.47272260597225</v>
      </c>
      <c r="AC58" s="108">
        <f>SUM(AC7:AC57)</f>
        <v>499181.45999999996</v>
      </c>
      <c r="AD58" s="33">
        <f>IF(AA58=0,0,AC58/AA58)*100</f>
        <v>99.097657698577876</v>
      </c>
      <c r="AE58" s="33">
        <f>SUM(AE7:AE57)</f>
        <v>4545.3399999999965</v>
      </c>
      <c r="AF58" s="14">
        <f>IF(AA58=0,0,AE58/AA58)*100</f>
        <v>0.90234230142211946</v>
      </c>
      <c r="AG58" s="123">
        <f>SUM(AG7:AG57)</f>
        <v>159024.14999999997</v>
      </c>
      <c r="AH58" s="123">
        <f>SUM(AH7:AH57)</f>
        <v>344702.64999999997</v>
      </c>
      <c r="AI58" s="123">
        <f>SUM(AI7:AI57)</f>
        <v>503726.8</v>
      </c>
    </row>
    <row r="59" spans="1:35" x14ac:dyDescent="0.25">
      <c r="A59" s="103"/>
      <c r="B59" s="103"/>
      <c r="C59" s="103"/>
      <c r="D59" s="103"/>
      <c r="E59" s="103"/>
      <c r="F59" s="103"/>
      <c r="G59" s="103"/>
      <c r="H59" s="104"/>
      <c r="I59" s="104"/>
      <c r="J59" s="104"/>
      <c r="K59" s="104"/>
      <c r="L59" s="104"/>
      <c r="M59" s="104"/>
      <c r="N59" s="105"/>
      <c r="O59" s="104"/>
      <c r="P59" s="104"/>
      <c r="Q59" s="105"/>
      <c r="R59" s="110"/>
      <c r="S59" s="111"/>
      <c r="T59" s="112"/>
      <c r="U59" s="111"/>
      <c r="V59" s="110"/>
      <c r="W59" s="110"/>
      <c r="X59" s="110"/>
      <c r="Y59" s="111"/>
      <c r="Z59" s="113" t="s">
        <v>175</v>
      </c>
      <c r="AA59" s="359">
        <v>344702.65</v>
      </c>
      <c r="AB59" s="359"/>
      <c r="AC59" s="359"/>
      <c r="AD59" s="111"/>
      <c r="AE59" s="111">
        <v>5830.5</v>
      </c>
      <c r="AF59" s="111"/>
      <c r="AG59" s="123"/>
      <c r="AH59" s="123"/>
      <c r="AI59" s="123"/>
    </row>
    <row r="60" spans="1:35" x14ac:dyDescent="0.25">
      <c r="R60" s="109"/>
      <c r="S60" s="114" t="s">
        <v>180</v>
      </c>
      <c r="T60" s="112">
        <v>728494.79</v>
      </c>
      <c r="U60" s="109"/>
      <c r="V60" s="109"/>
      <c r="W60" s="109"/>
      <c r="X60" s="109"/>
      <c r="Y60" s="109"/>
      <c r="Z60" s="121"/>
      <c r="AA60" s="123">
        <f>AA58-AA59</f>
        <v>159024.14999999997</v>
      </c>
      <c r="AB60" s="125" t="s">
        <v>166</v>
      </c>
      <c r="AC60" s="122">
        <f>T58</f>
        <v>344702.64999999997</v>
      </c>
      <c r="AD60" s="122"/>
      <c r="AE60" s="126">
        <v>696.7</v>
      </c>
      <c r="AF60" s="126">
        <f>AE58+AE59+AE60</f>
        <v>11072.539999999997</v>
      </c>
      <c r="AG60" s="124"/>
      <c r="AH60" s="120"/>
      <c r="AI60" s="120"/>
    </row>
    <row r="61" spans="1:35" x14ac:dyDescent="0.25">
      <c r="R61" s="360" t="s">
        <v>181</v>
      </c>
      <c r="S61" s="115" t="s">
        <v>177</v>
      </c>
      <c r="T61" s="116">
        <f>AC58</f>
        <v>499181.45999999996</v>
      </c>
      <c r="U61" s="109"/>
      <c r="V61" s="109"/>
      <c r="W61" s="109"/>
      <c r="X61" s="109"/>
      <c r="Y61" s="109"/>
      <c r="Z61" s="121"/>
      <c r="AA61" s="357" t="s">
        <v>167</v>
      </c>
      <c r="AB61" s="357"/>
      <c r="AC61" s="123">
        <v>159024.15</v>
      </c>
      <c r="AD61" s="122" t="s">
        <v>171</v>
      </c>
      <c r="AE61" s="358">
        <v>739567.33</v>
      </c>
      <c r="AF61" s="358"/>
      <c r="AG61" s="124"/>
      <c r="AH61" s="120"/>
      <c r="AI61" s="120"/>
    </row>
    <row r="62" spans="1:35" x14ac:dyDescent="0.25">
      <c r="R62" s="360"/>
      <c r="S62" s="115" t="s">
        <v>178</v>
      </c>
      <c r="T62" s="117">
        <v>43532.480000000003</v>
      </c>
      <c r="U62" s="109"/>
      <c r="V62" s="109"/>
      <c r="W62" s="109"/>
      <c r="X62" s="109"/>
      <c r="Y62" s="109"/>
      <c r="Z62" s="121"/>
      <c r="AA62" s="357" t="s">
        <v>168</v>
      </c>
      <c r="AB62" s="357"/>
      <c r="AC62" s="121">
        <v>49362.98</v>
      </c>
      <c r="AD62" s="122" t="s">
        <v>172</v>
      </c>
      <c r="AE62" s="357">
        <v>520874.99</v>
      </c>
      <c r="AF62" s="357"/>
      <c r="AG62" s="124"/>
      <c r="AH62" s="120"/>
      <c r="AI62" s="120"/>
    </row>
    <row r="63" spans="1:35" x14ac:dyDescent="0.25">
      <c r="R63" s="360"/>
      <c r="S63" s="118" t="s">
        <v>179</v>
      </c>
      <c r="T63" s="109">
        <v>10305.209999999999</v>
      </c>
      <c r="U63" s="109"/>
      <c r="V63" s="109"/>
      <c r="W63" s="109"/>
      <c r="X63" s="109"/>
      <c r="Y63" s="109"/>
      <c r="Z63" s="121"/>
      <c r="AA63" s="358" t="s">
        <v>169</v>
      </c>
      <c r="AB63" s="358"/>
      <c r="AC63" s="122">
        <v>10305.209999999999</v>
      </c>
      <c r="AD63" s="121" t="s">
        <v>173</v>
      </c>
      <c r="AE63" s="355">
        <f>AE61-AE62</f>
        <v>218692.33999999997</v>
      </c>
      <c r="AF63" s="356"/>
      <c r="AG63" s="124"/>
      <c r="AH63" s="120"/>
      <c r="AI63" s="120"/>
    </row>
    <row r="64" spans="1:35" x14ac:dyDescent="0.25">
      <c r="R64" s="109" t="s">
        <v>182</v>
      </c>
      <c r="S64" s="109"/>
      <c r="T64" s="115">
        <v>176172.34</v>
      </c>
      <c r="U64" s="109"/>
      <c r="V64" s="109"/>
      <c r="W64" s="109"/>
      <c r="X64" s="109"/>
      <c r="Y64" s="109"/>
      <c r="Z64" s="121"/>
      <c r="AA64" s="356" t="s">
        <v>170</v>
      </c>
      <c r="AB64" s="356"/>
      <c r="AC64" s="123">
        <f>SUM(AC61:AC63)</f>
        <v>218692.34</v>
      </c>
      <c r="AD64" s="121"/>
      <c r="AE64" s="121"/>
      <c r="AF64" s="121"/>
      <c r="AG64" s="124"/>
      <c r="AH64" s="120"/>
      <c r="AI64" s="120"/>
    </row>
    <row r="65" spans="18:35" x14ac:dyDescent="0.25">
      <c r="R65" s="109"/>
      <c r="S65" s="109"/>
      <c r="T65" s="119">
        <f>T60-T61-T62-T63-T64</f>
        <v>-696.69999999992433</v>
      </c>
      <c r="U65" s="109"/>
      <c r="V65" s="109"/>
      <c r="W65" s="109"/>
      <c r="X65" s="109"/>
      <c r="Y65" s="109"/>
      <c r="Z65" s="121"/>
      <c r="AA65" s="121"/>
      <c r="AB65" s="121"/>
      <c r="AC65" s="121"/>
      <c r="AD65" s="121"/>
      <c r="AE65" s="121"/>
      <c r="AF65" s="121"/>
      <c r="AG65" s="124"/>
      <c r="AH65" s="120"/>
      <c r="AI65" s="120"/>
    </row>
    <row r="66" spans="18:35" x14ac:dyDescent="0.25">
      <c r="X66" s="106"/>
      <c r="Y66" s="106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8:35" x14ac:dyDescent="0.25">
      <c r="X67" s="106"/>
      <c r="Y67" s="106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</row>
    <row r="68" spans="18:35" x14ac:dyDescent="0.25"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</row>
  </sheetData>
  <mergeCells count="44">
    <mergeCell ref="AA59:AC59"/>
    <mergeCell ref="R61:R63"/>
    <mergeCell ref="A1:AF1"/>
    <mergeCell ref="A2:A5"/>
    <mergeCell ref="B2:B5"/>
    <mergeCell ref="C2:C5"/>
    <mergeCell ref="D2:D5"/>
    <mergeCell ref="E2:E5"/>
    <mergeCell ref="F2:F5"/>
    <mergeCell ref="G2:G5"/>
    <mergeCell ref="M4:M5"/>
    <mergeCell ref="H2:J3"/>
    <mergeCell ref="K2:U2"/>
    <mergeCell ref="V2:AF2"/>
    <mergeCell ref="K3:O3"/>
    <mergeCell ref="P3:U3"/>
    <mergeCell ref="V3:Z3"/>
    <mergeCell ref="AA3:AF3"/>
    <mergeCell ref="H4:H5"/>
    <mergeCell ref="I4:I5"/>
    <mergeCell ref="J4:J5"/>
    <mergeCell ref="K4:K5"/>
    <mergeCell ref="L4:L5"/>
    <mergeCell ref="O4:O5"/>
    <mergeCell ref="P4:Q4"/>
    <mergeCell ref="R4:S4"/>
    <mergeCell ref="T4:U4"/>
    <mergeCell ref="V4:V5"/>
    <mergeCell ref="AE63:AF63"/>
    <mergeCell ref="AA64:AB64"/>
    <mergeCell ref="AC4:AD4"/>
    <mergeCell ref="AE4:AF4"/>
    <mergeCell ref="A58:F58"/>
    <mergeCell ref="AA61:AB61"/>
    <mergeCell ref="AE61:AF61"/>
    <mergeCell ref="AA62:AB62"/>
    <mergeCell ref="AE62:AF62"/>
    <mergeCell ref="W4:W5"/>
    <mergeCell ref="X4:X5"/>
    <mergeCell ref="Y4:Y5"/>
    <mergeCell ref="Z4:Z5"/>
    <mergeCell ref="AA4:AB4"/>
    <mergeCell ref="AA63:AB63"/>
    <mergeCell ref="N4:N5"/>
  </mergeCells>
  <pageMargins left="0.70866141732283472" right="0.70866141732283472" top="0.74803149606299213" bottom="0.74803149606299213" header="0.31496062992125984" footer="0.31496062992125984"/>
  <pageSetup paperSize="9" scale="52" fitToHeight="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8"/>
  <sheetViews>
    <sheetView workbookViewId="0">
      <pane xSplit="4" ySplit="6" topLeftCell="E50" activePane="bottomRight" state="frozen"/>
      <selection pane="topRight" activeCell="E1" sqref="E1"/>
      <selection pane="bottomLeft" activeCell="A7" sqref="A7"/>
      <selection pane="bottomRight" sqref="A1:AK68"/>
    </sheetView>
  </sheetViews>
  <sheetFormatPr defaultRowHeight="15" x14ac:dyDescent="0.25"/>
  <cols>
    <col min="1" max="1" width="4" customWidth="1"/>
    <col min="2" max="2" width="6" customWidth="1"/>
    <col min="3" max="3" width="5.140625" hidden="1" customWidth="1"/>
    <col min="4" max="4" width="12.85546875" customWidth="1"/>
    <col min="7" max="7" width="8.140625" customWidth="1"/>
    <col min="27" max="27" width="10.7109375" customWidth="1"/>
    <col min="29" max="29" width="10.7109375" customWidth="1"/>
    <col min="33" max="35" width="10" customWidth="1"/>
  </cols>
  <sheetData>
    <row r="1" spans="1:36" ht="24.75" customHeight="1" x14ac:dyDescent="0.25">
      <c r="A1" s="307" t="s">
        <v>176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78"/>
      <c r="AH1" s="78"/>
      <c r="AI1" s="78"/>
      <c r="AJ1" s="78"/>
    </row>
    <row r="2" spans="1:36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G2" s="120"/>
      <c r="AH2" s="120"/>
      <c r="AI2" s="120"/>
      <c r="AJ2" s="78"/>
    </row>
    <row r="3" spans="1:36" ht="25.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  <c r="AG3" s="120"/>
      <c r="AH3" s="120"/>
      <c r="AI3" s="120"/>
      <c r="AJ3" s="78"/>
    </row>
    <row r="4" spans="1:36" ht="21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  <c r="AG4" s="120"/>
      <c r="AH4" s="120"/>
      <c r="AI4" s="120"/>
      <c r="AJ4" s="78"/>
    </row>
    <row r="5" spans="1:36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59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59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59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28" t="s">
        <v>165</v>
      </c>
      <c r="AH5" s="128" t="s">
        <v>163</v>
      </c>
      <c r="AI5" s="128" t="s">
        <v>164</v>
      </c>
      <c r="AJ5" s="120"/>
    </row>
    <row r="6" spans="1:36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11">
        <f t="shared" si="0"/>
        <v>27</v>
      </c>
      <c r="AB6" s="11">
        <f t="shared" si="0"/>
        <v>28</v>
      </c>
      <c r="AC6" s="11">
        <f t="shared" si="0"/>
        <v>29</v>
      </c>
      <c r="AD6" s="11">
        <f t="shared" si="0"/>
        <v>30</v>
      </c>
      <c r="AE6" s="11">
        <v>31</v>
      </c>
      <c r="AF6" s="11">
        <v>32</v>
      </c>
      <c r="AG6" s="128" t="s">
        <v>183</v>
      </c>
      <c r="AH6" s="128"/>
      <c r="AI6" s="128"/>
      <c r="AJ6" s="120"/>
    </row>
    <row r="7" spans="1:36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50000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16">
        <v>9</v>
      </c>
      <c r="W7" s="16">
        <v>13</v>
      </c>
      <c r="X7" s="16">
        <v>0</v>
      </c>
      <c r="Y7" s="14">
        <f t="shared" ref="Y7:Y57" si="6">IF(H7=0,0,V7/H7)*100</f>
        <v>31.03448275862069</v>
      </c>
      <c r="Z7" s="33">
        <v>12184.75</v>
      </c>
      <c r="AA7" s="33">
        <f>AI7</f>
        <v>19829.099999999999</v>
      </c>
      <c r="AB7" s="33">
        <f>IF((Z7+T7)=0,0,AA7/(Z7+T7)*100)</f>
        <v>100</v>
      </c>
      <c r="AC7" s="33">
        <f>AA7</f>
        <v>19829.099999999999</v>
      </c>
      <c r="AD7" s="33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28">
        <v>12184.75</v>
      </c>
      <c r="AH7" s="129">
        <f>T7</f>
        <v>7644.35</v>
      </c>
      <c r="AI7" s="129">
        <f>AG7+AH7</f>
        <v>19829.099999999999</v>
      </c>
      <c r="AJ7" s="120"/>
    </row>
    <row r="8" spans="1:36" ht="36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33">
        <v>0</v>
      </c>
      <c r="AA8" s="33">
        <f t="shared" ref="AA8:AA57" si="9">AI8</f>
        <v>0</v>
      </c>
      <c r="AB8" s="33">
        <f>IF((Z8+T8)=0,0,AA8/(Z8+T8)*100)</f>
        <v>0</v>
      </c>
      <c r="AC8" s="33">
        <f t="shared" ref="AC8:AC57" si="10">AA8</f>
        <v>0</v>
      </c>
      <c r="AD8" s="33">
        <f t="shared" si="7"/>
        <v>0</v>
      </c>
      <c r="AE8" s="33">
        <f t="shared" ref="AE8:AE57" si="11">AA8-AC8</f>
        <v>0</v>
      </c>
      <c r="AF8" s="14">
        <f t="shared" si="8"/>
        <v>0</v>
      </c>
      <c r="AG8" s="128">
        <v>0</v>
      </c>
      <c r="AH8" s="129">
        <f t="shared" ref="AH8:AH57" si="12">T8</f>
        <v>0</v>
      </c>
      <c r="AI8" s="129">
        <f t="shared" ref="AI8:AI57" si="13">AG8+AH8</f>
        <v>0</v>
      </c>
      <c r="AJ8" s="120"/>
    </row>
    <row r="9" spans="1:36" ht="36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30000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33">
        <v>0</v>
      </c>
      <c r="AA9" s="33">
        <f t="shared" si="9"/>
        <v>26929.119999999999</v>
      </c>
      <c r="AB9" s="33">
        <f t="shared" ref="AB9:AB57" si="14">IF((Z9+T9)=0,0,AA9/(Z9+T9)*100)</f>
        <v>100</v>
      </c>
      <c r="AC9" s="33">
        <f t="shared" si="10"/>
        <v>26929.119999999999</v>
      </c>
      <c r="AD9" s="33">
        <f t="shared" si="7"/>
        <v>100</v>
      </c>
      <c r="AE9" s="33">
        <f t="shared" si="11"/>
        <v>0</v>
      </c>
      <c r="AF9" s="14">
        <f t="shared" si="8"/>
        <v>0</v>
      </c>
      <c r="AG9" s="128">
        <v>0</v>
      </c>
      <c r="AH9" s="129">
        <f t="shared" si="12"/>
        <v>26929.119999999999</v>
      </c>
      <c r="AI9" s="129">
        <f t="shared" si="13"/>
        <v>26929.119999999999</v>
      </c>
      <c r="AJ9" s="120"/>
    </row>
    <row r="10" spans="1:36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33">
        <v>0</v>
      </c>
      <c r="AA10" s="33">
        <f t="shared" si="9"/>
        <v>0</v>
      </c>
      <c r="AB10" s="33">
        <f t="shared" si="14"/>
        <v>0</v>
      </c>
      <c r="AC10" s="33">
        <f t="shared" si="10"/>
        <v>0</v>
      </c>
      <c r="AD10" s="33">
        <f t="shared" si="7"/>
        <v>0</v>
      </c>
      <c r="AE10" s="33">
        <f t="shared" si="11"/>
        <v>0</v>
      </c>
      <c r="AF10" s="14">
        <f t="shared" si="8"/>
        <v>0</v>
      </c>
      <c r="AG10" s="128">
        <v>0</v>
      </c>
      <c r="AH10" s="129">
        <f t="shared" si="12"/>
        <v>0</v>
      </c>
      <c r="AI10" s="129">
        <f t="shared" si="13"/>
        <v>0</v>
      </c>
      <c r="AJ10" s="120"/>
    </row>
    <row r="11" spans="1:36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20000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16">
        <v>1</v>
      </c>
      <c r="W11" s="16">
        <v>1</v>
      </c>
      <c r="X11" s="16">
        <v>0</v>
      </c>
      <c r="Y11" s="14">
        <f t="shared" si="6"/>
        <v>25</v>
      </c>
      <c r="Z11" s="33">
        <v>19798.91</v>
      </c>
      <c r="AA11" s="33">
        <f t="shared" si="9"/>
        <v>19798.91</v>
      </c>
      <c r="AB11" s="33">
        <f t="shared" si="14"/>
        <v>100</v>
      </c>
      <c r="AC11" s="33">
        <f t="shared" si="10"/>
        <v>19798.91</v>
      </c>
      <c r="AD11" s="33">
        <f t="shared" si="7"/>
        <v>100</v>
      </c>
      <c r="AE11" s="33">
        <f t="shared" si="11"/>
        <v>0</v>
      </c>
      <c r="AF11" s="14">
        <f t="shared" si="8"/>
        <v>0</v>
      </c>
      <c r="AG11" s="128">
        <v>19798.91</v>
      </c>
      <c r="AH11" s="129">
        <f t="shared" si="12"/>
        <v>0</v>
      </c>
      <c r="AI11" s="129">
        <f t="shared" si="13"/>
        <v>19798.91</v>
      </c>
      <c r="AJ11" s="120"/>
    </row>
    <row r="12" spans="1:36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10000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16">
        <v>0</v>
      </c>
      <c r="W12" s="16">
        <v>0</v>
      </c>
      <c r="X12" s="16">
        <v>0</v>
      </c>
      <c r="Y12" s="14">
        <f t="shared" si="6"/>
        <v>0</v>
      </c>
      <c r="Z12" s="33">
        <v>0</v>
      </c>
      <c r="AA12" s="33">
        <f t="shared" si="9"/>
        <v>4759.0200000000004</v>
      </c>
      <c r="AB12" s="33">
        <f t="shared" si="14"/>
        <v>100</v>
      </c>
      <c r="AC12" s="33">
        <f t="shared" si="10"/>
        <v>4759.0200000000004</v>
      </c>
      <c r="AD12" s="33">
        <f t="shared" si="7"/>
        <v>100</v>
      </c>
      <c r="AE12" s="33">
        <f t="shared" si="11"/>
        <v>0</v>
      </c>
      <c r="AF12" s="14">
        <f t="shared" si="8"/>
        <v>0</v>
      </c>
      <c r="AG12" s="128">
        <v>0</v>
      </c>
      <c r="AH12" s="129">
        <f t="shared" si="12"/>
        <v>4759.0200000000004</v>
      </c>
      <c r="AI12" s="129">
        <f t="shared" si="13"/>
        <v>4759.0200000000004</v>
      </c>
      <c r="AJ12" s="120"/>
    </row>
    <row r="13" spans="1:36" ht="36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30000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33">
        <v>0</v>
      </c>
      <c r="AA13" s="33">
        <f t="shared" si="9"/>
        <v>13040.39</v>
      </c>
      <c r="AB13" s="33">
        <f t="shared" si="14"/>
        <v>100</v>
      </c>
      <c r="AC13" s="33">
        <f t="shared" si="10"/>
        <v>13040.39</v>
      </c>
      <c r="AD13" s="33">
        <f t="shared" si="7"/>
        <v>100</v>
      </c>
      <c r="AE13" s="33">
        <f t="shared" si="11"/>
        <v>0</v>
      </c>
      <c r="AF13" s="14">
        <f t="shared" si="8"/>
        <v>0</v>
      </c>
      <c r="AG13" s="128">
        <v>0</v>
      </c>
      <c r="AH13" s="129">
        <f t="shared" si="12"/>
        <v>13040.39</v>
      </c>
      <c r="AI13" s="129">
        <f t="shared" si="13"/>
        <v>13040.39</v>
      </c>
      <c r="AJ13" s="120"/>
    </row>
    <row r="14" spans="1:36" ht="36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33">
        <v>0</v>
      </c>
      <c r="AA14" s="33">
        <f t="shared" si="9"/>
        <v>3707.03</v>
      </c>
      <c r="AB14" s="33">
        <f t="shared" si="14"/>
        <v>100</v>
      </c>
      <c r="AC14" s="33">
        <f t="shared" si="10"/>
        <v>3707.03</v>
      </c>
      <c r="AD14" s="33">
        <f t="shared" si="7"/>
        <v>100</v>
      </c>
      <c r="AE14" s="33">
        <f t="shared" si="11"/>
        <v>0</v>
      </c>
      <c r="AF14" s="14">
        <f t="shared" si="8"/>
        <v>0</v>
      </c>
      <c r="AG14" s="128">
        <v>0</v>
      </c>
      <c r="AH14" s="129">
        <f t="shared" si="12"/>
        <v>3707.03</v>
      </c>
      <c r="AI14" s="129">
        <f t="shared" si="13"/>
        <v>3707.03</v>
      </c>
      <c r="AJ14" s="120"/>
    </row>
    <row r="15" spans="1:36" ht="36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5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33">
        <v>0</v>
      </c>
      <c r="AA15" s="33">
        <f t="shared" si="9"/>
        <v>274.06</v>
      </c>
      <c r="AB15" s="33">
        <f t="shared" si="14"/>
        <v>100</v>
      </c>
      <c r="AC15" s="33">
        <f t="shared" si="10"/>
        <v>274.06</v>
      </c>
      <c r="AD15" s="33">
        <f t="shared" si="7"/>
        <v>100</v>
      </c>
      <c r="AE15" s="33">
        <f t="shared" si="11"/>
        <v>0</v>
      </c>
      <c r="AF15" s="14">
        <f t="shared" si="8"/>
        <v>0</v>
      </c>
      <c r="AG15" s="128">
        <v>0</v>
      </c>
      <c r="AH15" s="129">
        <f t="shared" si="12"/>
        <v>274.06</v>
      </c>
      <c r="AI15" s="129">
        <f t="shared" si="13"/>
        <v>274.06</v>
      </c>
      <c r="AJ15" s="120"/>
    </row>
    <row r="16" spans="1:36" ht="36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20000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5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16">
        <v>1</v>
      </c>
      <c r="W16" s="16">
        <v>3</v>
      </c>
      <c r="X16" s="16">
        <v>0</v>
      </c>
      <c r="Y16" s="14">
        <f t="shared" si="6"/>
        <v>6.25</v>
      </c>
      <c r="Z16" s="33">
        <v>2993.81</v>
      </c>
      <c r="AA16" s="33">
        <f t="shared" si="9"/>
        <v>4038.9700000000003</v>
      </c>
      <c r="AB16" s="33">
        <f t="shared" si="14"/>
        <v>100</v>
      </c>
      <c r="AC16" s="33">
        <f t="shared" si="10"/>
        <v>4038.9700000000003</v>
      </c>
      <c r="AD16" s="33">
        <f t="shared" si="7"/>
        <v>100</v>
      </c>
      <c r="AE16" s="33">
        <f t="shared" si="11"/>
        <v>0</v>
      </c>
      <c r="AF16" s="14">
        <f t="shared" si="8"/>
        <v>0</v>
      </c>
      <c r="AG16" s="128">
        <v>2993.81</v>
      </c>
      <c r="AH16" s="129">
        <f t="shared" si="12"/>
        <v>1045.1600000000001</v>
      </c>
      <c r="AI16" s="129">
        <f t="shared" si="13"/>
        <v>4038.9700000000003</v>
      </c>
      <c r="AJ16" s="120"/>
    </row>
    <row r="17" spans="1:36" ht="36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20000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5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16">
        <v>3</v>
      </c>
      <c r="W17" s="16">
        <v>3</v>
      </c>
      <c r="X17" s="16">
        <v>0</v>
      </c>
      <c r="Y17" s="14">
        <f t="shared" si="6"/>
        <v>23.076923076923077</v>
      </c>
      <c r="Z17" s="33">
        <v>2717.08</v>
      </c>
      <c r="AA17" s="33">
        <f t="shared" si="9"/>
        <v>1132.55</v>
      </c>
      <c r="AB17" s="33">
        <f t="shared" si="14"/>
        <v>33.335295589339061</v>
      </c>
      <c r="AC17" s="33">
        <f t="shared" si="10"/>
        <v>1132.55</v>
      </c>
      <c r="AD17" s="33">
        <f t="shared" si="7"/>
        <v>100</v>
      </c>
      <c r="AE17" s="33">
        <f t="shared" si="11"/>
        <v>0</v>
      </c>
      <c r="AF17" s="14">
        <f t="shared" si="8"/>
        <v>0</v>
      </c>
      <c r="AG17" s="128">
        <v>452.18</v>
      </c>
      <c r="AH17" s="129">
        <f t="shared" si="12"/>
        <v>680.37</v>
      </c>
      <c r="AI17" s="129">
        <f t="shared" si="13"/>
        <v>1132.55</v>
      </c>
      <c r="AJ17" s="120"/>
    </row>
    <row r="18" spans="1:36" ht="36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30000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5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16">
        <v>3</v>
      </c>
      <c r="W18" s="16">
        <v>4</v>
      </c>
      <c r="X18" s="16">
        <v>0</v>
      </c>
      <c r="Y18" s="14">
        <f t="shared" si="6"/>
        <v>9.375</v>
      </c>
      <c r="Z18" s="33">
        <v>8015.69</v>
      </c>
      <c r="AA18" s="33">
        <f t="shared" si="9"/>
        <v>23527.439999999999</v>
      </c>
      <c r="AB18" s="33">
        <f t="shared" si="14"/>
        <v>100</v>
      </c>
      <c r="AC18" s="33">
        <f t="shared" si="10"/>
        <v>23527.439999999999</v>
      </c>
      <c r="AD18" s="33">
        <f t="shared" si="7"/>
        <v>100</v>
      </c>
      <c r="AE18" s="33">
        <f t="shared" si="11"/>
        <v>0</v>
      </c>
      <c r="AF18" s="14">
        <f t="shared" si="8"/>
        <v>0</v>
      </c>
      <c r="AG18" s="128">
        <v>8015.69</v>
      </c>
      <c r="AH18" s="129">
        <f t="shared" si="12"/>
        <v>15511.75</v>
      </c>
      <c r="AI18" s="129">
        <f t="shared" si="13"/>
        <v>23527.439999999999</v>
      </c>
      <c r="AJ18" s="120"/>
    </row>
    <row r="19" spans="1:36" ht="36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5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16">
        <v>0</v>
      </c>
      <c r="W19" s="16">
        <v>0</v>
      </c>
      <c r="X19" s="16">
        <v>0</v>
      </c>
      <c r="Y19" s="14">
        <f t="shared" si="6"/>
        <v>0</v>
      </c>
      <c r="Z19" s="33">
        <v>0</v>
      </c>
      <c r="AA19" s="33">
        <f t="shared" si="9"/>
        <v>9343.36</v>
      </c>
      <c r="AB19" s="33">
        <f t="shared" si="14"/>
        <v>100</v>
      </c>
      <c r="AC19" s="33">
        <f t="shared" si="10"/>
        <v>9343.36</v>
      </c>
      <c r="AD19" s="33">
        <f t="shared" si="7"/>
        <v>100</v>
      </c>
      <c r="AE19" s="33">
        <f t="shared" si="11"/>
        <v>0</v>
      </c>
      <c r="AF19" s="14">
        <f t="shared" si="8"/>
        <v>0</v>
      </c>
      <c r="AG19" s="128">
        <v>0</v>
      </c>
      <c r="AH19" s="129">
        <f t="shared" si="12"/>
        <v>9343.36</v>
      </c>
      <c r="AI19" s="129">
        <f t="shared" si="13"/>
        <v>9343.36</v>
      </c>
      <c r="AJ19" s="120"/>
    </row>
    <row r="20" spans="1:36" ht="36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100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33">
        <v>0</v>
      </c>
      <c r="AA20" s="33">
        <f t="shared" si="9"/>
        <v>0</v>
      </c>
      <c r="AB20" s="33">
        <f t="shared" si="14"/>
        <v>0</v>
      </c>
      <c r="AC20" s="33">
        <f t="shared" si="10"/>
        <v>0</v>
      </c>
      <c r="AD20" s="33">
        <f t="shared" si="7"/>
        <v>0</v>
      </c>
      <c r="AE20" s="33">
        <f t="shared" si="11"/>
        <v>0</v>
      </c>
      <c r="AF20" s="14">
        <f t="shared" si="8"/>
        <v>0</v>
      </c>
      <c r="AG20" s="128">
        <v>0</v>
      </c>
      <c r="AH20" s="129">
        <f t="shared" si="12"/>
        <v>0</v>
      </c>
      <c r="AI20" s="129">
        <f t="shared" si="13"/>
        <v>0</v>
      </c>
      <c r="AJ20" s="120"/>
    </row>
    <row r="21" spans="1:36" ht="36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20000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5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16">
        <f>4+2+4</f>
        <v>10</v>
      </c>
      <c r="W21" s="16">
        <f>4+2+7</f>
        <v>13</v>
      </c>
      <c r="X21" s="16">
        <v>0</v>
      </c>
      <c r="Y21" s="14">
        <f t="shared" si="6"/>
        <v>33.333333333333329</v>
      </c>
      <c r="Z21" s="33">
        <v>2688.36</v>
      </c>
      <c r="AA21" s="33">
        <f t="shared" si="9"/>
        <v>10041.19</v>
      </c>
      <c r="AB21" s="33">
        <f t="shared" si="14"/>
        <v>100</v>
      </c>
      <c r="AC21" s="33">
        <f t="shared" si="10"/>
        <v>10041.19</v>
      </c>
      <c r="AD21" s="33">
        <f t="shared" si="7"/>
        <v>100</v>
      </c>
      <c r="AE21" s="33">
        <f t="shared" si="11"/>
        <v>0</v>
      </c>
      <c r="AF21" s="14">
        <f t="shared" si="8"/>
        <v>0</v>
      </c>
      <c r="AG21" s="128">
        <v>2688.36</v>
      </c>
      <c r="AH21" s="129">
        <f t="shared" si="12"/>
        <v>7352.83</v>
      </c>
      <c r="AI21" s="129">
        <f t="shared" si="13"/>
        <v>10041.19</v>
      </c>
      <c r="AJ21" s="120"/>
    </row>
    <row r="22" spans="1:36" ht="35.25" customHeight="1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30000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5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16">
        <f>1+2</f>
        <v>3</v>
      </c>
      <c r="W22" s="16">
        <v>12</v>
      </c>
      <c r="X22" s="16">
        <v>0</v>
      </c>
      <c r="Y22" s="14">
        <f t="shared" si="6"/>
        <v>16.666666666666664</v>
      </c>
      <c r="Z22" s="33">
        <v>4311.2700000000004</v>
      </c>
      <c r="AA22" s="33">
        <f t="shared" si="9"/>
        <v>10646.580000000002</v>
      </c>
      <c r="AB22" s="33">
        <f t="shared" si="14"/>
        <v>100</v>
      </c>
      <c r="AC22" s="33">
        <f t="shared" si="10"/>
        <v>10646.580000000002</v>
      </c>
      <c r="AD22" s="33">
        <f t="shared" si="7"/>
        <v>100</v>
      </c>
      <c r="AE22" s="33">
        <f t="shared" si="11"/>
        <v>0</v>
      </c>
      <c r="AF22" s="14">
        <f t="shared" si="8"/>
        <v>0</v>
      </c>
      <c r="AG22" s="128">
        <v>4311.2700000000004</v>
      </c>
      <c r="AH22" s="129">
        <f t="shared" si="12"/>
        <v>6335.31</v>
      </c>
      <c r="AI22" s="129">
        <f t="shared" si="13"/>
        <v>10646.580000000002</v>
      </c>
      <c r="AJ22" s="120"/>
    </row>
    <row r="23" spans="1:36" ht="43.5" customHeight="1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33">
        <v>0</v>
      </c>
      <c r="AA23" s="33">
        <f t="shared" si="9"/>
        <v>4382.9799999999996</v>
      </c>
      <c r="AB23" s="33">
        <f t="shared" si="14"/>
        <v>100</v>
      </c>
      <c r="AC23" s="33">
        <f t="shared" si="10"/>
        <v>4382.9799999999996</v>
      </c>
      <c r="AD23" s="33">
        <f t="shared" si="7"/>
        <v>100</v>
      </c>
      <c r="AE23" s="33">
        <f t="shared" si="11"/>
        <v>0</v>
      </c>
      <c r="AF23" s="14">
        <f t="shared" si="8"/>
        <v>0</v>
      </c>
      <c r="AG23" s="128">
        <v>0</v>
      </c>
      <c r="AH23" s="129">
        <f t="shared" si="12"/>
        <v>4382.9799999999996</v>
      </c>
      <c r="AI23" s="129">
        <f t="shared" si="13"/>
        <v>4382.9799999999996</v>
      </c>
      <c r="AJ23" s="120"/>
    </row>
    <row r="24" spans="1:36" ht="36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5000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33">
        <v>0</v>
      </c>
      <c r="AA24" s="33">
        <f t="shared" si="9"/>
        <v>0</v>
      </c>
      <c r="AB24" s="33">
        <f t="shared" si="14"/>
        <v>0</v>
      </c>
      <c r="AC24" s="33">
        <f t="shared" si="10"/>
        <v>0</v>
      </c>
      <c r="AD24" s="33">
        <f t="shared" si="7"/>
        <v>0</v>
      </c>
      <c r="AE24" s="33">
        <f t="shared" si="11"/>
        <v>0</v>
      </c>
      <c r="AF24" s="14">
        <f t="shared" si="8"/>
        <v>0</v>
      </c>
      <c r="AG24" s="128">
        <v>0</v>
      </c>
      <c r="AH24" s="129">
        <f t="shared" si="12"/>
        <v>0</v>
      </c>
      <c r="AI24" s="129">
        <f t="shared" si="13"/>
        <v>0</v>
      </c>
      <c r="AJ24" s="120"/>
    </row>
    <row r="25" spans="1:36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10000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33">
        <v>0</v>
      </c>
      <c r="AA25" s="33">
        <f t="shared" si="9"/>
        <v>563.33000000000004</v>
      </c>
      <c r="AB25" s="33">
        <f t="shared" si="14"/>
        <v>100</v>
      </c>
      <c r="AC25" s="33">
        <f t="shared" si="10"/>
        <v>563.33000000000004</v>
      </c>
      <c r="AD25" s="33">
        <f t="shared" si="7"/>
        <v>100</v>
      </c>
      <c r="AE25" s="33">
        <f t="shared" si="11"/>
        <v>0</v>
      </c>
      <c r="AF25" s="14">
        <f t="shared" si="8"/>
        <v>0</v>
      </c>
      <c r="AG25" s="128">
        <v>0</v>
      </c>
      <c r="AH25" s="129">
        <f t="shared" si="12"/>
        <v>563.33000000000004</v>
      </c>
      <c r="AI25" s="129">
        <f t="shared" si="13"/>
        <v>563.33000000000004</v>
      </c>
      <c r="AJ25" s="120"/>
    </row>
    <row r="26" spans="1:36" ht="48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30000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5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33">
        <v>17370.21</v>
      </c>
      <c r="AA26" s="33">
        <f t="shared" si="9"/>
        <v>18701.07</v>
      </c>
      <c r="AB26" s="33">
        <f t="shared" si="14"/>
        <v>100</v>
      </c>
      <c r="AC26" s="33">
        <f t="shared" si="10"/>
        <v>18701.07</v>
      </c>
      <c r="AD26" s="33">
        <f t="shared" si="7"/>
        <v>100</v>
      </c>
      <c r="AE26" s="33">
        <f t="shared" si="11"/>
        <v>0</v>
      </c>
      <c r="AF26" s="14">
        <f t="shared" si="8"/>
        <v>0</v>
      </c>
      <c r="AG26" s="128">
        <v>17370.21</v>
      </c>
      <c r="AH26" s="129">
        <f t="shared" si="12"/>
        <v>1330.86</v>
      </c>
      <c r="AI26" s="129">
        <f t="shared" si="13"/>
        <v>18701.07</v>
      </c>
      <c r="AJ26" s="120"/>
    </row>
    <row r="27" spans="1:36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5000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5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33">
        <v>0</v>
      </c>
      <c r="AA27" s="33">
        <f t="shared" si="9"/>
        <v>10869.96</v>
      </c>
      <c r="AB27" s="33">
        <f t="shared" si="14"/>
        <v>100</v>
      </c>
      <c r="AC27" s="33">
        <f t="shared" si="10"/>
        <v>10869.96</v>
      </c>
      <c r="AD27" s="33">
        <f t="shared" si="7"/>
        <v>100</v>
      </c>
      <c r="AE27" s="33">
        <f t="shared" si="11"/>
        <v>0</v>
      </c>
      <c r="AF27" s="14">
        <f t="shared" si="8"/>
        <v>0</v>
      </c>
      <c r="AG27" s="128">
        <v>0</v>
      </c>
      <c r="AH27" s="129">
        <f t="shared" si="12"/>
        <v>10869.96</v>
      </c>
      <c r="AI27" s="129">
        <f t="shared" si="13"/>
        <v>10869.96</v>
      </c>
      <c r="AJ27" s="120"/>
    </row>
    <row r="28" spans="1:36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30000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5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16">
        <v>9</v>
      </c>
      <c r="W28" s="16">
        <v>13</v>
      </c>
      <c r="X28" s="16">
        <v>0</v>
      </c>
      <c r="Y28" s="14">
        <f t="shared" si="6"/>
        <v>16.071428571428573</v>
      </c>
      <c r="Z28" s="33">
        <v>13592.13</v>
      </c>
      <c r="AA28" s="33">
        <f t="shared" si="9"/>
        <v>25362.3</v>
      </c>
      <c r="AB28" s="33">
        <f t="shared" si="14"/>
        <v>100</v>
      </c>
      <c r="AC28" s="33">
        <f t="shared" si="10"/>
        <v>25362.3</v>
      </c>
      <c r="AD28" s="33">
        <f t="shared" si="7"/>
        <v>100</v>
      </c>
      <c r="AE28" s="33">
        <f t="shared" si="11"/>
        <v>0</v>
      </c>
      <c r="AF28" s="14">
        <f t="shared" si="8"/>
        <v>0</v>
      </c>
      <c r="AG28" s="128">
        <v>13592.13</v>
      </c>
      <c r="AH28" s="129">
        <f t="shared" si="12"/>
        <v>11770.17</v>
      </c>
      <c r="AI28" s="129">
        <f t="shared" si="13"/>
        <v>25362.3</v>
      </c>
      <c r="AJ28" s="120"/>
    </row>
    <row r="29" spans="1:36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30000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5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33"/>
      <c r="AA29" s="33">
        <f t="shared" si="9"/>
        <v>8273.7000000000007</v>
      </c>
      <c r="AB29" s="33">
        <f t="shared" si="14"/>
        <v>100</v>
      </c>
      <c r="AC29" s="33">
        <f t="shared" si="10"/>
        <v>8273.7000000000007</v>
      </c>
      <c r="AD29" s="33">
        <f t="shared" si="7"/>
        <v>100</v>
      </c>
      <c r="AE29" s="33">
        <f t="shared" si="11"/>
        <v>0</v>
      </c>
      <c r="AF29" s="14">
        <f t="shared" si="8"/>
        <v>0</v>
      </c>
      <c r="AG29" s="128">
        <v>0</v>
      </c>
      <c r="AH29" s="129">
        <f t="shared" si="12"/>
        <v>8273.7000000000007</v>
      </c>
      <c r="AI29" s="129">
        <f t="shared" si="13"/>
        <v>8273.7000000000007</v>
      </c>
      <c r="AJ29" s="120"/>
    </row>
    <row r="30" spans="1:36" ht="36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5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33">
        <v>0</v>
      </c>
      <c r="AA30" s="33">
        <f t="shared" si="9"/>
        <v>8845.52</v>
      </c>
      <c r="AB30" s="33">
        <f t="shared" si="14"/>
        <v>100</v>
      </c>
      <c r="AC30" s="33">
        <f t="shared" si="10"/>
        <v>8845.52</v>
      </c>
      <c r="AD30" s="33">
        <f t="shared" si="7"/>
        <v>100</v>
      </c>
      <c r="AE30" s="33">
        <f t="shared" si="11"/>
        <v>0</v>
      </c>
      <c r="AF30" s="14">
        <f t="shared" si="8"/>
        <v>0</v>
      </c>
      <c r="AG30" s="128">
        <v>0</v>
      </c>
      <c r="AH30" s="129">
        <f t="shared" si="12"/>
        <v>8845.52</v>
      </c>
      <c r="AI30" s="129">
        <f t="shared" si="13"/>
        <v>8845.52</v>
      </c>
      <c r="AJ30" s="120"/>
    </row>
    <row r="31" spans="1:36" ht="36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30000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5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33">
        <v>4979.95</v>
      </c>
      <c r="AA31" s="33">
        <f t="shared" si="9"/>
        <v>19699.14</v>
      </c>
      <c r="AB31" s="33">
        <f t="shared" si="14"/>
        <v>100</v>
      </c>
      <c r="AC31" s="33">
        <f t="shared" si="10"/>
        <v>19699.14</v>
      </c>
      <c r="AD31" s="33">
        <f t="shared" si="7"/>
        <v>100</v>
      </c>
      <c r="AE31" s="33">
        <f t="shared" si="11"/>
        <v>0</v>
      </c>
      <c r="AF31" s="14">
        <f t="shared" si="8"/>
        <v>0</v>
      </c>
      <c r="AG31" s="128">
        <v>4979.95</v>
      </c>
      <c r="AH31" s="129">
        <f t="shared" si="12"/>
        <v>14719.19</v>
      </c>
      <c r="AI31" s="129">
        <f t="shared" si="13"/>
        <v>19699.14</v>
      </c>
      <c r="AJ31" s="120"/>
    </row>
    <row r="32" spans="1:36" ht="36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5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33">
        <v>511.56</v>
      </c>
      <c r="AA32" s="33">
        <f t="shared" si="9"/>
        <v>0</v>
      </c>
      <c r="AB32" s="33">
        <f t="shared" si="14"/>
        <v>0</v>
      </c>
      <c r="AC32" s="33">
        <f t="shared" si="10"/>
        <v>0</v>
      </c>
      <c r="AD32" s="33">
        <f t="shared" si="7"/>
        <v>0</v>
      </c>
      <c r="AE32" s="33">
        <f t="shared" si="11"/>
        <v>0</v>
      </c>
      <c r="AF32" s="14">
        <f t="shared" si="8"/>
        <v>0</v>
      </c>
      <c r="AG32" s="128">
        <v>0</v>
      </c>
      <c r="AH32" s="129">
        <f t="shared" si="12"/>
        <v>0</v>
      </c>
      <c r="AI32" s="129">
        <f t="shared" si="13"/>
        <v>0</v>
      </c>
      <c r="AJ32" s="120"/>
    </row>
    <row r="33" spans="1:36" ht="36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5"/>
        <v>0</v>
      </c>
      <c r="S33" s="14">
        <f t="shared" si="4"/>
        <v>0</v>
      </c>
      <c r="T33" s="14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33">
        <v>0</v>
      </c>
      <c r="AA33" s="33">
        <f t="shared" si="9"/>
        <v>0</v>
      </c>
      <c r="AB33" s="33">
        <f t="shared" si="14"/>
        <v>0</v>
      </c>
      <c r="AC33" s="33">
        <f t="shared" si="10"/>
        <v>0</v>
      </c>
      <c r="AD33" s="33">
        <f t="shared" si="7"/>
        <v>0</v>
      </c>
      <c r="AE33" s="33">
        <f t="shared" si="11"/>
        <v>0</v>
      </c>
      <c r="AF33" s="14">
        <f t="shared" si="8"/>
        <v>0</v>
      </c>
      <c r="AG33" s="128">
        <v>0</v>
      </c>
      <c r="AH33" s="129">
        <f t="shared" si="12"/>
        <v>0</v>
      </c>
      <c r="AI33" s="129">
        <f t="shared" si="13"/>
        <v>0</v>
      </c>
      <c r="AJ33" s="120"/>
    </row>
    <row r="34" spans="1:36" ht="36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50000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5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16">
        <v>20</v>
      </c>
      <c r="W34" s="16">
        <v>21</v>
      </c>
      <c r="X34" s="16">
        <v>0</v>
      </c>
      <c r="Y34" s="14">
        <f t="shared" si="6"/>
        <v>42.553191489361701</v>
      </c>
      <c r="Z34" s="33">
        <v>13248.17</v>
      </c>
      <c r="AA34" s="33">
        <f t="shared" si="9"/>
        <v>26946.82</v>
      </c>
      <c r="AB34" s="33">
        <f t="shared" si="14"/>
        <v>100</v>
      </c>
      <c r="AC34" s="33">
        <f t="shared" si="10"/>
        <v>26946.82</v>
      </c>
      <c r="AD34" s="33">
        <f t="shared" si="7"/>
        <v>100</v>
      </c>
      <c r="AE34" s="33">
        <f t="shared" si="11"/>
        <v>0</v>
      </c>
      <c r="AF34" s="14">
        <f t="shared" si="8"/>
        <v>0</v>
      </c>
      <c r="AG34" s="128">
        <v>13248.17</v>
      </c>
      <c r="AH34" s="129">
        <f t="shared" si="12"/>
        <v>13698.65</v>
      </c>
      <c r="AI34" s="129">
        <f t="shared" si="13"/>
        <v>26946.82</v>
      </c>
      <c r="AJ34" s="120"/>
    </row>
    <row r="35" spans="1:36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20000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5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16">
        <v>3</v>
      </c>
      <c r="W35" s="16">
        <v>5</v>
      </c>
      <c r="X35" s="16">
        <v>0</v>
      </c>
      <c r="Y35" s="14">
        <f t="shared" si="6"/>
        <v>13.636363636363635</v>
      </c>
      <c r="Z35" s="33">
        <v>2769.72</v>
      </c>
      <c r="AA35" s="33">
        <f t="shared" si="9"/>
        <v>7005.01</v>
      </c>
      <c r="AB35" s="33">
        <f t="shared" si="14"/>
        <v>100</v>
      </c>
      <c r="AC35" s="33">
        <f t="shared" si="10"/>
        <v>7005.01</v>
      </c>
      <c r="AD35" s="33">
        <f t="shared" si="7"/>
        <v>100</v>
      </c>
      <c r="AE35" s="33">
        <f t="shared" si="11"/>
        <v>0</v>
      </c>
      <c r="AF35" s="14">
        <f t="shared" si="8"/>
        <v>0</v>
      </c>
      <c r="AG35" s="129">
        <v>2769.72</v>
      </c>
      <c r="AH35" s="129">
        <f t="shared" si="12"/>
        <v>4235.29</v>
      </c>
      <c r="AI35" s="129">
        <f t="shared" si="13"/>
        <v>7005.01</v>
      </c>
      <c r="AJ35" s="120"/>
    </row>
    <row r="36" spans="1:36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10000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5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16">
        <v>1</v>
      </c>
      <c r="W36" s="16">
        <v>1</v>
      </c>
      <c r="X36" s="16">
        <v>0</v>
      </c>
      <c r="Y36" s="14">
        <f t="shared" si="6"/>
        <v>2.9411764705882351</v>
      </c>
      <c r="Z36" s="33">
        <v>530.55999999999995</v>
      </c>
      <c r="AA36" s="33">
        <f t="shared" si="9"/>
        <v>1655.6</v>
      </c>
      <c r="AB36" s="33">
        <f t="shared" si="14"/>
        <v>100</v>
      </c>
      <c r="AC36" s="33">
        <f t="shared" si="10"/>
        <v>1655.6</v>
      </c>
      <c r="AD36" s="33">
        <f t="shared" si="7"/>
        <v>100</v>
      </c>
      <c r="AE36" s="33">
        <f t="shared" si="11"/>
        <v>0</v>
      </c>
      <c r="AF36" s="14">
        <f t="shared" si="8"/>
        <v>0</v>
      </c>
      <c r="AG36" s="128">
        <v>530.55999999999995</v>
      </c>
      <c r="AH36" s="129">
        <f t="shared" si="12"/>
        <v>1125.04</v>
      </c>
      <c r="AI36" s="129">
        <f t="shared" si="13"/>
        <v>1655.6</v>
      </c>
      <c r="AJ36" s="120"/>
    </row>
    <row r="37" spans="1:36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20000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5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33">
        <v>0</v>
      </c>
      <c r="AA37" s="33">
        <f t="shared" si="9"/>
        <v>2463.41</v>
      </c>
      <c r="AB37" s="33">
        <f t="shared" si="14"/>
        <v>100</v>
      </c>
      <c r="AC37" s="33">
        <f t="shared" si="10"/>
        <v>2463.41</v>
      </c>
      <c r="AD37" s="33">
        <f t="shared" si="7"/>
        <v>100</v>
      </c>
      <c r="AE37" s="33">
        <f t="shared" si="11"/>
        <v>0</v>
      </c>
      <c r="AF37" s="14">
        <f t="shared" si="8"/>
        <v>0</v>
      </c>
      <c r="AG37" s="128">
        <v>0</v>
      </c>
      <c r="AH37" s="129">
        <f t="shared" si="12"/>
        <v>2463.41</v>
      </c>
      <c r="AI37" s="129">
        <f t="shared" si="13"/>
        <v>2463.41</v>
      </c>
      <c r="AJ37" s="120"/>
    </row>
    <row r="38" spans="1:36" ht="36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20000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5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16">
        <v>0</v>
      </c>
      <c r="W38" s="16">
        <v>0</v>
      </c>
      <c r="X38" s="16">
        <v>0</v>
      </c>
      <c r="Y38" s="14">
        <f t="shared" si="6"/>
        <v>0</v>
      </c>
      <c r="Z38" s="33">
        <v>0</v>
      </c>
      <c r="AA38" s="33">
        <f t="shared" si="9"/>
        <v>2656.99</v>
      </c>
      <c r="AB38" s="33">
        <f t="shared" si="14"/>
        <v>100</v>
      </c>
      <c r="AC38" s="33">
        <f t="shared" si="10"/>
        <v>2656.99</v>
      </c>
      <c r="AD38" s="33">
        <f t="shared" si="7"/>
        <v>100</v>
      </c>
      <c r="AE38" s="33">
        <f t="shared" si="11"/>
        <v>0</v>
      </c>
      <c r="AF38" s="14">
        <f t="shared" si="8"/>
        <v>0</v>
      </c>
      <c r="AG38" s="128">
        <v>0</v>
      </c>
      <c r="AH38" s="129">
        <f t="shared" si="12"/>
        <v>2656.99</v>
      </c>
      <c r="AI38" s="129">
        <f t="shared" si="13"/>
        <v>2656.99</v>
      </c>
      <c r="AJ38" s="120"/>
    </row>
    <row r="39" spans="1:36" ht="36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30000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5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33">
        <v>0</v>
      </c>
      <c r="AA39" s="33">
        <f t="shared" si="9"/>
        <v>17171.150000000001</v>
      </c>
      <c r="AB39" s="33">
        <f t="shared" si="14"/>
        <v>100</v>
      </c>
      <c r="AC39" s="33">
        <f t="shared" si="10"/>
        <v>17171.150000000001</v>
      </c>
      <c r="AD39" s="33">
        <f t="shared" si="7"/>
        <v>100</v>
      </c>
      <c r="AE39" s="33">
        <f t="shared" si="11"/>
        <v>0</v>
      </c>
      <c r="AF39" s="14">
        <f t="shared" si="8"/>
        <v>0</v>
      </c>
      <c r="AG39" s="128">
        <v>0</v>
      </c>
      <c r="AH39" s="129">
        <f t="shared" si="12"/>
        <v>17171.150000000001</v>
      </c>
      <c r="AI39" s="129">
        <f t="shared" si="13"/>
        <v>17171.150000000001</v>
      </c>
      <c r="AJ39" s="120"/>
    </row>
    <row r="40" spans="1:36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20000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5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16">
        <v>0</v>
      </c>
      <c r="W40" s="16">
        <v>0</v>
      </c>
      <c r="X40" s="16">
        <v>0</v>
      </c>
      <c r="Y40" s="14">
        <f t="shared" si="6"/>
        <v>0</v>
      </c>
      <c r="Z40" s="33">
        <v>0</v>
      </c>
      <c r="AA40" s="33">
        <f t="shared" si="9"/>
        <v>20473.14</v>
      </c>
      <c r="AB40" s="33">
        <f t="shared" si="14"/>
        <v>100</v>
      </c>
      <c r="AC40" s="33">
        <f t="shared" si="10"/>
        <v>20473.14</v>
      </c>
      <c r="AD40" s="33">
        <f t="shared" si="7"/>
        <v>100</v>
      </c>
      <c r="AE40" s="33">
        <f t="shared" si="11"/>
        <v>0</v>
      </c>
      <c r="AF40" s="14">
        <f t="shared" si="8"/>
        <v>0</v>
      </c>
      <c r="AG40" s="128">
        <v>0</v>
      </c>
      <c r="AH40" s="129">
        <f t="shared" si="12"/>
        <v>20473.14</v>
      </c>
      <c r="AI40" s="129">
        <f t="shared" si="13"/>
        <v>20473.14</v>
      </c>
      <c r="AJ40" s="120"/>
    </row>
    <row r="41" spans="1:36" ht="36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5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16">
        <v>0</v>
      </c>
      <c r="W41" s="16">
        <v>0</v>
      </c>
      <c r="X41" s="16">
        <v>0</v>
      </c>
      <c r="Y41" s="14">
        <f t="shared" si="6"/>
        <v>0</v>
      </c>
      <c r="Z41" s="33">
        <v>0</v>
      </c>
      <c r="AA41" s="33">
        <f t="shared" si="9"/>
        <v>2404.21</v>
      </c>
      <c r="AB41" s="33">
        <f t="shared" si="14"/>
        <v>100</v>
      </c>
      <c r="AC41" s="33">
        <f t="shared" si="10"/>
        <v>2404.21</v>
      </c>
      <c r="AD41" s="33">
        <f t="shared" si="7"/>
        <v>100</v>
      </c>
      <c r="AE41" s="33">
        <f t="shared" si="11"/>
        <v>0</v>
      </c>
      <c r="AF41" s="14">
        <f t="shared" si="8"/>
        <v>0</v>
      </c>
      <c r="AG41" s="128">
        <v>0</v>
      </c>
      <c r="AH41" s="129">
        <f t="shared" si="12"/>
        <v>2404.21</v>
      </c>
      <c r="AI41" s="129">
        <f t="shared" si="13"/>
        <v>2404.21</v>
      </c>
      <c r="AJ41" s="120"/>
    </row>
    <row r="42" spans="1:36" ht="36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5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16">
        <v>0</v>
      </c>
      <c r="W42" s="16">
        <v>0</v>
      </c>
      <c r="X42" s="16">
        <v>0</v>
      </c>
      <c r="Y42" s="14">
        <f t="shared" si="6"/>
        <v>0</v>
      </c>
      <c r="Z42" s="33">
        <v>0</v>
      </c>
      <c r="AA42" s="33">
        <f t="shared" si="9"/>
        <v>8961.44</v>
      </c>
      <c r="AB42" s="33">
        <f t="shared" si="14"/>
        <v>100</v>
      </c>
      <c r="AC42" s="33">
        <f t="shared" si="10"/>
        <v>8961.44</v>
      </c>
      <c r="AD42" s="33">
        <f t="shared" si="7"/>
        <v>100</v>
      </c>
      <c r="AE42" s="33">
        <f t="shared" si="11"/>
        <v>0</v>
      </c>
      <c r="AF42" s="14">
        <f t="shared" si="8"/>
        <v>0</v>
      </c>
      <c r="AG42" s="128">
        <v>0</v>
      </c>
      <c r="AH42" s="129">
        <f t="shared" si="12"/>
        <v>8961.44</v>
      </c>
      <c r="AI42" s="129">
        <f t="shared" si="13"/>
        <v>8961.44</v>
      </c>
      <c r="AJ42" s="120"/>
    </row>
    <row r="43" spans="1:36" ht="36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10000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5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33">
        <v>0</v>
      </c>
      <c r="AA43" s="33">
        <f t="shared" si="9"/>
        <v>1179.75</v>
      </c>
      <c r="AB43" s="33">
        <f t="shared" si="14"/>
        <v>100</v>
      </c>
      <c r="AC43" s="33">
        <f t="shared" si="10"/>
        <v>1179.75</v>
      </c>
      <c r="AD43" s="33">
        <f t="shared" si="7"/>
        <v>100</v>
      </c>
      <c r="AE43" s="33">
        <f t="shared" si="11"/>
        <v>0</v>
      </c>
      <c r="AF43" s="14">
        <f t="shared" si="8"/>
        <v>0</v>
      </c>
      <c r="AG43" s="128">
        <v>0</v>
      </c>
      <c r="AH43" s="129">
        <f t="shared" si="12"/>
        <v>1179.75</v>
      </c>
      <c r="AI43" s="129">
        <f t="shared" si="13"/>
        <v>1179.75</v>
      </c>
      <c r="AJ43" s="120"/>
    </row>
    <row r="44" spans="1:36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30000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5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16">
        <v>1</v>
      </c>
      <c r="W44" s="16">
        <v>1</v>
      </c>
      <c r="X44" s="16">
        <v>0</v>
      </c>
      <c r="Y44" s="14">
        <f t="shared" si="6"/>
        <v>4.7619047619047619</v>
      </c>
      <c r="Z44" s="33">
        <v>3213.2</v>
      </c>
      <c r="AA44" s="33">
        <f t="shared" si="9"/>
        <v>17398.689999999999</v>
      </c>
      <c r="AB44" s="33">
        <f t="shared" si="14"/>
        <v>100</v>
      </c>
      <c r="AC44" s="33">
        <f t="shared" si="10"/>
        <v>17398.689999999999</v>
      </c>
      <c r="AD44" s="33">
        <f t="shared" si="7"/>
        <v>100</v>
      </c>
      <c r="AE44" s="33">
        <f t="shared" si="11"/>
        <v>0</v>
      </c>
      <c r="AF44" s="14">
        <f t="shared" si="8"/>
        <v>0</v>
      </c>
      <c r="AG44" s="128">
        <v>3213.2</v>
      </c>
      <c r="AH44" s="129">
        <f t="shared" si="12"/>
        <v>14185.49</v>
      </c>
      <c r="AI44" s="129">
        <f t="shared" si="13"/>
        <v>17398.689999999999</v>
      </c>
      <c r="AJ44" s="120"/>
    </row>
    <row r="45" spans="1:36" ht="36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30000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5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16">
        <v>7</v>
      </c>
      <c r="W45" s="16">
        <v>8</v>
      </c>
      <c r="X45" s="16">
        <v>0</v>
      </c>
      <c r="Y45" s="14">
        <f t="shared" si="6"/>
        <v>30.434782608695656</v>
      </c>
      <c r="Z45" s="33">
        <v>4447.54</v>
      </c>
      <c r="AA45" s="33">
        <f t="shared" si="9"/>
        <v>9454.85</v>
      </c>
      <c r="AB45" s="33">
        <f t="shared" si="14"/>
        <v>100</v>
      </c>
      <c r="AC45" s="33">
        <f t="shared" si="10"/>
        <v>9454.85</v>
      </c>
      <c r="AD45" s="33">
        <f t="shared" si="7"/>
        <v>100</v>
      </c>
      <c r="AE45" s="33">
        <f t="shared" si="11"/>
        <v>0</v>
      </c>
      <c r="AF45" s="14">
        <f t="shared" si="8"/>
        <v>0</v>
      </c>
      <c r="AG45" s="128">
        <v>4447.54</v>
      </c>
      <c r="AH45" s="129">
        <f t="shared" si="12"/>
        <v>5007.3100000000004</v>
      </c>
      <c r="AI45" s="129">
        <f t="shared" si="13"/>
        <v>9454.85</v>
      </c>
      <c r="AJ45" s="120"/>
    </row>
    <row r="46" spans="1:36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5"/>
        <v>0</v>
      </c>
      <c r="S46" s="14">
        <f t="shared" si="4"/>
        <v>0</v>
      </c>
      <c r="T46" s="14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33">
        <v>0</v>
      </c>
      <c r="AA46" s="33">
        <f t="shared" si="9"/>
        <v>0</v>
      </c>
      <c r="AB46" s="33">
        <f t="shared" si="14"/>
        <v>0</v>
      </c>
      <c r="AC46" s="33">
        <f t="shared" si="10"/>
        <v>0</v>
      </c>
      <c r="AD46" s="33">
        <f t="shared" si="7"/>
        <v>0</v>
      </c>
      <c r="AE46" s="33">
        <f t="shared" si="11"/>
        <v>0</v>
      </c>
      <c r="AF46" s="14">
        <f t="shared" si="8"/>
        <v>0</v>
      </c>
      <c r="AG46" s="128">
        <v>0</v>
      </c>
      <c r="AH46" s="129">
        <f t="shared" si="12"/>
        <v>0</v>
      </c>
      <c r="AI46" s="129">
        <f t="shared" si="13"/>
        <v>0</v>
      </c>
      <c r="AJ46" s="120"/>
    </row>
    <row r="47" spans="1:36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5000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5"/>
        <v>0</v>
      </c>
      <c r="S47" s="14">
        <f t="shared" si="4"/>
        <v>0</v>
      </c>
      <c r="T47" s="14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33">
        <v>0</v>
      </c>
      <c r="AA47" s="33">
        <f t="shared" si="9"/>
        <v>0</v>
      </c>
      <c r="AB47" s="33">
        <f t="shared" si="14"/>
        <v>0</v>
      </c>
      <c r="AC47" s="33">
        <f t="shared" si="10"/>
        <v>0</v>
      </c>
      <c r="AD47" s="33">
        <f t="shared" si="7"/>
        <v>0</v>
      </c>
      <c r="AE47" s="33">
        <f t="shared" si="11"/>
        <v>0</v>
      </c>
      <c r="AF47" s="14">
        <f t="shared" si="8"/>
        <v>0</v>
      </c>
      <c r="AG47" s="128">
        <v>0</v>
      </c>
      <c r="AH47" s="129">
        <f t="shared" si="12"/>
        <v>0</v>
      </c>
      <c r="AI47" s="129">
        <f t="shared" si="13"/>
        <v>0</v>
      </c>
      <c r="AJ47" s="120"/>
    </row>
    <row r="48" spans="1:36" ht="36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30000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5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33">
        <v>3261.19</v>
      </c>
      <c r="AA48" s="33">
        <f t="shared" si="9"/>
        <v>12056.74</v>
      </c>
      <c r="AB48" s="33">
        <f t="shared" si="14"/>
        <v>100</v>
      </c>
      <c r="AC48" s="33">
        <f t="shared" si="10"/>
        <v>12056.74</v>
      </c>
      <c r="AD48" s="33">
        <f t="shared" si="7"/>
        <v>100</v>
      </c>
      <c r="AE48" s="33">
        <f t="shared" si="11"/>
        <v>0</v>
      </c>
      <c r="AF48" s="14">
        <f t="shared" si="8"/>
        <v>0</v>
      </c>
      <c r="AG48" s="128">
        <v>3261.19</v>
      </c>
      <c r="AH48" s="129">
        <f t="shared" si="12"/>
        <v>8795.5499999999993</v>
      </c>
      <c r="AI48" s="129">
        <f t="shared" si="13"/>
        <v>12056.74</v>
      </c>
      <c r="AJ48" s="120"/>
    </row>
    <row r="49" spans="1:36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30000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5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16">
        <f>2+2</f>
        <v>4</v>
      </c>
      <c r="W49" s="16">
        <f>2+3</f>
        <v>5</v>
      </c>
      <c r="X49" s="16">
        <v>0</v>
      </c>
      <c r="Y49" s="14">
        <f t="shared" si="6"/>
        <v>18.181818181818183</v>
      </c>
      <c r="Z49" s="33">
        <v>8715.76</v>
      </c>
      <c r="AA49" s="33">
        <f t="shared" si="9"/>
        <v>21694.639999999999</v>
      </c>
      <c r="AB49" s="33">
        <f t="shared" si="14"/>
        <v>100</v>
      </c>
      <c r="AC49" s="33">
        <f t="shared" si="10"/>
        <v>21694.639999999999</v>
      </c>
      <c r="AD49" s="33">
        <f t="shared" si="7"/>
        <v>100</v>
      </c>
      <c r="AE49" s="33">
        <f t="shared" si="11"/>
        <v>0</v>
      </c>
      <c r="AF49" s="14">
        <f t="shared" si="8"/>
        <v>0</v>
      </c>
      <c r="AG49" s="128">
        <v>8715.76</v>
      </c>
      <c r="AH49" s="129">
        <f t="shared" si="12"/>
        <v>12978.88</v>
      </c>
      <c r="AI49" s="129">
        <f t="shared" si="13"/>
        <v>21694.639999999999</v>
      </c>
      <c r="AJ49" s="120"/>
    </row>
    <row r="50" spans="1:36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5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33">
        <v>12421.38</v>
      </c>
      <c r="AA50" s="33">
        <f t="shared" si="9"/>
        <v>12421.38</v>
      </c>
      <c r="AB50" s="33">
        <f t="shared" si="14"/>
        <v>100</v>
      </c>
      <c r="AC50" s="33">
        <f t="shared" si="10"/>
        <v>12421.38</v>
      </c>
      <c r="AD50" s="33">
        <f t="shared" si="7"/>
        <v>100</v>
      </c>
      <c r="AE50" s="33">
        <f t="shared" si="11"/>
        <v>0</v>
      </c>
      <c r="AF50" s="14">
        <f t="shared" si="8"/>
        <v>0</v>
      </c>
      <c r="AG50" s="128">
        <v>12421.38</v>
      </c>
      <c r="AH50" s="129">
        <f t="shared" si="12"/>
        <v>0</v>
      </c>
      <c r="AI50" s="129">
        <f t="shared" si="13"/>
        <v>12421.38</v>
      </c>
      <c r="AJ50" s="120"/>
    </row>
    <row r="51" spans="1:36" ht="36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20000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5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16">
        <v>1</v>
      </c>
      <c r="W51" s="16">
        <v>1</v>
      </c>
      <c r="X51" s="16">
        <v>0</v>
      </c>
      <c r="Y51" s="14">
        <f t="shared" si="6"/>
        <v>12.5</v>
      </c>
      <c r="Z51" s="33">
        <v>1358.83</v>
      </c>
      <c r="AA51" s="33">
        <f t="shared" si="9"/>
        <v>6840.29</v>
      </c>
      <c r="AB51" s="33">
        <f t="shared" si="14"/>
        <v>100</v>
      </c>
      <c r="AC51" s="33">
        <f t="shared" si="10"/>
        <v>6840.29</v>
      </c>
      <c r="AD51" s="33">
        <f t="shared" si="7"/>
        <v>100</v>
      </c>
      <c r="AE51" s="33">
        <f t="shared" si="11"/>
        <v>0</v>
      </c>
      <c r="AF51" s="14">
        <f t="shared" si="8"/>
        <v>0</v>
      </c>
      <c r="AG51" s="128">
        <v>1358.83</v>
      </c>
      <c r="AH51" s="129">
        <f t="shared" si="12"/>
        <v>5481.46</v>
      </c>
      <c r="AI51" s="129">
        <f t="shared" si="13"/>
        <v>6840.29</v>
      </c>
      <c r="AJ51" s="120"/>
    </row>
    <row r="52" spans="1:36" ht="36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5"/>
        <v>0</v>
      </c>
      <c r="S52" s="14">
        <f t="shared" si="4"/>
        <v>0</v>
      </c>
      <c r="T52" s="14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33">
        <v>0</v>
      </c>
      <c r="AA52" s="33">
        <f t="shared" si="9"/>
        <v>0</v>
      </c>
      <c r="AB52" s="33">
        <f t="shared" si="14"/>
        <v>0</v>
      </c>
      <c r="AC52" s="33">
        <f t="shared" si="10"/>
        <v>0</v>
      </c>
      <c r="AD52" s="33">
        <f t="shared" si="7"/>
        <v>0</v>
      </c>
      <c r="AE52" s="33">
        <f t="shared" si="11"/>
        <v>0</v>
      </c>
      <c r="AF52" s="14">
        <f t="shared" si="8"/>
        <v>0</v>
      </c>
      <c r="AG52" s="128">
        <v>0</v>
      </c>
      <c r="AH52" s="129">
        <f t="shared" si="12"/>
        <v>0</v>
      </c>
      <c r="AI52" s="129">
        <f t="shared" si="13"/>
        <v>0</v>
      </c>
      <c r="AJ52" s="120"/>
    </row>
    <row r="53" spans="1:36" ht="24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40000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5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16">
        <v>2</v>
      </c>
      <c r="W53" s="16">
        <v>2</v>
      </c>
      <c r="X53" s="16">
        <v>0</v>
      </c>
      <c r="Y53" s="14">
        <f t="shared" si="6"/>
        <v>9.5238095238095237</v>
      </c>
      <c r="Z53" s="33">
        <v>1992.79</v>
      </c>
      <c r="AA53" s="33">
        <f t="shared" si="9"/>
        <v>25089.120000000003</v>
      </c>
      <c r="AB53" s="33">
        <f t="shared" si="14"/>
        <v>100</v>
      </c>
      <c r="AC53" s="33">
        <f t="shared" si="10"/>
        <v>25089.120000000003</v>
      </c>
      <c r="AD53" s="33">
        <f t="shared" si="7"/>
        <v>100</v>
      </c>
      <c r="AE53" s="33">
        <f t="shared" si="11"/>
        <v>0</v>
      </c>
      <c r="AF53" s="14">
        <f t="shared" si="8"/>
        <v>0</v>
      </c>
      <c r="AG53" s="128">
        <v>1992.79</v>
      </c>
      <c r="AH53" s="129">
        <f t="shared" si="12"/>
        <v>23096.33</v>
      </c>
      <c r="AI53" s="129">
        <f t="shared" si="13"/>
        <v>25089.120000000003</v>
      </c>
      <c r="AJ53" s="120"/>
    </row>
    <row r="54" spans="1:36" ht="36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20000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5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33">
        <v>2687.64</v>
      </c>
      <c r="AA54" s="33">
        <f t="shared" si="9"/>
        <v>18012.5</v>
      </c>
      <c r="AB54" s="33">
        <f t="shared" si="14"/>
        <v>100</v>
      </c>
      <c r="AC54" s="33">
        <f t="shared" si="10"/>
        <v>18012.5</v>
      </c>
      <c r="AD54" s="33">
        <f t="shared" si="7"/>
        <v>100</v>
      </c>
      <c r="AE54" s="33">
        <f t="shared" si="11"/>
        <v>0</v>
      </c>
      <c r="AF54" s="14">
        <f t="shared" si="8"/>
        <v>0</v>
      </c>
      <c r="AG54" s="128">
        <v>2687.64</v>
      </c>
      <c r="AH54" s="129">
        <f t="shared" si="12"/>
        <v>15324.86</v>
      </c>
      <c r="AI54" s="129">
        <f t="shared" si="13"/>
        <v>18012.5</v>
      </c>
      <c r="AJ54" s="120"/>
    </row>
    <row r="55" spans="1:36" ht="33.75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20000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5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16">
        <v>2</v>
      </c>
      <c r="W55" s="16">
        <v>2</v>
      </c>
      <c r="X55" s="16">
        <v>0</v>
      </c>
      <c r="Y55" s="14">
        <f t="shared" si="6"/>
        <v>20</v>
      </c>
      <c r="Z55" s="33">
        <v>3289.25</v>
      </c>
      <c r="AA55" s="33">
        <f t="shared" si="9"/>
        <v>5045.68</v>
      </c>
      <c r="AB55" s="33">
        <f t="shared" si="14"/>
        <v>100</v>
      </c>
      <c r="AC55" s="33">
        <f t="shared" si="10"/>
        <v>5045.68</v>
      </c>
      <c r="AD55" s="33">
        <f t="shared" si="7"/>
        <v>100</v>
      </c>
      <c r="AE55" s="33">
        <f t="shared" si="11"/>
        <v>0</v>
      </c>
      <c r="AF55" s="14">
        <f t="shared" si="8"/>
        <v>0</v>
      </c>
      <c r="AG55" s="128">
        <v>3289.25</v>
      </c>
      <c r="AH55" s="129">
        <f t="shared" si="12"/>
        <v>1756.43</v>
      </c>
      <c r="AI55" s="129">
        <f t="shared" si="13"/>
        <v>5045.68</v>
      </c>
      <c r="AJ55" s="120"/>
    </row>
    <row r="56" spans="1:36" ht="36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30000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5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16">
        <f>9+10</f>
        <v>19</v>
      </c>
      <c r="W56" s="16">
        <f>10+15</f>
        <v>25</v>
      </c>
      <c r="X56" s="16">
        <v>0</v>
      </c>
      <c r="Y56" s="14">
        <f t="shared" si="6"/>
        <v>79.166666666666657</v>
      </c>
      <c r="Z56" s="33">
        <v>9280.9</v>
      </c>
      <c r="AA56" s="33">
        <f t="shared" si="9"/>
        <v>18709.669999999998</v>
      </c>
      <c r="AB56" s="33">
        <f t="shared" si="14"/>
        <v>100</v>
      </c>
      <c r="AC56" s="33">
        <f t="shared" si="10"/>
        <v>18709.669999999998</v>
      </c>
      <c r="AD56" s="33">
        <f t="shared" si="7"/>
        <v>100</v>
      </c>
      <c r="AE56" s="33">
        <f t="shared" si="11"/>
        <v>0</v>
      </c>
      <c r="AF56" s="14">
        <f t="shared" si="8"/>
        <v>0</v>
      </c>
      <c r="AG56" s="128">
        <v>9280.9</v>
      </c>
      <c r="AH56" s="129">
        <f t="shared" si="12"/>
        <v>9428.77</v>
      </c>
      <c r="AI56" s="129">
        <f t="shared" si="13"/>
        <v>18709.669999999998</v>
      </c>
      <c r="AJ56" s="120"/>
    </row>
    <row r="57" spans="1:36" ht="24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50000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5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16">
        <v>19</v>
      </c>
      <c r="W57" s="16">
        <v>19</v>
      </c>
      <c r="X57" s="16">
        <v>0</v>
      </c>
      <c r="Y57" s="14">
        <f t="shared" si="6"/>
        <v>13.103448275862069</v>
      </c>
      <c r="Z57" s="33">
        <v>5419.96</v>
      </c>
      <c r="AA57" s="33">
        <f t="shared" si="9"/>
        <v>22320</v>
      </c>
      <c r="AB57" s="33">
        <f t="shared" si="14"/>
        <v>100</v>
      </c>
      <c r="AC57" s="33">
        <f t="shared" si="10"/>
        <v>22320</v>
      </c>
      <c r="AD57" s="33">
        <f t="shared" si="7"/>
        <v>100</v>
      </c>
      <c r="AE57" s="33">
        <f t="shared" si="11"/>
        <v>0</v>
      </c>
      <c r="AF57" s="14">
        <f t="shared" si="8"/>
        <v>0</v>
      </c>
      <c r="AG57" s="128">
        <v>5419.96</v>
      </c>
      <c r="AH57" s="129">
        <f t="shared" si="12"/>
        <v>16900.04</v>
      </c>
      <c r="AI57" s="129">
        <f t="shared" si="13"/>
        <v>22320</v>
      </c>
      <c r="AJ57" s="120"/>
    </row>
    <row r="58" spans="1:36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885100</v>
      </c>
      <c r="H58" s="58">
        <f t="shared" ref="H58:M58" si="16">SUM(H7:H57)</f>
        <v>1073</v>
      </c>
      <c r="I58" s="58">
        <f t="shared" si="16"/>
        <v>161</v>
      </c>
      <c r="J58" s="58">
        <f t="shared" si="16"/>
        <v>841</v>
      </c>
      <c r="K58" s="58">
        <f t="shared" si="16"/>
        <v>639</v>
      </c>
      <c r="L58" s="58">
        <f t="shared" si="16"/>
        <v>677</v>
      </c>
      <c r="M58" s="58">
        <f t="shared" si="16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58">
        <f>SUM(V7:V57)</f>
        <v>149</v>
      </c>
      <c r="W58" s="58">
        <f>SUM(W7:W57)</f>
        <v>185</v>
      </c>
      <c r="X58" s="58">
        <f>SUM(X7:X57)</f>
        <v>0</v>
      </c>
      <c r="Y58" s="14">
        <f>IF(H58=0,0,V58/H58)*100</f>
        <v>13.886300093196645</v>
      </c>
      <c r="Z58" s="107">
        <f>SUM(Z7:Z57)</f>
        <v>161800.60999999999</v>
      </c>
      <c r="AA58" s="108">
        <f>SUM(AA7:AA57)</f>
        <v>503726.8</v>
      </c>
      <c r="AB58" s="33">
        <f>IF(Z58=0,0,AA58/Z58)*100</f>
        <v>311.32564951392953</v>
      </c>
      <c r="AC58" s="108">
        <f>SUM(AC7:AC57)</f>
        <v>503726.8</v>
      </c>
      <c r="AD58" s="33">
        <f>IF(AA58=0,0,AC58/AA58)*100</f>
        <v>100</v>
      </c>
      <c r="AE58" s="33">
        <f>SUM(AE7:AE57)</f>
        <v>0</v>
      </c>
      <c r="AF58" s="14">
        <f>IF(AA58=0,0,AE58/AA58)*100</f>
        <v>0</v>
      </c>
      <c r="AG58" s="130">
        <f>SUM(AG7:AG57)</f>
        <v>159024.14999999997</v>
      </c>
      <c r="AH58" s="130">
        <f>SUM(AH7:AH57)</f>
        <v>344702.64999999997</v>
      </c>
      <c r="AI58" s="130">
        <f>SUM(AI7:AI57)</f>
        <v>503726.8</v>
      </c>
      <c r="AJ58" s="120"/>
    </row>
    <row r="59" spans="1:36" ht="11.25" customHeight="1" x14ac:dyDescent="0.25">
      <c r="A59" s="103"/>
      <c r="B59" s="103"/>
      <c r="C59" s="103"/>
      <c r="D59" s="103"/>
      <c r="E59" s="103"/>
      <c r="F59" s="103"/>
      <c r="G59" s="103"/>
      <c r="H59" s="104"/>
      <c r="I59" s="104"/>
      <c r="J59" s="104"/>
      <c r="K59" s="104"/>
      <c r="L59" s="104"/>
      <c r="M59" s="104"/>
      <c r="N59" s="105"/>
      <c r="O59" s="104"/>
      <c r="P59" s="104"/>
      <c r="Q59" s="105"/>
      <c r="R59" s="110"/>
      <c r="S59" s="111"/>
      <c r="T59" s="112"/>
      <c r="U59" s="111"/>
      <c r="V59" s="110"/>
      <c r="W59" s="110"/>
      <c r="X59" s="110"/>
      <c r="Y59" s="134"/>
      <c r="Z59" s="113" t="s">
        <v>175</v>
      </c>
      <c r="AA59" s="359">
        <v>344702.65</v>
      </c>
      <c r="AB59" s="359"/>
      <c r="AC59" s="359"/>
      <c r="AD59" s="111"/>
      <c r="AE59" s="111"/>
      <c r="AF59" s="111"/>
      <c r="AG59" s="130"/>
      <c r="AH59" s="130"/>
      <c r="AI59" s="130"/>
      <c r="AJ59" s="120"/>
    </row>
    <row r="60" spans="1:36" x14ac:dyDescent="0.25">
      <c r="A60" s="103"/>
      <c r="B60" s="103"/>
      <c r="C60" s="103"/>
      <c r="D60" s="103"/>
      <c r="E60" s="103"/>
      <c r="F60" s="103"/>
      <c r="G60" s="103"/>
      <c r="H60" s="104"/>
      <c r="I60" s="104"/>
      <c r="J60" s="104"/>
      <c r="K60" s="104"/>
      <c r="L60" s="104"/>
      <c r="M60" s="104"/>
      <c r="N60" s="105"/>
      <c r="O60" s="104"/>
      <c r="P60" s="104"/>
      <c r="Q60" s="105"/>
      <c r="R60" s="110"/>
      <c r="S60" s="111"/>
      <c r="T60" s="112"/>
      <c r="U60" s="111"/>
      <c r="V60" s="110"/>
      <c r="W60" s="110"/>
      <c r="X60" s="110"/>
      <c r="Y60" s="134"/>
      <c r="Z60" s="113"/>
      <c r="AA60" s="127"/>
      <c r="AB60" s="363" t="s">
        <v>184</v>
      </c>
      <c r="AC60" s="363"/>
      <c r="AD60" s="138"/>
      <c r="AE60" s="363" t="s">
        <v>185</v>
      </c>
      <c r="AF60" s="363"/>
      <c r="AG60" s="130"/>
      <c r="AH60" s="130"/>
      <c r="AI60" s="130"/>
      <c r="AJ60" s="120"/>
    </row>
    <row r="61" spans="1:36" x14ac:dyDescent="0.25">
      <c r="A61" s="78"/>
      <c r="B61" s="78"/>
      <c r="C61" s="78"/>
      <c r="D61" s="80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109"/>
      <c r="S61" s="114" t="s">
        <v>180</v>
      </c>
      <c r="T61" s="112">
        <v>728494.79</v>
      </c>
      <c r="U61" s="109"/>
      <c r="V61" s="109"/>
      <c r="W61" s="109"/>
      <c r="X61" s="109"/>
      <c r="Y61" s="135"/>
      <c r="Z61" s="128"/>
      <c r="AA61" s="130">
        <f>AA58-AA59</f>
        <v>159024.14999999997</v>
      </c>
      <c r="AB61" s="131" t="s">
        <v>166</v>
      </c>
      <c r="AC61" s="129">
        <f>T58</f>
        <v>344702.64999999997</v>
      </c>
      <c r="AD61" s="129"/>
      <c r="AE61" s="132">
        <v>696.7</v>
      </c>
      <c r="AF61" s="132">
        <f>AE58+AE59+AE61</f>
        <v>696.7</v>
      </c>
      <c r="AG61" s="133"/>
      <c r="AH61" s="137"/>
      <c r="AI61" s="137"/>
      <c r="AJ61" s="78"/>
    </row>
    <row r="62" spans="1:36" x14ac:dyDescent="0.25">
      <c r="A62" s="78"/>
      <c r="B62" s="78"/>
      <c r="C62" s="78"/>
      <c r="D62" s="80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360" t="s">
        <v>181</v>
      </c>
      <c r="S62" s="115" t="s">
        <v>177</v>
      </c>
      <c r="T62" s="116">
        <f>AC58</f>
        <v>503726.8</v>
      </c>
      <c r="U62" s="109"/>
      <c r="V62" s="109"/>
      <c r="W62" s="109"/>
      <c r="X62" s="109"/>
      <c r="Y62" s="135"/>
      <c r="Z62" s="128"/>
      <c r="AA62" s="364" t="s">
        <v>167</v>
      </c>
      <c r="AB62" s="364"/>
      <c r="AC62" s="130">
        <v>159024.15</v>
      </c>
      <c r="AD62" s="139" t="s">
        <v>171</v>
      </c>
      <c r="AE62" s="365">
        <v>739567.33</v>
      </c>
      <c r="AF62" s="365"/>
      <c r="AG62" s="133"/>
      <c r="AH62" s="137"/>
      <c r="AI62" s="137"/>
      <c r="AJ62" s="78"/>
    </row>
    <row r="63" spans="1:36" x14ac:dyDescent="0.25">
      <c r="A63" s="78"/>
      <c r="B63" s="78"/>
      <c r="C63" s="78"/>
      <c r="D63" s="80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360"/>
      <c r="S63" s="115" t="s">
        <v>178</v>
      </c>
      <c r="T63" s="117">
        <v>43532.480000000003</v>
      </c>
      <c r="U63" s="109"/>
      <c r="V63" s="109"/>
      <c r="W63" s="109"/>
      <c r="X63" s="109"/>
      <c r="Y63" s="135"/>
      <c r="Z63" s="128"/>
      <c r="AA63" s="364" t="s">
        <v>168</v>
      </c>
      <c r="AB63" s="364"/>
      <c r="AC63" s="128">
        <v>49362.98</v>
      </c>
      <c r="AD63" s="139" t="s">
        <v>172</v>
      </c>
      <c r="AE63" s="364">
        <v>520874.99</v>
      </c>
      <c r="AF63" s="364"/>
      <c r="AG63" s="133"/>
      <c r="AH63" s="137"/>
      <c r="AI63" s="137"/>
      <c r="AJ63" s="78"/>
    </row>
    <row r="64" spans="1:36" x14ac:dyDescent="0.25">
      <c r="A64" s="78"/>
      <c r="B64" s="78"/>
      <c r="C64" s="78"/>
      <c r="D64" s="80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360"/>
      <c r="S64" s="118" t="s">
        <v>179</v>
      </c>
      <c r="T64" s="109">
        <v>10305.209999999999</v>
      </c>
      <c r="U64" s="109"/>
      <c r="V64" s="109"/>
      <c r="W64" s="109"/>
      <c r="X64" s="109"/>
      <c r="Y64" s="135"/>
      <c r="Z64" s="128"/>
      <c r="AA64" s="365" t="s">
        <v>169</v>
      </c>
      <c r="AB64" s="365"/>
      <c r="AC64" s="129">
        <v>10305.209999999999</v>
      </c>
      <c r="AD64" s="140" t="s">
        <v>173</v>
      </c>
      <c r="AE64" s="361">
        <f>AE62-AE63</f>
        <v>218692.33999999997</v>
      </c>
      <c r="AF64" s="362"/>
      <c r="AG64" s="133"/>
      <c r="AH64" s="137"/>
      <c r="AI64" s="137"/>
      <c r="AJ64" s="78"/>
    </row>
    <row r="65" spans="1:36" x14ac:dyDescent="0.25">
      <c r="A65" s="78"/>
      <c r="B65" s="78"/>
      <c r="C65" s="78"/>
      <c r="D65" s="80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109" t="s">
        <v>182</v>
      </c>
      <c r="S65" s="109"/>
      <c r="T65" s="115">
        <v>176172.34</v>
      </c>
      <c r="U65" s="109"/>
      <c r="V65" s="109"/>
      <c r="W65" s="109"/>
      <c r="X65" s="109"/>
      <c r="Y65" s="135"/>
      <c r="Z65" s="128"/>
      <c r="AA65" s="362" t="s">
        <v>170</v>
      </c>
      <c r="AB65" s="362"/>
      <c r="AC65" s="130">
        <f>SUM(AC62:AC64)</f>
        <v>218692.34</v>
      </c>
      <c r="AD65" s="128"/>
      <c r="AE65" s="128"/>
      <c r="AF65" s="128"/>
      <c r="AG65" s="133"/>
      <c r="AH65" s="137"/>
      <c r="AI65" s="137"/>
      <c r="AJ65" s="78"/>
    </row>
    <row r="66" spans="1:36" x14ac:dyDescent="0.25">
      <c r="A66" s="78"/>
      <c r="B66" s="78"/>
      <c r="C66" s="78"/>
      <c r="D66" s="80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109"/>
      <c r="S66" s="109"/>
      <c r="T66" s="119">
        <f>T61-T62-T63-T64-T65</f>
        <v>-5242.0399999999499</v>
      </c>
      <c r="U66" s="109"/>
      <c r="V66" s="109"/>
      <c r="W66" s="109"/>
      <c r="X66" s="109"/>
      <c r="Y66" s="135"/>
      <c r="Z66" s="128"/>
      <c r="AA66" s="128"/>
      <c r="AB66" s="128"/>
      <c r="AC66" s="128"/>
      <c r="AD66" s="128"/>
      <c r="AE66" s="128"/>
      <c r="AF66" s="128"/>
      <c r="AG66" s="133"/>
      <c r="AH66" s="137"/>
      <c r="AI66" s="137"/>
      <c r="AJ66" s="78"/>
    </row>
    <row r="67" spans="1:36" x14ac:dyDescent="0.25"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</row>
    <row r="68" spans="1:36" x14ac:dyDescent="0.25"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</row>
  </sheetData>
  <mergeCells count="46">
    <mergeCell ref="AA65:AB65"/>
    <mergeCell ref="AC4:AD4"/>
    <mergeCell ref="AE4:AF4"/>
    <mergeCell ref="A58:F58"/>
    <mergeCell ref="AA59:AC59"/>
    <mergeCell ref="R62:R64"/>
    <mergeCell ref="AA62:AB62"/>
    <mergeCell ref="AE62:AF62"/>
    <mergeCell ref="AA63:AB63"/>
    <mergeCell ref="AB60:AC60"/>
    <mergeCell ref="AE63:AF63"/>
    <mergeCell ref="AA64:AB64"/>
    <mergeCell ref="V4:V5"/>
    <mergeCell ref="W4:W5"/>
    <mergeCell ref="X4:X5"/>
    <mergeCell ref="Y4:Y5"/>
    <mergeCell ref="Z4:Z5"/>
    <mergeCell ref="AA4:AB4"/>
    <mergeCell ref="AE64:AF64"/>
    <mergeCell ref="AE60:AF60"/>
    <mergeCell ref="N4:N5"/>
    <mergeCell ref="O4:O5"/>
    <mergeCell ref="P4:Q4"/>
    <mergeCell ref="R4:S4"/>
    <mergeCell ref="T4:U4"/>
    <mergeCell ref="I4:I5"/>
    <mergeCell ref="J4:J5"/>
    <mergeCell ref="K4:K5"/>
    <mergeCell ref="L4:L5"/>
    <mergeCell ref="M4:M5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V3:Z3"/>
    <mergeCell ref="AA3:AF3"/>
    <mergeCell ref="H4:H5"/>
  </mergeCells>
  <pageMargins left="0.11811023622047245" right="0.11811023622047245" top="0.15748031496062992" bottom="0.15748031496062992" header="0" footer="0.11811023622047245"/>
  <pageSetup paperSize="9" scale="46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3"/>
  <sheetViews>
    <sheetView topLeftCell="A46" zoomScaleNormal="100" workbookViewId="0">
      <selection sqref="A1:IV65536"/>
    </sheetView>
  </sheetViews>
  <sheetFormatPr defaultRowHeight="15" x14ac:dyDescent="0.25"/>
  <cols>
    <col min="3" max="3" width="2.28515625" customWidth="1"/>
    <col min="4" max="4" width="17.42578125" customWidth="1"/>
    <col min="20" max="20" width="9.7109375" customWidth="1"/>
    <col min="22" max="23" width="9.140625" style="141"/>
    <col min="26" max="26" width="9.140625" style="141"/>
    <col min="27" max="27" width="9.5703125" style="162" bestFit="1" customWidth="1"/>
    <col min="29" max="29" width="9.5703125" style="162" bestFit="1" customWidth="1"/>
    <col min="31" max="31" width="9.28515625" style="162" bestFit="1" customWidth="1"/>
    <col min="32" max="32" width="9.28515625" bestFit="1" customWidth="1"/>
    <col min="33" max="35" width="9.5703125" bestFit="1" customWidth="1"/>
  </cols>
  <sheetData>
    <row r="1" spans="1:36" ht="42" customHeight="1" x14ac:dyDescent="0.25">
      <c r="A1" s="307" t="s">
        <v>186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78"/>
      <c r="AH1" s="78"/>
      <c r="AI1" s="78"/>
      <c r="AJ1" s="78"/>
    </row>
    <row r="2" spans="1:36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G2" s="120"/>
      <c r="AH2" s="120"/>
      <c r="AI2" s="120"/>
      <c r="AJ2" s="78"/>
    </row>
    <row r="3" spans="1:36" ht="29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  <c r="AG3" s="120"/>
      <c r="AH3" s="120"/>
      <c r="AI3" s="120"/>
      <c r="AJ3" s="120"/>
    </row>
    <row r="4" spans="1:36" ht="33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  <c r="AG4" s="120"/>
      <c r="AH4" s="120"/>
      <c r="AI4" s="120"/>
      <c r="AJ4" s="120"/>
    </row>
    <row r="5" spans="1:36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159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159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159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24" t="s">
        <v>165</v>
      </c>
      <c r="AH5" s="124" t="s">
        <v>163</v>
      </c>
      <c r="AI5" s="124" t="s">
        <v>164</v>
      </c>
      <c r="AJ5" s="120"/>
    </row>
    <row r="6" spans="1:36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160">
        <f t="shared" si="0"/>
        <v>27</v>
      </c>
      <c r="AB6" s="11">
        <f t="shared" si="0"/>
        <v>28</v>
      </c>
      <c r="AC6" s="160">
        <f t="shared" si="0"/>
        <v>29</v>
      </c>
      <c r="AD6" s="11">
        <f t="shared" si="0"/>
        <v>30</v>
      </c>
      <c r="AE6" s="160">
        <v>31</v>
      </c>
      <c r="AF6" s="11">
        <v>32</v>
      </c>
      <c r="AG6" s="124" t="s">
        <v>183</v>
      </c>
      <c r="AH6" s="124"/>
      <c r="AI6" s="124"/>
      <c r="AJ6" s="120"/>
    </row>
    <row r="7" spans="1:36" s="143" customFormat="1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50000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16">
        <v>8</v>
      </c>
      <c r="W7" s="16">
        <v>15</v>
      </c>
      <c r="X7" s="16">
        <v>0</v>
      </c>
      <c r="Y7" s="14">
        <f t="shared" ref="Y7:Y57" si="6">IF(H7=0,0,V7/H7)*100</f>
        <v>27.586206896551722</v>
      </c>
      <c r="Z7" s="14">
        <v>14125.75</v>
      </c>
      <c r="AA7" s="161">
        <f>AI7</f>
        <v>19829.099999999999</v>
      </c>
      <c r="AB7" s="14">
        <f>IF((Z7+T7)=0,0,AA7/(Z7+T7)*100)</f>
        <v>91.084101588876493</v>
      </c>
      <c r="AC7" s="161">
        <f>AA7</f>
        <v>19829.099999999999</v>
      </c>
      <c r="AD7" s="14">
        <f t="shared" ref="AD7:AD57" si="7">IF(AA7=0,0,AC7/AA7)*100</f>
        <v>100</v>
      </c>
      <c r="AE7" s="161">
        <f>AA7-AC7</f>
        <v>0</v>
      </c>
      <c r="AF7" s="14">
        <f t="shared" ref="AF7:AF57" si="8">IF(AA7=0,0,AE7/AA7)*100</f>
        <v>0</v>
      </c>
      <c r="AG7" s="124">
        <v>12184.75</v>
      </c>
      <c r="AH7" s="166">
        <f>T7</f>
        <v>7644.35</v>
      </c>
      <c r="AI7" s="166">
        <f>AG7+AH7</f>
        <v>19829.099999999999</v>
      </c>
      <c r="AJ7" s="142"/>
    </row>
    <row r="8" spans="1:36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161">
        <f t="shared" ref="AA8:AA57" si="9">AI8</f>
        <v>0</v>
      </c>
      <c r="AB8" s="14">
        <f>IF((Z8+T8)=0,0,AA8/(Z8+T8)*100)</f>
        <v>0</v>
      </c>
      <c r="AC8" s="161">
        <f t="shared" ref="AC8:AC57" si="10">AA8</f>
        <v>0</v>
      </c>
      <c r="AD8" s="14">
        <f t="shared" si="7"/>
        <v>0</v>
      </c>
      <c r="AE8" s="161">
        <f t="shared" ref="AE8:AE57" si="11">AA8-AC8</f>
        <v>0</v>
      </c>
      <c r="AF8" s="14">
        <f t="shared" si="8"/>
        <v>0</v>
      </c>
      <c r="AG8" s="124">
        <v>0</v>
      </c>
      <c r="AH8" s="166">
        <f t="shared" ref="AH8:AH57" si="12">T8</f>
        <v>0</v>
      </c>
      <c r="AI8" s="166">
        <f t="shared" ref="AI8:AI57" si="13">AG8+AH8</f>
        <v>0</v>
      </c>
      <c r="AJ8" s="120"/>
    </row>
    <row r="9" spans="1:36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30000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161">
        <f t="shared" si="9"/>
        <v>26929.119999999999</v>
      </c>
      <c r="AB9" s="14">
        <f t="shared" ref="AB9:AB57" si="14">IF((Z9+T9)=0,0,AA9/(Z9+T9)*100)</f>
        <v>100</v>
      </c>
      <c r="AC9" s="161">
        <f t="shared" si="10"/>
        <v>26929.119999999999</v>
      </c>
      <c r="AD9" s="14">
        <f t="shared" si="7"/>
        <v>100</v>
      </c>
      <c r="AE9" s="161">
        <f t="shared" si="11"/>
        <v>0</v>
      </c>
      <c r="AF9" s="14">
        <f t="shared" si="8"/>
        <v>0</v>
      </c>
      <c r="AG9" s="124">
        <v>0</v>
      </c>
      <c r="AH9" s="166">
        <f t="shared" si="12"/>
        <v>26929.119999999999</v>
      </c>
      <c r="AI9" s="166">
        <f t="shared" si="13"/>
        <v>26929.119999999999</v>
      </c>
      <c r="AJ9" s="120"/>
    </row>
    <row r="10" spans="1:36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161">
        <f t="shared" si="9"/>
        <v>0</v>
      </c>
      <c r="AB10" s="14">
        <f t="shared" si="14"/>
        <v>0</v>
      </c>
      <c r="AC10" s="161">
        <f t="shared" si="10"/>
        <v>0</v>
      </c>
      <c r="AD10" s="14">
        <f t="shared" si="7"/>
        <v>0</v>
      </c>
      <c r="AE10" s="161">
        <f t="shared" si="11"/>
        <v>0</v>
      </c>
      <c r="AF10" s="14">
        <f t="shared" si="8"/>
        <v>0</v>
      </c>
      <c r="AG10" s="124">
        <v>0</v>
      </c>
      <c r="AH10" s="166">
        <f t="shared" si="12"/>
        <v>0</v>
      </c>
      <c r="AI10" s="166">
        <f t="shared" si="13"/>
        <v>0</v>
      </c>
      <c r="AJ10" s="120"/>
    </row>
    <row r="11" spans="1:36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20000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16">
        <v>1</v>
      </c>
      <c r="W11" s="16">
        <v>1</v>
      </c>
      <c r="X11" s="16">
        <v>0</v>
      </c>
      <c r="Y11" s="14">
        <f t="shared" si="6"/>
        <v>25</v>
      </c>
      <c r="Z11" s="14">
        <v>19798.91</v>
      </c>
      <c r="AA11" s="161">
        <f t="shared" si="9"/>
        <v>19798.91</v>
      </c>
      <c r="AB11" s="14">
        <f t="shared" si="14"/>
        <v>100</v>
      </c>
      <c r="AC11" s="161">
        <f t="shared" si="10"/>
        <v>19798.91</v>
      </c>
      <c r="AD11" s="14">
        <f t="shared" si="7"/>
        <v>100</v>
      </c>
      <c r="AE11" s="161">
        <f t="shared" si="11"/>
        <v>0</v>
      </c>
      <c r="AF11" s="14">
        <f t="shared" si="8"/>
        <v>0</v>
      </c>
      <c r="AG11" s="124">
        <v>19798.91</v>
      </c>
      <c r="AH11" s="166">
        <f t="shared" si="12"/>
        <v>0</v>
      </c>
      <c r="AI11" s="166">
        <f t="shared" si="13"/>
        <v>19798.91</v>
      </c>
      <c r="AJ11" s="120"/>
    </row>
    <row r="12" spans="1:36" s="143" customFormat="1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10000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16">
        <v>1</v>
      </c>
      <c r="W12" s="16">
        <v>1</v>
      </c>
      <c r="X12" s="16">
        <v>0</v>
      </c>
      <c r="Y12" s="14">
        <f t="shared" si="6"/>
        <v>10</v>
      </c>
      <c r="Z12" s="14">
        <v>503.43</v>
      </c>
      <c r="AA12" s="161">
        <f t="shared" si="9"/>
        <v>4759.0200000000004</v>
      </c>
      <c r="AB12" s="14">
        <f t="shared" si="14"/>
        <v>90.433543311575406</v>
      </c>
      <c r="AC12" s="161">
        <f t="shared" si="10"/>
        <v>4759.0200000000004</v>
      </c>
      <c r="AD12" s="14">
        <f t="shared" si="7"/>
        <v>100</v>
      </c>
      <c r="AE12" s="161">
        <f t="shared" si="11"/>
        <v>0</v>
      </c>
      <c r="AF12" s="14">
        <f t="shared" si="8"/>
        <v>0</v>
      </c>
      <c r="AG12" s="124">
        <v>0</v>
      </c>
      <c r="AH12" s="166">
        <f t="shared" si="12"/>
        <v>4759.0200000000004</v>
      </c>
      <c r="AI12" s="166">
        <f t="shared" si="13"/>
        <v>4759.0200000000004</v>
      </c>
      <c r="AJ12" s="142"/>
    </row>
    <row r="13" spans="1:36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30000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161">
        <f t="shared" si="9"/>
        <v>13040.39</v>
      </c>
      <c r="AB13" s="14">
        <f t="shared" si="14"/>
        <v>100</v>
      </c>
      <c r="AC13" s="161">
        <f t="shared" si="10"/>
        <v>13040.39</v>
      </c>
      <c r="AD13" s="14">
        <f t="shared" si="7"/>
        <v>100</v>
      </c>
      <c r="AE13" s="161">
        <f t="shared" si="11"/>
        <v>0</v>
      </c>
      <c r="AF13" s="14">
        <f t="shared" si="8"/>
        <v>0</v>
      </c>
      <c r="AG13" s="124">
        <v>0</v>
      </c>
      <c r="AH13" s="166">
        <f t="shared" si="12"/>
        <v>13040.39</v>
      </c>
      <c r="AI13" s="166">
        <f t="shared" si="13"/>
        <v>13040.39</v>
      </c>
      <c r="AJ13" s="120"/>
    </row>
    <row r="14" spans="1:36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161">
        <f t="shared" si="9"/>
        <v>3707.03</v>
      </c>
      <c r="AB14" s="14">
        <f t="shared" si="14"/>
        <v>100</v>
      </c>
      <c r="AC14" s="161">
        <f t="shared" si="10"/>
        <v>3707.03</v>
      </c>
      <c r="AD14" s="14">
        <f t="shared" si="7"/>
        <v>100</v>
      </c>
      <c r="AE14" s="161">
        <f t="shared" si="11"/>
        <v>0</v>
      </c>
      <c r="AF14" s="14">
        <f t="shared" si="8"/>
        <v>0</v>
      </c>
      <c r="AG14" s="124">
        <v>0</v>
      </c>
      <c r="AH14" s="166">
        <f t="shared" si="12"/>
        <v>3707.03</v>
      </c>
      <c r="AI14" s="166">
        <f t="shared" si="13"/>
        <v>3707.03</v>
      </c>
      <c r="AJ14" s="120"/>
    </row>
    <row r="15" spans="1:36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5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0</v>
      </c>
      <c r="AA15" s="161">
        <f t="shared" si="9"/>
        <v>274.06</v>
      </c>
      <c r="AB15" s="14">
        <f t="shared" si="14"/>
        <v>100</v>
      </c>
      <c r="AC15" s="161">
        <f t="shared" si="10"/>
        <v>274.06</v>
      </c>
      <c r="AD15" s="14">
        <f t="shared" si="7"/>
        <v>100</v>
      </c>
      <c r="AE15" s="161">
        <f t="shared" si="11"/>
        <v>0</v>
      </c>
      <c r="AF15" s="14">
        <f t="shared" si="8"/>
        <v>0</v>
      </c>
      <c r="AG15" s="124">
        <v>0</v>
      </c>
      <c r="AH15" s="166">
        <f t="shared" si="12"/>
        <v>274.06</v>
      </c>
      <c r="AI15" s="166">
        <f t="shared" si="13"/>
        <v>274.06</v>
      </c>
      <c r="AJ15" s="120"/>
    </row>
    <row r="16" spans="1:36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20000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5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16">
        <v>1</v>
      </c>
      <c r="W16" s="16">
        <v>3</v>
      </c>
      <c r="X16" s="16">
        <v>0</v>
      </c>
      <c r="Y16" s="14">
        <f t="shared" si="6"/>
        <v>6.25</v>
      </c>
      <c r="Z16" s="14">
        <v>2993.81</v>
      </c>
      <c r="AA16" s="161">
        <f t="shared" si="9"/>
        <v>4038.9700000000003</v>
      </c>
      <c r="AB16" s="14">
        <f t="shared" si="14"/>
        <v>100</v>
      </c>
      <c r="AC16" s="161">
        <f t="shared" si="10"/>
        <v>4038.9700000000003</v>
      </c>
      <c r="AD16" s="14">
        <f t="shared" si="7"/>
        <v>100</v>
      </c>
      <c r="AE16" s="161">
        <f t="shared" si="11"/>
        <v>0</v>
      </c>
      <c r="AF16" s="14">
        <f t="shared" si="8"/>
        <v>0</v>
      </c>
      <c r="AG16" s="124">
        <v>2993.81</v>
      </c>
      <c r="AH16" s="166">
        <f t="shared" si="12"/>
        <v>1045.1600000000001</v>
      </c>
      <c r="AI16" s="166">
        <f t="shared" si="13"/>
        <v>4038.9700000000003</v>
      </c>
      <c r="AJ16" s="120"/>
    </row>
    <row r="17" spans="1:36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20000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5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16">
        <v>3</v>
      </c>
      <c r="W17" s="16">
        <v>3</v>
      </c>
      <c r="X17" s="16">
        <v>0</v>
      </c>
      <c r="Y17" s="14">
        <f t="shared" si="6"/>
        <v>23.076923076923077</v>
      </c>
      <c r="Z17" s="14">
        <v>2717.08</v>
      </c>
      <c r="AA17" s="161">
        <f t="shared" si="9"/>
        <v>1132.55</v>
      </c>
      <c r="AB17" s="14">
        <f t="shared" si="14"/>
        <v>33.335295589339061</v>
      </c>
      <c r="AC17" s="161">
        <f t="shared" si="10"/>
        <v>1132.55</v>
      </c>
      <c r="AD17" s="14">
        <f t="shared" si="7"/>
        <v>100</v>
      </c>
      <c r="AE17" s="161">
        <f t="shared" si="11"/>
        <v>0</v>
      </c>
      <c r="AF17" s="14">
        <f t="shared" si="8"/>
        <v>0</v>
      </c>
      <c r="AG17" s="124">
        <v>452.18</v>
      </c>
      <c r="AH17" s="166">
        <f t="shared" si="12"/>
        <v>680.37</v>
      </c>
      <c r="AI17" s="166">
        <f t="shared" si="13"/>
        <v>1132.55</v>
      </c>
      <c r="AJ17" s="120"/>
    </row>
    <row r="18" spans="1:36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30000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5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16">
        <v>3</v>
      </c>
      <c r="W18" s="16">
        <v>4</v>
      </c>
      <c r="X18" s="16">
        <v>0</v>
      </c>
      <c r="Y18" s="14">
        <f t="shared" si="6"/>
        <v>9.375</v>
      </c>
      <c r="Z18" s="14">
        <v>8015.69</v>
      </c>
      <c r="AA18" s="161">
        <f t="shared" si="9"/>
        <v>23527.439999999999</v>
      </c>
      <c r="AB18" s="14">
        <f t="shared" si="14"/>
        <v>100</v>
      </c>
      <c r="AC18" s="161">
        <f t="shared" si="10"/>
        <v>23527.439999999999</v>
      </c>
      <c r="AD18" s="14">
        <f t="shared" si="7"/>
        <v>100</v>
      </c>
      <c r="AE18" s="161">
        <f t="shared" si="11"/>
        <v>0</v>
      </c>
      <c r="AF18" s="14">
        <f t="shared" si="8"/>
        <v>0</v>
      </c>
      <c r="AG18" s="124">
        <v>8015.69</v>
      </c>
      <c r="AH18" s="166">
        <f t="shared" si="12"/>
        <v>15511.75</v>
      </c>
      <c r="AI18" s="166">
        <f t="shared" si="13"/>
        <v>23527.439999999999</v>
      </c>
      <c r="AJ18" s="120"/>
    </row>
    <row r="19" spans="1:36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5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16">
        <v>0</v>
      </c>
      <c r="W19" s="16">
        <v>0</v>
      </c>
      <c r="X19" s="16">
        <v>0</v>
      </c>
      <c r="Y19" s="14">
        <f t="shared" si="6"/>
        <v>0</v>
      </c>
      <c r="Z19" s="14">
        <v>0</v>
      </c>
      <c r="AA19" s="161">
        <f t="shared" si="9"/>
        <v>9343.36</v>
      </c>
      <c r="AB19" s="14">
        <f t="shared" si="14"/>
        <v>100</v>
      </c>
      <c r="AC19" s="161">
        <f t="shared" si="10"/>
        <v>9343.36</v>
      </c>
      <c r="AD19" s="14">
        <f t="shared" si="7"/>
        <v>100</v>
      </c>
      <c r="AE19" s="161">
        <f t="shared" si="11"/>
        <v>0</v>
      </c>
      <c r="AF19" s="14">
        <f t="shared" si="8"/>
        <v>0</v>
      </c>
      <c r="AG19" s="124">
        <v>0</v>
      </c>
      <c r="AH19" s="166">
        <f t="shared" si="12"/>
        <v>9343.36</v>
      </c>
      <c r="AI19" s="166">
        <f t="shared" si="13"/>
        <v>9343.36</v>
      </c>
      <c r="AJ19" s="120"/>
    </row>
    <row r="20" spans="1:36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100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161">
        <f t="shared" si="9"/>
        <v>0</v>
      </c>
      <c r="AB20" s="14">
        <f t="shared" si="14"/>
        <v>0</v>
      </c>
      <c r="AC20" s="161">
        <f t="shared" si="10"/>
        <v>0</v>
      </c>
      <c r="AD20" s="14">
        <f t="shared" si="7"/>
        <v>0</v>
      </c>
      <c r="AE20" s="161">
        <f t="shared" si="11"/>
        <v>0</v>
      </c>
      <c r="AF20" s="14">
        <f t="shared" si="8"/>
        <v>0</v>
      </c>
      <c r="AG20" s="124">
        <v>0</v>
      </c>
      <c r="AH20" s="166">
        <f t="shared" si="12"/>
        <v>0</v>
      </c>
      <c r="AI20" s="166">
        <f t="shared" si="13"/>
        <v>0</v>
      </c>
      <c r="AJ20" s="120"/>
    </row>
    <row r="21" spans="1:36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20000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5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16">
        <f>4+2+4</f>
        <v>10</v>
      </c>
      <c r="W21" s="16">
        <f>4+2+7</f>
        <v>13</v>
      </c>
      <c r="X21" s="16">
        <v>0</v>
      </c>
      <c r="Y21" s="14">
        <f t="shared" si="6"/>
        <v>33.333333333333329</v>
      </c>
      <c r="Z21" s="14">
        <v>2688.36</v>
      </c>
      <c r="AA21" s="161">
        <f t="shared" si="9"/>
        <v>10041.19</v>
      </c>
      <c r="AB21" s="14">
        <f t="shared" si="14"/>
        <v>100</v>
      </c>
      <c r="AC21" s="161">
        <f t="shared" si="10"/>
        <v>10041.19</v>
      </c>
      <c r="AD21" s="14">
        <f t="shared" si="7"/>
        <v>100</v>
      </c>
      <c r="AE21" s="161">
        <f t="shared" si="11"/>
        <v>0</v>
      </c>
      <c r="AF21" s="14">
        <f t="shared" si="8"/>
        <v>0</v>
      </c>
      <c r="AG21" s="124">
        <v>2688.36</v>
      </c>
      <c r="AH21" s="166">
        <f t="shared" si="12"/>
        <v>7352.83</v>
      </c>
      <c r="AI21" s="166">
        <f t="shared" si="13"/>
        <v>10041.19</v>
      </c>
      <c r="AJ21" s="120"/>
    </row>
    <row r="22" spans="1:36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30000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5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16">
        <f>1+2</f>
        <v>3</v>
      </c>
      <c r="W22" s="16">
        <v>12</v>
      </c>
      <c r="X22" s="16">
        <v>0</v>
      </c>
      <c r="Y22" s="14">
        <f t="shared" si="6"/>
        <v>16.666666666666664</v>
      </c>
      <c r="Z22" s="14">
        <v>4311.2700000000004</v>
      </c>
      <c r="AA22" s="161">
        <f t="shared" si="9"/>
        <v>10646.580000000002</v>
      </c>
      <c r="AB22" s="14">
        <f t="shared" si="14"/>
        <v>100</v>
      </c>
      <c r="AC22" s="161">
        <f t="shared" si="10"/>
        <v>10646.580000000002</v>
      </c>
      <c r="AD22" s="14">
        <f t="shared" si="7"/>
        <v>100</v>
      </c>
      <c r="AE22" s="161">
        <f t="shared" si="11"/>
        <v>0</v>
      </c>
      <c r="AF22" s="14">
        <f t="shared" si="8"/>
        <v>0</v>
      </c>
      <c r="AG22" s="124">
        <v>4311.2700000000004</v>
      </c>
      <c r="AH22" s="166">
        <f t="shared" si="12"/>
        <v>6335.31</v>
      </c>
      <c r="AI22" s="166">
        <f t="shared" si="13"/>
        <v>10646.580000000002</v>
      </c>
      <c r="AJ22" s="120"/>
    </row>
    <row r="23" spans="1:36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161">
        <f t="shared" si="9"/>
        <v>4382.9799999999996</v>
      </c>
      <c r="AB23" s="14">
        <f t="shared" si="14"/>
        <v>100</v>
      </c>
      <c r="AC23" s="161">
        <f t="shared" si="10"/>
        <v>4382.9799999999996</v>
      </c>
      <c r="AD23" s="14">
        <f t="shared" si="7"/>
        <v>100</v>
      </c>
      <c r="AE23" s="161">
        <f t="shared" si="11"/>
        <v>0</v>
      </c>
      <c r="AF23" s="14">
        <f t="shared" si="8"/>
        <v>0</v>
      </c>
      <c r="AG23" s="124">
        <v>0</v>
      </c>
      <c r="AH23" s="166">
        <f t="shared" si="12"/>
        <v>4382.9799999999996</v>
      </c>
      <c r="AI23" s="166">
        <f t="shared" si="13"/>
        <v>4382.9799999999996</v>
      </c>
      <c r="AJ23" s="120"/>
    </row>
    <row r="24" spans="1:36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5000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161">
        <f t="shared" si="9"/>
        <v>0</v>
      </c>
      <c r="AB24" s="14">
        <f t="shared" si="14"/>
        <v>0</v>
      </c>
      <c r="AC24" s="161">
        <f t="shared" si="10"/>
        <v>0</v>
      </c>
      <c r="AD24" s="14">
        <f t="shared" si="7"/>
        <v>0</v>
      </c>
      <c r="AE24" s="161">
        <f t="shared" si="11"/>
        <v>0</v>
      </c>
      <c r="AF24" s="14">
        <f t="shared" si="8"/>
        <v>0</v>
      </c>
      <c r="AG24" s="124">
        <v>0</v>
      </c>
      <c r="AH24" s="166">
        <f t="shared" si="12"/>
        <v>0</v>
      </c>
      <c r="AI24" s="166">
        <f t="shared" si="13"/>
        <v>0</v>
      </c>
      <c r="AJ24" s="120"/>
    </row>
    <row r="25" spans="1:36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10000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161">
        <f t="shared" si="9"/>
        <v>563.33000000000004</v>
      </c>
      <c r="AB25" s="14">
        <f t="shared" si="14"/>
        <v>100</v>
      </c>
      <c r="AC25" s="161">
        <f t="shared" si="10"/>
        <v>563.33000000000004</v>
      </c>
      <c r="AD25" s="14">
        <f t="shared" si="7"/>
        <v>100</v>
      </c>
      <c r="AE25" s="161">
        <f t="shared" si="11"/>
        <v>0</v>
      </c>
      <c r="AF25" s="14">
        <f t="shared" si="8"/>
        <v>0</v>
      </c>
      <c r="AG25" s="124">
        <v>0</v>
      </c>
      <c r="AH25" s="166">
        <f t="shared" si="12"/>
        <v>563.33000000000004</v>
      </c>
      <c r="AI25" s="166">
        <f t="shared" si="13"/>
        <v>563.33000000000004</v>
      </c>
      <c r="AJ25" s="120"/>
    </row>
    <row r="26" spans="1:36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30000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5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161">
        <f t="shared" si="9"/>
        <v>18701.07</v>
      </c>
      <c r="AB26" s="14">
        <f t="shared" si="14"/>
        <v>100</v>
      </c>
      <c r="AC26" s="161">
        <f t="shared" si="10"/>
        <v>18701.07</v>
      </c>
      <c r="AD26" s="14">
        <f t="shared" si="7"/>
        <v>100</v>
      </c>
      <c r="AE26" s="161">
        <f t="shared" si="11"/>
        <v>0</v>
      </c>
      <c r="AF26" s="14">
        <f t="shared" si="8"/>
        <v>0</v>
      </c>
      <c r="AG26" s="124">
        <v>17370.21</v>
      </c>
      <c r="AH26" s="166">
        <f t="shared" si="12"/>
        <v>1330.86</v>
      </c>
      <c r="AI26" s="166">
        <f t="shared" si="13"/>
        <v>18701.07</v>
      </c>
      <c r="AJ26" s="120"/>
    </row>
    <row r="27" spans="1:36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5000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5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161">
        <f t="shared" si="9"/>
        <v>10869.96</v>
      </c>
      <c r="AB27" s="14">
        <f t="shared" si="14"/>
        <v>100</v>
      </c>
      <c r="AC27" s="161">
        <f t="shared" si="10"/>
        <v>10869.96</v>
      </c>
      <c r="AD27" s="14">
        <f t="shared" si="7"/>
        <v>100</v>
      </c>
      <c r="AE27" s="161">
        <f t="shared" si="11"/>
        <v>0</v>
      </c>
      <c r="AF27" s="14">
        <f t="shared" si="8"/>
        <v>0</v>
      </c>
      <c r="AG27" s="124">
        <v>0</v>
      </c>
      <c r="AH27" s="166">
        <f t="shared" si="12"/>
        <v>10869.96</v>
      </c>
      <c r="AI27" s="166">
        <f t="shared" si="13"/>
        <v>10869.96</v>
      </c>
      <c r="AJ27" s="120"/>
    </row>
    <row r="28" spans="1:36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30000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5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16">
        <v>9</v>
      </c>
      <c r="W28" s="16">
        <v>13</v>
      </c>
      <c r="X28" s="16">
        <v>0</v>
      </c>
      <c r="Y28" s="14">
        <f t="shared" si="6"/>
        <v>16.071428571428573</v>
      </c>
      <c r="Z28" s="14">
        <v>13592.13</v>
      </c>
      <c r="AA28" s="161">
        <f t="shared" si="9"/>
        <v>25362.3</v>
      </c>
      <c r="AB28" s="14">
        <f t="shared" si="14"/>
        <v>100</v>
      </c>
      <c r="AC28" s="161">
        <f t="shared" si="10"/>
        <v>25362.3</v>
      </c>
      <c r="AD28" s="14">
        <f t="shared" si="7"/>
        <v>100</v>
      </c>
      <c r="AE28" s="161">
        <f t="shared" si="11"/>
        <v>0</v>
      </c>
      <c r="AF28" s="14">
        <f t="shared" si="8"/>
        <v>0</v>
      </c>
      <c r="AG28" s="124">
        <v>13592.13</v>
      </c>
      <c r="AH28" s="166">
        <f t="shared" si="12"/>
        <v>11770.17</v>
      </c>
      <c r="AI28" s="166">
        <f t="shared" si="13"/>
        <v>25362.3</v>
      </c>
      <c r="AJ28" s="120"/>
    </row>
    <row r="29" spans="1:36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30000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5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14"/>
      <c r="AA29" s="161">
        <f t="shared" si="9"/>
        <v>8273.7000000000007</v>
      </c>
      <c r="AB29" s="14">
        <f t="shared" si="14"/>
        <v>100</v>
      </c>
      <c r="AC29" s="161">
        <f t="shared" si="10"/>
        <v>8273.7000000000007</v>
      </c>
      <c r="AD29" s="14">
        <f t="shared" si="7"/>
        <v>100</v>
      </c>
      <c r="AE29" s="161">
        <f t="shared" si="11"/>
        <v>0</v>
      </c>
      <c r="AF29" s="14">
        <f t="shared" si="8"/>
        <v>0</v>
      </c>
      <c r="AG29" s="124">
        <v>0</v>
      </c>
      <c r="AH29" s="166">
        <f t="shared" si="12"/>
        <v>8273.7000000000007</v>
      </c>
      <c r="AI29" s="166">
        <f t="shared" si="13"/>
        <v>8273.7000000000007</v>
      </c>
      <c r="AJ29" s="120"/>
    </row>
    <row r="30" spans="1:36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5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161">
        <f t="shared" si="9"/>
        <v>8845.52</v>
      </c>
      <c r="AB30" s="14">
        <f t="shared" si="14"/>
        <v>100</v>
      </c>
      <c r="AC30" s="161">
        <f t="shared" si="10"/>
        <v>8845.52</v>
      </c>
      <c r="AD30" s="14">
        <f t="shared" si="7"/>
        <v>100</v>
      </c>
      <c r="AE30" s="161">
        <f t="shared" si="11"/>
        <v>0</v>
      </c>
      <c r="AF30" s="14">
        <f t="shared" si="8"/>
        <v>0</v>
      </c>
      <c r="AG30" s="124">
        <v>0</v>
      </c>
      <c r="AH30" s="166">
        <f t="shared" si="12"/>
        <v>8845.52</v>
      </c>
      <c r="AI30" s="166">
        <f t="shared" si="13"/>
        <v>8845.52</v>
      </c>
      <c r="AJ30" s="120"/>
    </row>
    <row r="31" spans="1:36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30000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5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4979.95</v>
      </c>
      <c r="AA31" s="161">
        <f t="shared" si="9"/>
        <v>19699.14</v>
      </c>
      <c r="AB31" s="14">
        <f t="shared" si="14"/>
        <v>100</v>
      </c>
      <c r="AC31" s="161">
        <f t="shared" si="10"/>
        <v>19699.14</v>
      </c>
      <c r="AD31" s="14">
        <f t="shared" si="7"/>
        <v>100</v>
      </c>
      <c r="AE31" s="161">
        <f t="shared" si="11"/>
        <v>0</v>
      </c>
      <c r="AF31" s="14">
        <f t="shared" si="8"/>
        <v>0</v>
      </c>
      <c r="AG31" s="124">
        <v>4979.95</v>
      </c>
      <c r="AH31" s="166">
        <f t="shared" si="12"/>
        <v>14719.19</v>
      </c>
      <c r="AI31" s="166">
        <f t="shared" si="13"/>
        <v>19699.14</v>
      </c>
      <c r="AJ31" s="120"/>
    </row>
    <row r="32" spans="1:36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5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161">
        <f t="shared" si="9"/>
        <v>0</v>
      </c>
      <c r="AB32" s="14">
        <f t="shared" si="14"/>
        <v>0</v>
      </c>
      <c r="AC32" s="161">
        <f t="shared" si="10"/>
        <v>0</v>
      </c>
      <c r="AD32" s="14">
        <f t="shared" si="7"/>
        <v>0</v>
      </c>
      <c r="AE32" s="161">
        <f t="shared" si="11"/>
        <v>0</v>
      </c>
      <c r="AF32" s="14">
        <f t="shared" si="8"/>
        <v>0</v>
      </c>
      <c r="AG32" s="124">
        <v>0</v>
      </c>
      <c r="AH32" s="166">
        <f t="shared" si="12"/>
        <v>0</v>
      </c>
      <c r="AI32" s="166">
        <f t="shared" si="13"/>
        <v>0</v>
      </c>
      <c r="AJ32" s="120"/>
    </row>
    <row r="33" spans="1:36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5"/>
        <v>0</v>
      </c>
      <c r="S33" s="14">
        <f t="shared" si="4"/>
        <v>0</v>
      </c>
      <c r="T33" s="14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161">
        <f t="shared" si="9"/>
        <v>0</v>
      </c>
      <c r="AB33" s="14">
        <f t="shared" si="14"/>
        <v>0</v>
      </c>
      <c r="AC33" s="161">
        <f t="shared" si="10"/>
        <v>0</v>
      </c>
      <c r="AD33" s="14">
        <f t="shared" si="7"/>
        <v>0</v>
      </c>
      <c r="AE33" s="161">
        <f t="shared" si="11"/>
        <v>0</v>
      </c>
      <c r="AF33" s="14">
        <f t="shared" si="8"/>
        <v>0</v>
      </c>
      <c r="AG33" s="124">
        <v>0</v>
      </c>
      <c r="AH33" s="166">
        <f t="shared" si="12"/>
        <v>0</v>
      </c>
      <c r="AI33" s="166">
        <f t="shared" si="13"/>
        <v>0</v>
      </c>
      <c r="AJ33" s="120"/>
    </row>
    <row r="34" spans="1:36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50000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5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16">
        <v>20</v>
      </c>
      <c r="W34" s="16">
        <v>21</v>
      </c>
      <c r="X34" s="16">
        <v>0</v>
      </c>
      <c r="Y34" s="14">
        <f t="shared" si="6"/>
        <v>42.553191489361701</v>
      </c>
      <c r="Z34" s="14">
        <v>13248.17</v>
      </c>
      <c r="AA34" s="161">
        <f t="shared" si="9"/>
        <v>26946.82</v>
      </c>
      <c r="AB34" s="14">
        <f t="shared" si="14"/>
        <v>100</v>
      </c>
      <c r="AC34" s="161">
        <f t="shared" si="10"/>
        <v>26946.82</v>
      </c>
      <c r="AD34" s="14">
        <f t="shared" si="7"/>
        <v>100</v>
      </c>
      <c r="AE34" s="161">
        <f t="shared" si="11"/>
        <v>0</v>
      </c>
      <c r="AF34" s="14">
        <f t="shared" si="8"/>
        <v>0</v>
      </c>
      <c r="AG34" s="124">
        <v>13248.17</v>
      </c>
      <c r="AH34" s="166">
        <f t="shared" si="12"/>
        <v>13698.65</v>
      </c>
      <c r="AI34" s="166">
        <f t="shared" si="13"/>
        <v>26946.82</v>
      </c>
      <c r="AJ34" s="120"/>
    </row>
    <row r="35" spans="1:36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20000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5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16">
        <v>3</v>
      </c>
      <c r="W35" s="16">
        <v>5</v>
      </c>
      <c r="X35" s="16">
        <v>0</v>
      </c>
      <c r="Y35" s="14">
        <f t="shared" si="6"/>
        <v>13.636363636363635</v>
      </c>
      <c r="Z35" s="14">
        <v>2769.72</v>
      </c>
      <c r="AA35" s="161">
        <f t="shared" si="9"/>
        <v>7005.01</v>
      </c>
      <c r="AB35" s="14">
        <f t="shared" si="14"/>
        <v>100</v>
      </c>
      <c r="AC35" s="161">
        <f t="shared" si="10"/>
        <v>7005.01</v>
      </c>
      <c r="AD35" s="14">
        <f t="shared" si="7"/>
        <v>100</v>
      </c>
      <c r="AE35" s="161">
        <f t="shared" si="11"/>
        <v>0</v>
      </c>
      <c r="AF35" s="14">
        <f t="shared" si="8"/>
        <v>0</v>
      </c>
      <c r="AG35" s="166">
        <v>2769.72</v>
      </c>
      <c r="AH35" s="166">
        <f t="shared" si="12"/>
        <v>4235.29</v>
      </c>
      <c r="AI35" s="166">
        <f t="shared" si="13"/>
        <v>7005.01</v>
      </c>
      <c r="AJ35" s="120"/>
    </row>
    <row r="36" spans="1:36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10000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5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16">
        <v>1</v>
      </c>
      <c r="W36" s="16">
        <v>1</v>
      </c>
      <c r="X36" s="16">
        <v>0</v>
      </c>
      <c r="Y36" s="14">
        <f t="shared" si="6"/>
        <v>2.9411764705882351</v>
      </c>
      <c r="Z36" s="14">
        <v>530.55999999999995</v>
      </c>
      <c r="AA36" s="161">
        <f t="shared" si="9"/>
        <v>1655.6</v>
      </c>
      <c r="AB36" s="14">
        <f t="shared" si="14"/>
        <v>100</v>
      </c>
      <c r="AC36" s="161">
        <f t="shared" si="10"/>
        <v>1655.6</v>
      </c>
      <c r="AD36" s="14">
        <f t="shared" si="7"/>
        <v>100</v>
      </c>
      <c r="AE36" s="161">
        <f t="shared" si="11"/>
        <v>0</v>
      </c>
      <c r="AF36" s="14">
        <f t="shared" si="8"/>
        <v>0</v>
      </c>
      <c r="AG36" s="124">
        <v>530.55999999999995</v>
      </c>
      <c r="AH36" s="166">
        <f t="shared" si="12"/>
        <v>1125.04</v>
      </c>
      <c r="AI36" s="166">
        <f t="shared" si="13"/>
        <v>1655.6</v>
      </c>
      <c r="AJ36" s="120"/>
    </row>
    <row r="37" spans="1:36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20000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5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786.95</v>
      </c>
      <c r="AA37" s="161">
        <f t="shared" si="9"/>
        <v>3250.3599999999997</v>
      </c>
      <c r="AB37" s="14">
        <f t="shared" si="14"/>
        <v>100</v>
      </c>
      <c r="AC37" s="161">
        <f>AH37</f>
        <v>2463.41</v>
      </c>
      <c r="AD37" s="14">
        <f t="shared" si="7"/>
        <v>75.788835698199591</v>
      </c>
      <c r="AE37" s="161">
        <f t="shared" si="11"/>
        <v>786.94999999999982</v>
      </c>
      <c r="AF37" s="14">
        <f t="shared" si="8"/>
        <v>24.211164301800416</v>
      </c>
      <c r="AG37" s="124">
        <v>786.95</v>
      </c>
      <c r="AH37" s="166">
        <f t="shared" si="12"/>
        <v>2463.41</v>
      </c>
      <c r="AI37" s="166">
        <f t="shared" si="13"/>
        <v>3250.3599999999997</v>
      </c>
      <c r="AJ37" s="120"/>
    </row>
    <row r="38" spans="1:36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20000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5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16">
        <v>0</v>
      </c>
      <c r="W38" s="16">
        <v>0</v>
      </c>
      <c r="X38" s="16">
        <v>0</v>
      </c>
      <c r="Y38" s="14">
        <f t="shared" si="6"/>
        <v>0</v>
      </c>
      <c r="Z38" s="14">
        <v>0</v>
      </c>
      <c r="AA38" s="161">
        <f t="shared" si="9"/>
        <v>2656.99</v>
      </c>
      <c r="AB38" s="14">
        <f t="shared" si="14"/>
        <v>100</v>
      </c>
      <c r="AC38" s="161">
        <f t="shared" si="10"/>
        <v>2656.99</v>
      </c>
      <c r="AD38" s="14">
        <f t="shared" si="7"/>
        <v>100</v>
      </c>
      <c r="AE38" s="161">
        <f t="shared" si="11"/>
        <v>0</v>
      </c>
      <c r="AF38" s="14">
        <f t="shared" si="8"/>
        <v>0</v>
      </c>
      <c r="AG38" s="124">
        <v>0</v>
      </c>
      <c r="AH38" s="166">
        <f t="shared" si="12"/>
        <v>2656.99</v>
      </c>
      <c r="AI38" s="166">
        <f t="shared" si="13"/>
        <v>2656.99</v>
      </c>
      <c r="AJ38" s="120"/>
    </row>
    <row r="39" spans="1:36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30000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5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161">
        <f t="shared" si="9"/>
        <v>17171.150000000001</v>
      </c>
      <c r="AB39" s="14">
        <f t="shared" si="14"/>
        <v>100</v>
      </c>
      <c r="AC39" s="161">
        <f t="shared" si="10"/>
        <v>17171.150000000001</v>
      </c>
      <c r="AD39" s="14">
        <f t="shared" si="7"/>
        <v>100</v>
      </c>
      <c r="AE39" s="161">
        <f t="shared" si="11"/>
        <v>0</v>
      </c>
      <c r="AF39" s="14">
        <f t="shared" si="8"/>
        <v>0</v>
      </c>
      <c r="AG39" s="124">
        <v>0</v>
      </c>
      <c r="AH39" s="166">
        <f t="shared" si="12"/>
        <v>17171.150000000001</v>
      </c>
      <c r="AI39" s="166">
        <f t="shared" si="13"/>
        <v>17171.150000000001</v>
      </c>
      <c r="AJ39" s="120"/>
    </row>
    <row r="40" spans="1:36" s="143" customFormat="1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20000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5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16">
        <v>1</v>
      </c>
      <c r="W40" s="16">
        <v>1</v>
      </c>
      <c r="X40" s="16">
        <v>0</v>
      </c>
      <c r="Y40" s="14">
        <f t="shared" si="6"/>
        <v>5.5555555555555554</v>
      </c>
      <c r="Z40" s="14">
        <v>2124.5700000000002</v>
      </c>
      <c r="AA40" s="161">
        <f t="shared" si="9"/>
        <v>20473.14</v>
      </c>
      <c r="AB40" s="14">
        <f t="shared" si="14"/>
        <v>90.598295136985115</v>
      </c>
      <c r="AC40" s="161">
        <f t="shared" si="10"/>
        <v>20473.14</v>
      </c>
      <c r="AD40" s="14">
        <f t="shared" si="7"/>
        <v>100</v>
      </c>
      <c r="AE40" s="161">
        <f t="shared" si="11"/>
        <v>0</v>
      </c>
      <c r="AF40" s="14">
        <f t="shared" si="8"/>
        <v>0</v>
      </c>
      <c r="AG40" s="124">
        <v>0</v>
      </c>
      <c r="AH40" s="166">
        <f t="shared" si="12"/>
        <v>20473.14</v>
      </c>
      <c r="AI40" s="166">
        <f t="shared" si="13"/>
        <v>20473.14</v>
      </c>
      <c r="AJ40" s="142"/>
    </row>
    <row r="41" spans="1:36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5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16">
        <v>0</v>
      </c>
      <c r="W41" s="16">
        <v>1</v>
      </c>
      <c r="X41" s="16">
        <v>0</v>
      </c>
      <c r="Y41" s="14">
        <f t="shared" si="6"/>
        <v>0</v>
      </c>
      <c r="Z41" s="14">
        <v>0</v>
      </c>
      <c r="AA41" s="161">
        <f t="shared" si="9"/>
        <v>2404.21</v>
      </c>
      <c r="AB41" s="14">
        <f t="shared" si="14"/>
        <v>100</v>
      </c>
      <c r="AC41" s="161">
        <f t="shared" si="10"/>
        <v>2404.21</v>
      </c>
      <c r="AD41" s="14">
        <f t="shared" si="7"/>
        <v>100</v>
      </c>
      <c r="AE41" s="161">
        <f t="shared" si="11"/>
        <v>0</v>
      </c>
      <c r="AF41" s="14">
        <f t="shared" si="8"/>
        <v>0</v>
      </c>
      <c r="AG41" s="124">
        <v>0</v>
      </c>
      <c r="AH41" s="166">
        <f t="shared" si="12"/>
        <v>2404.21</v>
      </c>
      <c r="AI41" s="166">
        <f t="shared" si="13"/>
        <v>2404.21</v>
      </c>
      <c r="AJ41" s="120"/>
    </row>
    <row r="42" spans="1:36" s="143" customFormat="1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5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16">
        <v>0</v>
      </c>
      <c r="W42" s="16">
        <v>1</v>
      </c>
      <c r="X42" s="16">
        <v>0</v>
      </c>
      <c r="Y42" s="14">
        <f t="shared" si="6"/>
        <v>0</v>
      </c>
      <c r="Z42" s="14">
        <v>1790.23</v>
      </c>
      <c r="AA42" s="161">
        <f t="shared" si="9"/>
        <v>8961.44</v>
      </c>
      <c r="AB42" s="14">
        <f t="shared" si="14"/>
        <v>83.34928434373451</v>
      </c>
      <c r="AC42" s="161">
        <f t="shared" si="10"/>
        <v>8961.44</v>
      </c>
      <c r="AD42" s="14">
        <f t="shared" si="7"/>
        <v>100</v>
      </c>
      <c r="AE42" s="161">
        <f t="shared" si="11"/>
        <v>0</v>
      </c>
      <c r="AF42" s="14">
        <f t="shared" si="8"/>
        <v>0</v>
      </c>
      <c r="AG42" s="124">
        <v>0</v>
      </c>
      <c r="AH42" s="166">
        <f t="shared" si="12"/>
        <v>8961.44</v>
      </c>
      <c r="AI42" s="166">
        <f t="shared" si="13"/>
        <v>8961.44</v>
      </c>
      <c r="AJ42" s="142"/>
    </row>
    <row r="43" spans="1:36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10000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5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14">
        <v>0</v>
      </c>
      <c r="AA43" s="161">
        <f t="shared" si="9"/>
        <v>1179.75</v>
      </c>
      <c r="AB43" s="14">
        <f t="shared" si="14"/>
        <v>100</v>
      </c>
      <c r="AC43" s="161">
        <f t="shared" si="10"/>
        <v>1179.75</v>
      </c>
      <c r="AD43" s="14">
        <f t="shared" si="7"/>
        <v>100</v>
      </c>
      <c r="AE43" s="161">
        <f t="shared" si="11"/>
        <v>0</v>
      </c>
      <c r="AF43" s="14">
        <f t="shared" si="8"/>
        <v>0</v>
      </c>
      <c r="AG43" s="124">
        <v>0</v>
      </c>
      <c r="AH43" s="166">
        <f t="shared" si="12"/>
        <v>1179.75</v>
      </c>
      <c r="AI43" s="166">
        <f t="shared" si="13"/>
        <v>1179.75</v>
      </c>
      <c r="AJ43" s="120"/>
    </row>
    <row r="44" spans="1:36" s="143" customFormat="1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30000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5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16">
        <v>2</v>
      </c>
      <c r="W44" s="16">
        <v>3</v>
      </c>
      <c r="X44" s="16">
        <v>0</v>
      </c>
      <c r="Y44" s="14">
        <f t="shared" si="6"/>
        <v>9.5238095238095237</v>
      </c>
      <c r="Z44" s="14">
        <v>4694.16</v>
      </c>
      <c r="AA44" s="161">
        <f t="shared" si="9"/>
        <v>17398.689999999999</v>
      </c>
      <c r="AB44" s="14">
        <f t="shared" si="14"/>
        <v>92.155786786301647</v>
      </c>
      <c r="AC44" s="161">
        <f t="shared" si="10"/>
        <v>17398.689999999999</v>
      </c>
      <c r="AD44" s="14">
        <f t="shared" si="7"/>
        <v>100</v>
      </c>
      <c r="AE44" s="161">
        <f t="shared" si="11"/>
        <v>0</v>
      </c>
      <c r="AF44" s="14">
        <f t="shared" si="8"/>
        <v>0</v>
      </c>
      <c r="AG44" s="124">
        <v>3213.2</v>
      </c>
      <c r="AH44" s="166">
        <f t="shared" si="12"/>
        <v>14185.49</v>
      </c>
      <c r="AI44" s="166">
        <f t="shared" si="13"/>
        <v>17398.689999999999</v>
      </c>
      <c r="AJ44" s="142"/>
    </row>
    <row r="45" spans="1:36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30000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5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16">
        <v>7</v>
      </c>
      <c r="W45" s="16">
        <v>8</v>
      </c>
      <c r="X45" s="16">
        <v>0</v>
      </c>
      <c r="Y45" s="14">
        <f t="shared" si="6"/>
        <v>30.434782608695656</v>
      </c>
      <c r="Z45" s="14">
        <v>4447.54</v>
      </c>
      <c r="AA45" s="161">
        <f t="shared" si="9"/>
        <v>9454.85</v>
      </c>
      <c r="AB45" s="14">
        <f t="shared" si="14"/>
        <v>100</v>
      </c>
      <c r="AC45" s="161">
        <f t="shared" si="10"/>
        <v>9454.85</v>
      </c>
      <c r="AD45" s="14">
        <f t="shared" si="7"/>
        <v>100</v>
      </c>
      <c r="AE45" s="161">
        <f t="shared" si="11"/>
        <v>0</v>
      </c>
      <c r="AF45" s="14">
        <f t="shared" si="8"/>
        <v>0</v>
      </c>
      <c r="AG45" s="124">
        <v>4447.54</v>
      </c>
      <c r="AH45" s="166">
        <f t="shared" si="12"/>
        <v>5007.3100000000004</v>
      </c>
      <c r="AI45" s="166">
        <f t="shared" si="13"/>
        <v>9454.85</v>
      </c>
      <c r="AJ45" s="120"/>
    </row>
    <row r="46" spans="1:36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5"/>
        <v>0</v>
      </c>
      <c r="S46" s="14">
        <f t="shared" si="4"/>
        <v>0</v>
      </c>
      <c r="T46" s="14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161">
        <f t="shared" si="9"/>
        <v>0</v>
      </c>
      <c r="AB46" s="14">
        <f t="shared" si="14"/>
        <v>0</v>
      </c>
      <c r="AC46" s="161">
        <f t="shared" si="10"/>
        <v>0</v>
      </c>
      <c r="AD46" s="14">
        <f t="shared" si="7"/>
        <v>0</v>
      </c>
      <c r="AE46" s="161">
        <f t="shared" si="11"/>
        <v>0</v>
      </c>
      <c r="AF46" s="14">
        <f t="shared" si="8"/>
        <v>0</v>
      </c>
      <c r="AG46" s="124">
        <v>0</v>
      </c>
      <c r="AH46" s="166">
        <f t="shared" si="12"/>
        <v>0</v>
      </c>
      <c r="AI46" s="166">
        <f t="shared" si="13"/>
        <v>0</v>
      </c>
      <c r="AJ46" s="120"/>
    </row>
    <row r="47" spans="1:36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5000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5"/>
        <v>0</v>
      </c>
      <c r="S47" s="14">
        <f t="shared" si="4"/>
        <v>0</v>
      </c>
      <c r="T47" s="14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161">
        <f t="shared" si="9"/>
        <v>0</v>
      </c>
      <c r="AB47" s="14">
        <f t="shared" si="14"/>
        <v>0</v>
      </c>
      <c r="AC47" s="161">
        <f t="shared" si="10"/>
        <v>0</v>
      </c>
      <c r="AD47" s="14">
        <f t="shared" si="7"/>
        <v>0</v>
      </c>
      <c r="AE47" s="161">
        <f t="shared" si="11"/>
        <v>0</v>
      </c>
      <c r="AF47" s="14">
        <f t="shared" si="8"/>
        <v>0</v>
      </c>
      <c r="AG47" s="124">
        <v>0</v>
      </c>
      <c r="AH47" s="166">
        <f t="shared" si="12"/>
        <v>0</v>
      </c>
      <c r="AI47" s="166">
        <f t="shared" si="13"/>
        <v>0</v>
      </c>
      <c r="AJ47" s="120"/>
    </row>
    <row r="48" spans="1:36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30000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5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14">
        <v>3261.19</v>
      </c>
      <c r="AA48" s="161">
        <f t="shared" si="9"/>
        <v>12056.74</v>
      </c>
      <c r="AB48" s="14">
        <f t="shared" si="14"/>
        <v>100</v>
      </c>
      <c r="AC48" s="161">
        <f t="shared" si="10"/>
        <v>12056.74</v>
      </c>
      <c r="AD48" s="14">
        <f t="shared" si="7"/>
        <v>100</v>
      </c>
      <c r="AE48" s="161">
        <f t="shared" si="11"/>
        <v>0</v>
      </c>
      <c r="AF48" s="14">
        <f t="shared" si="8"/>
        <v>0</v>
      </c>
      <c r="AG48" s="124">
        <v>3261.19</v>
      </c>
      <c r="AH48" s="166">
        <f t="shared" si="12"/>
        <v>8795.5499999999993</v>
      </c>
      <c r="AI48" s="166">
        <f t="shared" si="13"/>
        <v>12056.74</v>
      </c>
      <c r="AJ48" s="120"/>
    </row>
    <row r="49" spans="1:43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30000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5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16">
        <f>2+2</f>
        <v>4</v>
      </c>
      <c r="W49" s="16">
        <f>2+3</f>
        <v>5</v>
      </c>
      <c r="X49" s="16">
        <v>0</v>
      </c>
      <c r="Y49" s="14">
        <f t="shared" si="6"/>
        <v>18.181818181818183</v>
      </c>
      <c r="Z49" s="14">
        <v>8715.76</v>
      </c>
      <c r="AA49" s="161">
        <f t="shared" si="9"/>
        <v>21694.639999999999</v>
      </c>
      <c r="AB49" s="14">
        <f t="shared" si="14"/>
        <v>100</v>
      </c>
      <c r="AC49" s="161">
        <f t="shared" si="10"/>
        <v>21694.639999999999</v>
      </c>
      <c r="AD49" s="14">
        <f t="shared" si="7"/>
        <v>100</v>
      </c>
      <c r="AE49" s="161">
        <f t="shared" si="11"/>
        <v>0</v>
      </c>
      <c r="AF49" s="14">
        <f t="shared" si="8"/>
        <v>0</v>
      </c>
      <c r="AG49" s="124">
        <v>8715.76</v>
      </c>
      <c r="AH49" s="166">
        <f t="shared" si="12"/>
        <v>12978.88</v>
      </c>
      <c r="AI49" s="166">
        <f t="shared" si="13"/>
        <v>21694.639999999999</v>
      </c>
      <c r="AJ49" s="120"/>
    </row>
    <row r="50" spans="1:43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5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12421.38</v>
      </c>
      <c r="AA50" s="161">
        <f t="shared" si="9"/>
        <v>12421.38</v>
      </c>
      <c r="AB50" s="14">
        <f t="shared" si="14"/>
        <v>100</v>
      </c>
      <c r="AC50" s="161">
        <f t="shared" si="10"/>
        <v>12421.38</v>
      </c>
      <c r="AD50" s="14">
        <f t="shared" si="7"/>
        <v>100</v>
      </c>
      <c r="AE50" s="161">
        <f t="shared" si="11"/>
        <v>0</v>
      </c>
      <c r="AF50" s="14">
        <f t="shared" si="8"/>
        <v>0</v>
      </c>
      <c r="AG50" s="124">
        <v>12421.38</v>
      </c>
      <c r="AH50" s="166">
        <f t="shared" si="12"/>
        <v>0</v>
      </c>
      <c r="AI50" s="166">
        <f t="shared" si="13"/>
        <v>12421.38</v>
      </c>
      <c r="AJ50" s="120"/>
    </row>
    <row r="51" spans="1:43" ht="33.75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20000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5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16">
        <v>1</v>
      </c>
      <c r="W51" s="16">
        <v>1</v>
      </c>
      <c r="X51" s="16">
        <v>0</v>
      </c>
      <c r="Y51" s="14">
        <f t="shared" si="6"/>
        <v>12.5</v>
      </c>
      <c r="Z51" s="14">
        <v>1358.83</v>
      </c>
      <c r="AA51" s="161">
        <f t="shared" si="9"/>
        <v>6840.29</v>
      </c>
      <c r="AB51" s="14">
        <f t="shared" si="14"/>
        <v>100</v>
      </c>
      <c r="AC51" s="161">
        <f t="shared" si="10"/>
        <v>6840.29</v>
      </c>
      <c r="AD51" s="14">
        <f t="shared" si="7"/>
        <v>100</v>
      </c>
      <c r="AE51" s="161">
        <f t="shared" si="11"/>
        <v>0</v>
      </c>
      <c r="AF51" s="14">
        <f t="shared" si="8"/>
        <v>0</v>
      </c>
      <c r="AG51" s="124">
        <v>1358.83</v>
      </c>
      <c r="AH51" s="166">
        <f t="shared" si="12"/>
        <v>5481.46</v>
      </c>
      <c r="AI51" s="166">
        <f t="shared" si="13"/>
        <v>6840.29</v>
      </c>
      <c r="AJ51" s="120"/>
    </row>
    <row r="52" spans="1:43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5"/>
        <v>0</v>
      </c>
      <c r="S52" s="14">
        <f t="shared" si="4"/>
        <v>0</v>
      </c>
      <c r="T52" s="14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161">
        <f t="shared" si="9"/>
        <v>0</v>
      </c>
      <c r="AB52" s="14">
        <f t="shared" si="14"/>
        <v>0</v>
      </c>
      <c r="AC52" s="161">
        <f t="shared" si="10"/>
        <v>0</v>
      </c>
      <c r="AD52" s="14">
        <f t="shared" si="7"/>
        <v>0</v>
      </c>
      <c r="AE52" s="161">
        <f t="shared" si="11"/>
        <v>0</v>
      </c>
      <c r="AF52" s="14">
        <f t="shared" si="8"/>
        <v>0</v>
      </c>
      <c r="AG52" s="124">
        <v>0</v>
      </c>
      <c r="AH52" s="166">
        <f t="shared" si="12"/>
        <v>0</v>
      </c>
      <c r="AI52" s="166">
        <f t="shared" si="13"/>
        <v>0</v>
      </c>
      <c r="AJ52" s="120"/>
    </row>
    <row r="53" spans="1:43" s="143" customFormat="1" ht="24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40000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5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16">
        <v>1</v>
      </c>
      <c r="W53" s="16">
        <v>5</v>
      </c>
      <c r="X53" s="16">
        <v>0</v>
      </c>
      <c r="Y53" s="14">
        <f t="shared" si="6"/>
        <v>4.7619047619047619</v>
      </c>
      <c r="Z53" s="14">
        <v>1992.79</v>
      </c>
      <c r="AA53" s="161">
        <f t="shared" si="9"/>
        <v>25089.120000000003</v>
      </c>
      <c r="AB53" s="14">
        <f t="shared" si="14"/>
        <v>100</v>
      </c>
      <c r="AC53" s="161">
        <f t="shared" si="10"/>
        <v>25089.120000000003</v>
      </c>
      <c r="AD53" s="14">
        <f t="shared" si="7"/>
        <v>100</v>
      </c>
      <c r="AE53" s="161">
        <f t="shared" si="11"/>
        <v>0</v>
      </c>
      <c r="AF53" s="14">
        <f t="shared" si="8"/>
        <v>0</v>
      </c>
      <c r="AG53" s="124">
        <v>1992.79</v>
      </c>
      <c r="AH53" s="166">
        <f t="shared" si="12"/>
        <v>23096.33</v>
      </c>
      <c r="AI53" s="166">
        <f t="shared" si="13"/>
        <v>25089.120000000003</v>
      </c>
      <c r="AJ53" s="142"/>
    </row>
    <row r="54" spans="1:43" ht="33.75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20000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5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14">
        <v>5449.46</v>
      </c>
      <c r="AA54" s="161">
        <f t="shared" si="9"/>
        <v>20774.32</v>
      </c>
      <c r="AB54" s="14">
        <f t="shared" si="14"/>
        <v>100</v>
      </c>
      <c r="AC54" s="161">
        <v>18012.5</v>
      </c>
      <c r="AD54" s="14">
        <f t="shared" si="7"/>
        <v>86.705605767120176</v>
      </c>
      <c r="AE54" s="161">
        <f t="shared" si="11"/>
        <v>2761.8199999999997</v>
      </c>
      <c r="AF54" s="14">
        <f t="shared" si="8"/>
        <v>13.294394232879824</v>
      </c>
      <c r="AG54" s="124">
        <v>5449.46</v>
      </c>
      <c r="AH54" s="166">
        <f t="shared" si="12"/>
        <v>15324.86</v>
      </c>
      <c r="AI54" s="166">
        <f t="shared" si="13"/>
        <v>20774.32</v>
      </c>
      <c r="AJ54" s="120"/>
      <c r="AK54">
        <v>2687.64</v>
      </c>
    </row>
    <row r="55" spans="1:43" s="143" customFormat="1" ht="33.75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20000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5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16">
        <v>2</v>
      </c>
      <c r="W55" s="16">
        <v>3</v>
      </c>
      <c r="X55" s="16">
        <v>0</v>
      </c>
      <c r="Y55" s="14">
        <f t="shared" si="6"/>
        <v>20</v>
      </c>
      <c r="Z55" s="14">
        <v>3796.24</v>
      </c>
      <c r="AA55" s="161">
        <f t="shared" si="9"/>
        <v>5045.68</v>
      </c>
      <c r="AB55" s="14">
        <f t="shared" si="14"/>
        <v>90.86943758588211</v>
      </c>
      <c r="AC55" s="161">
        <f t="shared" si="10"/>
        <v>5045.68</v>
      </c>
      <c r="AD55" s="14">
        <f t="shared" si="7"/>
        <v>100</v>
      </c>
      <c r="AE55" s="161">
        <f t="shared" si="11"/>
        <v>0</v>
      </c>
      <c r="AF55" s="14">
        <f t="shared" si="8"/>
        <v>0</v>
      </c>
      <c r="AG55" s="124">
        <v>3289.25</v>
      </c>
      <c r="AH55" s="166">
        <f t="shared" si="12"/>
        <v>1756.43</v>
      </c>
      <c r="AI55" s="166">
        <f t="shared" si="13"/>
        <v>5045.68</v>
      </c>
      <c r="AJ55" s="142"/>
      <c r="AK55" s="145">
        <f>AH54+AK54</f>
        <v>18012.5</v>
      </c>
    </row>
    <row r="56" spans="1:43" s="143" customFormat="1" ht="24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30000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5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16">
        <v>21</v>
      </c>
      <c r="W56" s="16">
        <v>30</v>
      </c>
      <c r="X56" s="16">
        <v>0</v>
      </c>
      <c r="Y56" s="14">
        <f t="shared" si="6"/>
        <v>87.5</v>
      </c>
      <c r="Z56" s="14">
        <v>12798.01</v>
      </c>
      <c r="AA56" s="161">
        <f t="shared" si="9"/>
        <v>18709.669999999998</v>
      </c>
      <c r="AB56" s="14">
        <f t="shared" si="14"/>
        <v>84.176250451032487</v>
      </c>
      <c r="AC56" s="161">
        <f t="shared" si="10"/>
        <v>18709.669999999998</v>
      </c>
      <c r="AD56" s="14">
        <f t="shared" si="7"/>
        <v>100</v>
      </c>
      <c r="AE56" s="161">
        <f t="shared" si="11"/>
        <v>0</v>
      </c>
      <c r="AF56" s="14">
        <f t="shared" si="8"/>
        <v>0</v>
      </c>
      <c r="AG56" s="124">
        <v>9280.9</v>
      </c>
      <c r="AH56" s="166">
        <f t="shared" si="12"/>
        <v>9428.77</v>
      </c>
      <c r="AI56" s="166">
        <f t="shared" si="13"/>
        <v>18709.669999999998</v>
      </c>
      <c r="AJ56" s="142"/>
    </row>
    <row r="57" spans="1:43" s="143" customFormat="1" ht="24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50000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5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16">
        <v>21</v>
      </c>
      <c r="W57" s="16">
        <v>21</v>
      </c>
      <c r="X57" s="16">
        <v>0</v>
      </c>
      <c r="Y57" s="14">
        <f t="shared" si="6"/>
        <v>14.482758620689657</v>
      </c>
      <c r="Z57" s="14">
        <v>7229.95</v>
      </c>
      <c r="AA57" s="161">
        <f t="shared" si="9"/>
        <v>22320</v>
      </c>
      <c r="AB57" s="14">
        <f t="shared" si="14"/>
        <v>92.499002278906858</v>
      </c>
      <c r="AC57" s="161">
        <f t="shared" si="10"/>
        <v>22320</v>
      </c>
      <c r="AD57" s="14">
        <f t="shared" si="7"/>
        <v>100</v>
      </c>
      <c r="AE57" s="161">
        <f t="shared" si="11"/>
        <v>0</v>
      </c>
      <c r="AF57" s="14">
        <f t="shared" si="8"/>
        <v>0</v>
      </c>
      <c r="AG57" s="124">
        <v>5419.96</v>
      </c>
      <c r="AH57" s="166">
        <f t="shared" si="12"/>
        <v>16900.04</v>
      </c>
      <c r="AI57" s="166">
        <f t="shared" si="13"/>
        <v>22320</v>
      </c>
      <c r="AJ57" s="142"/>
    </row>
    <row r="58" spans="1:43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885100</v>
      </c>
      <c r="H58" s="58">
        <f t="shared" ref="H58:M58" si="16">SUM(H7:H57)</f>
        <v>1073</v>
      </c>
      <c r="I58" s="58">
        <f t="shared" si="16"/>
        <v>161</v>
      </c>
      <c r="J58" s="58">
        <f t="shared" si="16"/>
        <v>841</v>
      </c>
      <c r="K58" s="58">
        <f t="shared" si="16"/>
        <v>639</v>
      </c>
      <c r="L58" s="58">
        <f t="shared" si="16"/>
        <v>677</v>
      </c>
      <c r="M58" s="58">
        <f t="shared" si="16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58">
        <f>SUM(V7:V57)</f>
        <v>154</v>
      </c>
      <c r="W58" s="58">
        <f>SUM(W7:W57)</f>
        <v>204</v>
      </c>
      <c r="X58" s="58">
        <f>SUM(X7:X57)</f>
        <v>0</v>
      </c>
      <c r="Y58" s="14">
        <f>IF(H58=0,0,V58/H58)*100</f>
        <v>14.352283317800559</v>
      </c>
      <c r="Z58" s="146">
        <f>SUM(Z7:Z57)</f>
        <v>179023.66</v>
      </c>
      <c r="AA58" s="165">
        <f>SUM(AA7:AA57)</f>
        <v>507275.57</v>
      </c>
      <c r="AB58" s="14">
        <f>IF(Z58=0,0,AA58/Z58)*100</f>
        <v>283.35671944144144</v>
      </c>
      <c r="AC58" s="165">
        <f>SUM(AC7:AC57)</f>
        <v>503726.8</v>
      </c>
      <c r="AD58" s="14">
        <f>IF(AA58=0,0,AC58/AA58)*100</f>
        <v>99.300425604962612</v>
      </c>
      <c r="AE58" s="161">
        <f>SUM(AE7:AE57)</f>
        <v>3548.7699999999995</v>
      </c>
      <c r="AF58" s="14">
        <f>IF(AA58=0,0,AE58/AA58)*100</f>
        <v>0.69957439503739549</v>
      </c>
      <c r="AG58" s="152">
        <f>SUM(AG7:AG57)</f>
        <v>162572.91999999995</v>
      </c>
      <c r="AH58" s="152">
        <f>SUM(AH7:AH57)</f>
        <v>344702.64999999997</v>
      </c>
      <c r="AI58" s="152">
        <f>SUM(AI7:AI57)</f>
        <v>507275.57</v>
      </c>
      <c r="AJ58" s="120"/>
    </row>
    <row r="59" spans="1:43" x14ac:dyDescent="0.25">
      <c r="A59" s="103"/>
      <c r="B59" s="103"/>
      <c r="C59" s="103"/>
      <c r="D59" s="103"/>
      <c r="E59" s="103"/>
      <c r="F59" s="103"/>
      <c r="G59" s="103"/>
      <c r="H59" s="104"/>
      <c r="I59" s="104"/>
      <c r="J59" s="104"/>
      <c r="K59" s="104"/>
      <c r="L59" s="104"/>
      <c r="M59" s="104"/>
      <c r="N59" s="105"/>
      <c r="O59" s="104"/>
      <c r="P59" s="104"/>
      <c r="Q59" s="105"/>
      <c r="R59" s="147"/>
      <c r="S59" s="148"/>
      <c r="T59" s="149"/>
      <c r="U59" s="148"/>
      <c r="V59" s="147"/>
      <c r="W59" s="147"/>
      <c r="X59" s="147"/>
      <c r="Y59" s="150"/>
      <c r="Z59" s="151" t="s">
        <v>175</v>
      </c>
      <c r="AA59" s="371">
        <v>344702.65</v>
      </c>
      <c r="AB59" s="371"/>
      <c r="AC59" s="371"/>
      <c r="AD59" s="148"/>
      <c r="AE59" s="163"/>
      <c r="AF59" s="148"/>
      <c r="AG59" s="152"/>
      <c r="AH59" s="152"/>
      <c r="AI59" s="152"/>
      <c r="AJ59" s="120"/>
      <c r="AK59" s="136"/>
      <c r="AL59" s="136"/>
      <c r="AM59" s="136"/>
      <c r="AN59" s="136"/>
      <c r="AO59" s="136"/>
      <c r="AP59" s="136"/>
      <c r="AQ59" s="136"/>
    </row>
    <row r="60" spans="1:43" x14ac:dyDescent="0.25">
      <c r="A60" s="103"/>
      <c r="B60" s="103"/>
      <c r="C60" s="103"/>
      <c r="D60" s="103"/>
      <c r="E60" s="103"/>
      <c r="F60" s="103"/>
      <c r="G60" s="103"/>
      <c r="H60" s="104"/>
      <c r="I60" s="104"/>
      <c r="J60" s="104"/>
      <c r="K60" s="104"/>
      <c r="L60" s="104"/>
      <c r="M60" s="104"/>
      <c r="N60" s="105"/>
      <c r="O60" s="104"/>
      <c r="P60" s="104"/>
      <c r="Q60" s="105"/>
      <c r="R60" s="147"/>
      <c r="S60" s="148"/>
      <c r="T60" s="149"/>
      <c r="U60" s="148"/>
      <c r="V60" s="147"/>
      <c r="W60" s="147"/>
      <c r="X60" s="147"/>
      <c r="Y60" s="150"/>
      <c r="Z60" s="167"/>
      <c r="AA60" s="168"/>
      <c r="AB60" s="372" t="s">
        <v>184</v>
      </c>
      <c r="AC60" s="372"/>
      <c r="AD60" s="169"/>
      <c r="AE60" s="372" t="s">
        <v>185</v>
      </c>
      <c r="AF60" s="372"/>
      <c r="AG60" s="152"/>
      <c r="AH60" s="152"/>
      <c r="AI60" s="152"/>
      <c r="AJ60" s="120"/>
      <c r="AK60" s="136"/>
      <c r="AL60" s="136"/>
      <c r="AM60" s="136"/>
      <c r="AN60" s="136"/>
      <c r="AO60" s="136"/>
      <c r="AP60" s="136"/>
      <c r="AQ60" s="136"/>
    </row>
    <row r="61" spans="1:43" x14ac:dyDescent="0.25">
      <c r="A61" s="78"/>
      <c r="B61" s="78"/>
      <c r="C61" s="78"/>
      <c r="D61" s="80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137"/>
      <c r="S61" s="153" t="s">
        <v>180</v>
      </c>
      <c r="T61" s="149">
        <v>728494.79</v>
      </c>
      <c r="U61" s="137"/>
      <c r="V61" s="137"/>
      <c r="W61" s="137"/>
      <c r="X61" s="137"/>
      <c r="Y61" s="120"/>
      <c r="Z61" s="124"/>
      <c r="AA61" s="170">
        <f>AA58-AA59</f>
        <v>162572.91999999998</v>
      </c>
      <c r="AB61" s="171" t="s">
        <v>166</v>
      </c>
      <c r="AC61" s="172">
        <f>T58</f>
        <v>344702.64999999997</v>
      </c>
      <c r="AD61" s="166"/>
      <c r="AE61" s="173">
        <v>696.7</v>
      </c>
      <c r="AF61" s="174">
        <f>AE58+AE59+AE61</f>
        <v>4245.4699999999993</v>
      </c>
      <c r="AG61" s="124"/>
      <c r="AH61" s="120"/>
      <c r="AI61" s="120"/>
      <c r="AJ61" s="120"/>
      <c r="AK61" s="136"/>
      <c r="AL61" s="136"/>
      <c r="AM61" s="136"/>
      <c r="AN61" s="136"/>
      <c r="AO61" s="136"/>
      <c r="AP61" s="136"/>
      <c r="AQ61" s="136"/>
    </row>
    <row r="62" spans="1:43" x14ac:dyDescent="0.25">
      <c r="A62" s="78"/>
      <c r="B62" s="78"/>
      <c r="C62" s="78"/>
      <c r="D62" s="80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367" t="s">
        <v>181</v>
      </c>
      <c r="S62" s="154" t="s">
        <v>177</v>
      </c>
      <c r="T62" s="155">
        <f>AC58</f>
        <v>503726.8</v>
      </c>
      <c r="U62" s="137"/>
      <c r="V62" s="137"/>
      <c r="W62" s="137"/>
      <c r="X62" s="137"/>
      <c r="Y62" s="120"/>
      <c r="Z62" s="124"/>
      <c r="AA62" s="368" t="s">
        <v>167</v>
      </c>
      <c r="AB62" s="368"/>
      <c r="AC62" s="170">
        <f>AG58</f>
        <v>162572.91999999995</v>
      </c>
      <c r="AD62" s="175" t="s">
        <v>171</v>
      </c>
      <c r="AE62" s="369">
        <v>739567.33</v>
      </c>
      <c r="AF62" s="369"/>
      <c r="AG62" s="124"/>
      <c r="AH62" s="120"/>
      <c r="AI62" s="120"/>
      <c r="AJ62" s="120"/>
      <c r="AK62" s="136"/>
      <c r="AL62" s="136"/>
      <c r="AM62" s="136"/>
      <c r="AN62" s="136"/>
      <c r="AO62" s="136"/>
      <c r="AP62" s="136"/>
      <c r="AQ62" s="136"/>
    </row>
    <row r="63" spans="1:43" x14ac:dyDescent="0.25">
      <c r="A63" s="78"/>
      <c r="B63" s="78"/>
      <c r="C63" s="78"/>
      <c r="D63" s="80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367"/>
      <c r="S63" s="154" t="s">
        <v>178</v>
      </c>
      <c r="T63" s="156">
        <v>43532.480000000003</v>
      </c>
      <c r="U63" s="137"/>
      <c r="V63" s="137"/>
      <c r="W63" s="137"/>
      <c r="X63" s="137"/>
      <c r="Y63" s="120"/>
      <c r="Z63" s="124"/>
      <c r="AA63" s="368" t="s">
        <v>168</v>
      </c>
      <c r="AB63" s="368"/>
      <c r="AC63" s="176">
        <v>56483.92</v>
      </c>
      <c r="AD63" s="175" t="s">
        <v>172</v>
      </c>
      <c r="AE63" s="368">
        <v>520874.99</v>
      </c>
      <c r="AF63" s="368"/>
      <c r="AG63" s="124"/>
      <c r="AH63" s="120"/>
      <c r="AI63" s="120"/>
      <c r="AJ63" s="120"/>
      <c r="AK63" s="136"/>
      <c r="AL63" s="136"/>
      <c r="AM63" s="136"/>
      <c r="AN63" s="136"/>
      <c r="AO63" s="136"/>
      <c r="AP63" s="136"/>
      <c r="AQ63" s="136"/>
    </row>
    <row r="64" spans="1:43" x14ac:dyDescent="0.25">
      <c r="A64" s="78"/>
      <c r="B64" s="78"/>
      <c r="C64" s="78"/>
      <c r="D64" s="80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367"/>
      <c r="S64" s="157" t="s">
        <v>179</v>
      </c>
      <c r="T64" s="137">
        <v>10305.209999999999</v>
      </c>
      <c r="U64" s="137"/>
      <c r="V64" s="137"/>
      <c r="W64" s="137"/>
      <c r="X64" s="137"/>
      <c r="Y64" s="120"/>
      <c r="Z64" s="124"/>
      <c r="AA64" s="369" t="s">
        <v>169</v>
      </c>
      <c r="AB64" s="369"/>
      <c r="AC64" s="172">
        <v>10305.209999999999</v>
      </c>
      <c r="AD64" s="177" t="s">
        <v>173</v>
      </c>
      <c r="AE64" s="370">
        <f>AE62-AE63</f>
        <v>218692.33999999997</v>
      </c>
      <c r="AF64" s="366"/>
      <c r="AG64" s="124"/>
      <c r="AH64" s="120"/>
      <c r="AI64" s="120"/>
      <c r="AJ64" s="120"/>
      <c r="AK64" s="136"/>
      <c r="AL64" s="136"/>
      <c r="AM64" s="136"/>
      <c r="AN64" s="136"/>
      <c r="AO64" s="136"/>
      <c r="AP64" s="136"/>
      <c r="AQ64" s="136"/>
    </row>
    <row r="65" spans="1:43" x14ac:dyDescent="0.25">
      <c r="A65" s="78"/>
      <c r="B65" s="78"/>
      <c r="C65" s="78"/>
      <c r="D65" s="80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137" t="s">
        <v>182</v>
      </c>
      <c r="S65" s="137"/>
      <c r="T65" s="154">
        <v>176172.34</v>
      </c>
      <c r="U65" s="137"/>
      <c r="V65" s="137"/>
      <c r="W65" s="137"/>
      <c r="X65" s="137"/>
      <c r="Y65" s="120"/>
      <c r="Z65" s="124"/>
      <c r="AA65" s="366" t="s">
        <v>170</v>
      </c>
      <c r="AB65" s="366"/>
      <c r="AC65" s="170">
        <f>SUM(AC62:AC64)</f>
        <v>229362.04999999996</v>
      </c>
      <c r="AD65" s="124"/>
      <c r="AE65" s="176"/>
      <c r="AF65" s="124"/>
      <c r="AG65" s="124"/>
      <c r="AH65" s="120"/>
      <c r="AI65" s="120"/>
      <c r="AJ65" s="120"/>
      <c r="AK65" s="136"/>
      <c r="AL65" s="136"/>
      <c r="AM65" s="136"/>
      <c r="AN65" s="136"/>
      <c r="AO65" s="136"/>
      <c r="AP65" s="136"/>
      <c r="AQ65" s="136"/>
    </row>
    <row r="66" spans="1:43" x14ac:dyDescent="0.25">
      <c r="A66" s="78"/>
      <c r="B66" s="78"/>
      <c r="C66" s="78"/>
      <c r="D66" s="80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137"/>
      <c r="S66" s="137"/>
      <c r="T66" s="158">
        <f>T61-T62-T63-T64-T65</f>
        <v>-5242.0399999999499</v>
      </c>
      <c r="U66" s="137"/>
      <c r="V66" s="137"/>
      <c r="W66" s="137"/>
      <c r="X66" s="137"/>
      <c r="Y66" s="120"/>
      <c r="Z66" s="124"/>
      <c r="AA66" s="176"/>
      <c r="AB66" s="124"/>
      <c r="AC66" s="176"/>
      <c r="AD66" s="124"/>
      <c r="AE66" s="176"/>
      <c r="AF66" s="124"/>
      <c r="AG66" s="124"/>
      <c r="AH66" s="120"/>
      <c r="AI66" s="120"/>
      <c r="AJ66" s="120"/>
      <c r="AK66" s="136"/>
      <c r="AL66" s="136"/>
      <c r="AM66" s="136"/>
      <c r="AN66" s="136"/>
      <c r="AO66" s="136"/>
      <c r="AP66" s="136"/>
      <c r="AQ66" s="136"/>
    </row>
    <row r="67" spans="1:43" x14ac:dyDescent="0.25">
      <c r="Y67" s="136"/>
      <c r="Z67" s="144"/>
      <c r="AA67" s="164"/>
      <c r="AB67" s="136"/>
      <c r="AC67" s="164"/>
      <c r="AD67" s="136"/>
      <c r="AE67" s="164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</row>
    <row r="68" spans="1:43" x14ac:dyDescent="0.25">
      <c r="Y68" s="136"/>
      <c r="Z68" s="144"/>
      <c r="AA68" s="164"/>
      <c r="AB68" s="136"/>
      <c r="AC68" s="164"/>
      <c r="AD68" s="136"/>
      <c r="AE68" s="164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</row>
    <row r="69" spans="1:43" x14ac:dyDescent="0.25">
      <c r="Y69" s="136"/>
      <c r="Z69" s="144"/>
      <c r="AA69" s="164"/>
      <c r="AB69" s="136"/>
      <c r="AC69" s="164"/>
      <c r="AD69" s="136"/>
      <c r="AE69" s="164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</row>
    <row r="70" spans="1:43" x14ac:dyDescent="0.25">
      <c r="Y70" s="136"/>
      <c r="Z70" s="144"/>
      <c r="AA70" s="164"/>
      <c r="AB70" s="136"/>
      <c r="AC70" s="164"/>
      <c r="AD70" s="136"/>
      <c r="AE70" s="164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</row>
    <row r="71" spans="1:43" x14ac:dyDescent="0.25">
      <c r="Y71" s="136"/>
      <c r="Z71" s="144"/>
      <c r="AA71" s="164"/>
      <c r="AB71" s="136"/>
      <c r="AC71" s="164"/>
      <c r="AD71" s="136"/>
      <c r="AE71" s="164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</row>
    <row r="72" spans="1:43" x14ac:dyDescent="0.25">
      <c r="Z72" s="144"/>
      <c r="AA72" s="164"/>
      <c r="AB72" s="136"/>
      <c r="AC72" s="164"/>
      <c r="AD72" s="136"/>
      <c r="AE72" s="164"/>
      <c r="AF72" s="136"/>
      <c r="AG72" s="136"/>
    </row>
    <row r="73" spans="1:43" x14ac:dyDescent="0.25">
      <c r="Z73" s="144"/>
      <c r="AA73" s="164"/>
      <c r="AB73" s="136"/>
      <c r="AC73" s="164"/>
      <c r="AD73" s="136"/>
      <c r="AE73" s="164"/>
      <c r="AF73" s="136"/>
      <c r="AG73" s="136"/>
    </row>
  </sheetData>
  <mergeCells count="46"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H4:H5"/>
    <mergeCell ref="I4:I5"/>
    <mergeCell ref="J4:J5"/>
    <mergeCell ref="K4:K5"/>
    <mergeCell ref="L4:L5"/>
    <mergeCell ref="V2:AF2"/>
    <mergeCell ref="K3:O3"/>
    <mergeCell ref="P3:U3"/>
    <mergeCell ref="V3:Z3"/>
    <mergeCell ref="AA3:AF3"/>
    <mergeCell ref="R4:S4"/>
    <mergeCell ref="AE4:AF4"/>
    <mergeCell ref="A58:F58"/>
    <mergeCell ref="AA59:AC59"/>
    <mergeCell ref="AB60:AC60"/>
    <mergeCell ref="AE60:AF60"/>
    <mergeCell ref="V4:V5"/>
    <mergeCell ref="W4:W5"/>
    <mergeCell ref="X4:X5"/>
    <mergeCell ref="Y4:Y5"/>
    <mergeCell ref="Z4:Z5"/>
    <mergeCell ref="AA4:AB4"/>
    <mergeCell ref="M4:M5"/>
    <mergeCell ref="N4:N5"/>
    <mergeCell ref="O4:O5"/>
    <mergeCell ref="P4:Q4"/>
    <mergeCell ref="T4:U4"/>
    <mergeCell ref="AC4:AD4"/>
    <mergeCell ref="AA65:AB65"/>
    <mergeCell ref="R62:R64"/>
    <mergeCell ref="AA62:AB62"/>
    <mergeCell ref="AE62:AF62"/>
    <mergeCell ref="AA63:AB63"/>
    <mergeCell ref="AE63:AF63"/>
    <mergeCell ref="AA64:AB64"/>
    <mergeCell ref="AE64:AF64"/>
  </mergeCells>
  <pageMargins left="0.31496062992125984" right="0.31496062992125984" top="0.19685039370078741" bottom="0.15748031496062992" header="0.11811023622047245" footer="0.11811023622047245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3"/>
  <sheetViews>
    <sheetView topLeftCell="A42" workbookViewId="0">
      <selection activeCell="P53" sqref="P53"/>
    </sheetView>
  </sheetViews>
  <sheetFormatPr defaultRowHeight="15" x14ac:dyDescent="0.25"/>
  <cols>
    <col min="3" max="3" width="2.28515625" customWidth="1"/>
    <col min="4" max="4" width="17.42578125" customWidth="1"/>
    <col min="20" max="20" width="9.7109375" customWidth="1"/>
    <col min="22" max="23" width="9.140625" style="141"/>
    <col min="26" max="26" width="9.140625" style="141"/>
    <col min="27" max="27" width="9.5703125" style="83" bestFit="1" customWidth="1"/>
    <col min="29" max="29" width="9.5703125" style="83" bestFit="1" customWidth="1"/>
    <col min="31" max="31" width="9.28515625" style="83" bestFit="1" customWidth="1"/>
    <col min="32" max="32" width="9.28515625" bestFit="1" customWidth="1"/>
    <col min="33" max="35" width="9.5703125" bestFit="1" customWidth="1"/>
  </cols>
  <sheetData>
    <row r="1" spans="1:36" ht="42" customHeight="1" x14ac:dyDescent="0.25">
      <c r="A1" s="307" t="s">
        <v>187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78"/>
      <c r="AH1" s="78"/>
      <c r="AI1" s="78"/>
      <c r="AJ1" s="78"/>
    </row>
    <row r="2" spans="1:36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G2" s="120"/>
      <c r="AH2" s="120"/>
      <c r="AI2" s="120"/>
      <c r="AJ2" s="78"/>
    </row>
    <row r="3" spans="1:36" ht="29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  <c r="AG3" s="120"/>
      <c r="AH3" s="120"/>
      <c r="AI3" s="120"/>
      <c r="AJ3" s="120"/>
    </row>
    <row r="4" spans="1:36" ht="33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  <c r="AG4" s="120"/>
      <c r="AH4" s="120"/>
      <c r="AI4" s="120"/>
      <c r="AJ4" s="120"/>
    </row>
    <row r="5" spans="1:36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84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3" t="s">
        <v>165</v>
      </c>
      <c r="AH5" s="133" t="s">
        <v>163</v>
      </c>
      <c r="AI5" s="133" t="s">
        <v>164</v>
      </c>
      <c r="AJ5" s="137"/>
    </row>
    <row r="6" spans="1:36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72">
        <f t="shared" si="0"/>
        <v>27</v>
      </c>
      <c r="AB6" s="11">
        <f t="shared" si="0"/>
        <v>28</v>
      </c>
      <c r="AC6" s="72">
        <f t="shared" si="0"/>
        <v>29</v>
      </c>
      <c r="AD6" s="11">
        <f t="shared" si="0"/>
        <v>30</v>
      </c>
      <c r="AE6" s="72">
        <v>31</v>
      </c>
      <c r="AF6" s="11">
        <v>32</v>
      </c>
      <c r="AG6" s="133" t="s">
        <v>183</v>
      </c>
      <c r="AH6" s="133"/>
      <c r="AI6" s="133"/>
      <c r="AJ6" s="137"/>
    </row>
    <row r="7" spans="1:36" s="143" customFormat="1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50000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16">
        <v>8</v>
      </c>
      <c r="W7" s="16">
        <v>15</v>
      </c>
      <c r="X7" s="16">
        <v>0</v>
      </c>
      <c r="Y7" s="14">
        <f t="shared" ref="Y7:Y57" si="6">IF(H7=0,0,V7/H7)*100</f>
        <v>27.586206896551722</v>
      </c>
      <c r="Z7" s="14">
        <v>14125.75</v>
      </c>
      <c r="AA7" s="33">
        <f>AI7</f>
        <v>19829.099999999999</v>
      </c>
      <c r="AB7" s="14">
        <f>IF((Z7+T7)=0,0,AA7/(Z7+T7)*100)</f>
        <v>91.084101588876493</v>
      </c>
      <c r="AC7" s="33">
        <f>AA7</f>
        <v>19829.099999999999</v>
      </c>
      <c r="AD7" s="14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33">
        <v>12184.75</v>
      </c>
      <c r="AH7" s="178">
        <f>T7</f>
        <v>7644.35</v>
      </c>
      <c r="AI7" s="178">
        <f>AG7+AH7</f>
        <v>19829.099999999999</v>
      </c>
      <c r="AJ7" s="179"/>
    </row>
    <row r="8" spans="1:36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33">
        <f t="shared" ref="AA8:AA57" si="9">AI8</f>
        <v>0</v>
      </c>
      <c r="AB8" s="14">
        <f>IF((Z8+T8)=0,0,AA8/(Z8+T8)*100)</f>
        <v>0</v>
      </c>
      <c r="AC8" s="33">
        <f t="shared" ref="AC8:AC57" si="10">AA8</f>
        <v>0</v>
      </c>
      <c r="AD8" s="14">
        <f t="shared" si="7"/>
        <v>0</v>
      </c>
      <c r="AE8" s="33">
        <f t="shared" ref="AE8:AE57" si="11">AA8-AC8</f>
        <v>0</v>
      </c>
      <c r="AF8" s="14">
        <f t="shared" si="8"/>
        <v>0</v>
      </c>
      <c r="AG8" s="133">
        <v>0</v>
      </c>
      <c r="AH8" s="178">
        <f t="shared" ref="AH8:AH57" si="12">T8</f>
        <v>0</v>
      </c>
      <c r="AI8" s="178">
        <f t="shared" ref="AI8:AI57" si="13">AG8+AH8</f>
        <v>0</v>
      </c>
      <c r="AJ8" s="137"/>
    </row>
    <row r="9" spans="1:36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30000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33">
        <f t="shared" si="9"/>
        <v>26929.119999999999</v>
      </c>
      <c r="AB9" s="14">
        <f t="shared" ref="AB9:AB57" si="14">IF((Z9+T9)=0,0,AA9/(Z9+T9)*100)</f>
        <v>100</v>
      </c>
      <c r="AC9" s="33">
        <f t="shared" si="10"/>
        <v>26929.119999999999</v>
      </c>
      <c r="AD9" s="14">
        <f t="shared" si="7"/>
        <v>100</v>
      </c>
      <c r="AE9" s="33">
        <f t="shared" si="11"/>
        <v>0</v>
      </c>
      <c r="AF9" s="14">
        <f t="shared" si="8"/>
        <v>0</v>
      </c>
      <c r="AG9" s="133">
        <v>0</v>
      </c>
      <c r="AH9" s="178">
        <f t="shared" si="12"/>
        <v>26929.119999999999</v>
      </c>
      <c r="AI9" s="178">
        <f t="shared" si="13"/>
        <v>26929.119999999999</v>
      </c>
      <c r="AJ9" s="137"/>
    </row>
    <row r="10" spans="1:36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33">
        <f t="shared" si="9"/>
        <v>0</v>
      </c>
      <c r="AB10" s="14">
        <f t="shared" si="14"/>
        <v>0</v>
      </c>
      <c r="AC10" s="33">
        <f t="shared" si="10"/>
        <v>0</v>
      </c>
      <c r="AD10" s="14">
        <f t="shared" si="7"/>
        <v>0</v>
      </c>
      <c r="AE10" s="33">
        <f t="shared" si="11"/>
        <v>0</v>
      </c>
      <c r="AF10" s="14">
        <f t="shared" si="8"/>
        <v>0</v>
      </c>
      <c r="AG10" s="133">
        <v>0</v>
      </c>
      <c r="AH10" s="178">
        <f t="shared" si="12"/>
        <v>0</v>
      </c>
      <c r="AI10" s="178">
        <f t="shared" si="13"/>
        <v>0</v>
      </c>
      <c r="AJ10" s="137"/>
    </row>
    <row r="11" spans="1:36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20000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16">
        <v>1</v>
      </c>
      <c r="W11" s="16">
        <v>1</v>
      </c>
      <c r="X11" s="16">
        <v>0</v>
      </c>
      <c r="Y11" s="14">
        <f t="shared" si="6"/>
        <v>25</v>
      </c>
      <c r="Z11" s="14">
        <v>19798.91</v>
      </c>
      <c r="AA11" s="33">
        <f t="shared" si="9"/>
        <v>19798.91</v>
      </c>
      <c r="AB11" s="14">
        <f t="shared" si="14"/>
        <v>100</v>
      </c>
      <c r="AC11" s="33">
        <f t="shared" si="10"/>
        <v>19798.91</v>
      </c>
      <c r="AD11" s="14">
        <f t="shared" si="7"/>
        <v>100</v>
      </c>
      <c r="AE11" s="33">
        <f t="shared" si="11"/>
        <v>0</v>
      </c>
      <c r="AF11" s="14">
        <f t="shared" si="8"/>
        <v>0</v>
      </c>
      <c r="AG11" s="133">
        <v>19798.91</v>
      </c>
      <c r="AH11" s="178">
        <f t="shared" si="12"/>
        <v>0</v>
      </c>
      <c r="AI11" s="178">
        <f t="shared" si="13"/>
        <v>19798.91</v>
      </c>
      <c r="AJ11" s="137"/>
    </row>
    <row r="12" spans="1:36" s="143" customFormat="1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10000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16">
        <v>1</v>
      </c>
      <c r="W12" s="16">
        <v>1</v>
      </c>
      <c r="X12" s="16">
        <v>0</v>
      </c>
      <c r="Y12" s="14">
        <f t="shared" si="6"/>
        <v>10</v>
      </c>
      <c r="Z12" s="14">
        <v>503.43</v>
      </c>
      <c r="AA12" s="33">
        <f t="shared" si="9"/>
        <v>4759.0200000000004</v>
      </c>
      <c r="AB12" s="14">
        <f t="shared" si="14"/>
        <v>90.433543311575406</v>
      </c>
      <c r="AC12" s="33">
        <f t="shared" si="10"/>
        <v>4759.0200000000004</v>
      </c>
      <c r="AD12" s="14">
        <f t="shared" si="7"/>
        <v>100</v>
      </c>
      <c r="AE12" s="33">
        <f t="shared" si="11"/>
        <v>0</v>
      </c>
      <c r="AF12" s="14">
        <f t="shared" si="8"/>
        <v>0</v>
      </c>
      <c r="AG12" s="133">
        <v>0</v>
      </c>
      <c r="AH12" s="178">
        <f t="shared" si="12"/>
        <v>4759.0200000000004</v>
      </c>
      <c r="AI12" s="178">
        <f t="shared" si="13"/>
        <v>4759.0200000000004</v>
      </c>
      <c r="AJ12" s="179"/>
    </row>
    <row r="13" spans="1:36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30000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33">
        <f t="shared" si="9"/>
        <v>13040.39</v>
      </c>
      <c r="AB13" s="14">
        <f t="shared" si="14"/>
        <v>100</v>
      </c>
      <c r="AC13" s="33">
        <f t="shared" si="10"/>
        <v>13040.39</v>
      </c>
      <c r="AD13" s="14">
        <f t="shared" si="7"/>
        <v>100</v>
      </c>
      <c r="AE13" s="33">
        <f t="shared" si="11"/>
        <v>0</v>
      </c>
      <c r="AF13" s="14">
        <f t="shared" si="8"/>
        <v>0</v>
      </c>
      <c r="AG13" s="133">
        <v>0</v>
      </c>
      <c r="AH13" s="178">
        <f t="shared" si="12"/>
        <v>13040.39</v>
      </c>
      <c r="AI13" s="178">
        <f t="shared" si="13"/>
        <v>13040.39</v>
      </c>
      <c r="AJ13" s="137"/>
    </row>
    <row r="14" spans="1:36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33">
        <f t="shared" si="9"/>
        <v>3707.03</v>
      </c>
      <c r="AB14" s="14">
        <f t="shared" si="14"/>
        <v>100</v>
      </c>
      <c r="AC14" s="33">
        <f t="shared" si="10"/>
        <v>3707.03</v>
      </c>
      <c r="AD14" s="14">
        <f t="shared" si="7"/>
        <v>100</v>
      </c>
      <c r="AE14" s="33">
        <f t="shared" si="11"/>
        <v>0</v>
      </c>
      <c r="AF14" s="14">
        <f t="shared" si="8"/>
        <v>0</v>
      </c>
      <c r="AG14" s="133">
        <v>0</v>
      </c>
      <c r="AH14" s="178">
        <f t="shared" si="12"/>
        <v>3707.03</v>
      </c>
      <c r="AI14" s="178">
        <f t="shared" si="13"/>
        <v>3707.03</v>
      </c>
      <c r="AJ14" s="137"/>
    </row>
    <row r="15" spans="1:36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5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0</v>
      </c>
      <c r="AA15" s="33">
        <f t="shared" si="9"/>
        <v>274.06</v>
      </c>
      <c r="AB15" s="14">
        <f t="shared" si="14"/>
        <v>100</v>
      </c>
      <c r="AC15" s="33">
        <f t="shared" si="10"/>
        <v>274.06</v>
      </c>
      <c r="AD15" s="14">
        <f t="shared" si="7"/>
        <v>100</v>
      </c>
      <c r="AE15" s="33">
        <f t="shared" si="11"/>
        <v>0</v>
      </c>
      <c r="AF15" s="14">
        <f t="shared" si="8"/>
        <v>0</v>
      </c>
      <c r="AG15" s="133">
        <v>0</v>
      </c>
      <c r="AH15" s="178">
        <f t="shared" si="12"/>
        <v>274.06</v>
      </c>
      <c r="AI15" s="178">
        <f t="shared" si="13"/>
        <v>274.06</v>
      </c>
      <c r="AJ15" s="137"/>
    </row>
    <row r="16" spans="1:36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20000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5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16">
        <v>1</v>
      </c>
      <c r="W16" s="16">
        <v>3</v>
      </c>
      <c r="X16" s="16">
        <v>0</v>
      </c>
      <c r="Y16" s="14">
        <f t="shared" si="6"/>
        <v>6.25</v>
      </c>
      <c r="Z16" s="14">
        <v>2993.81</v>
      </c>
      <c r="AA16" s="33">
        <f t="shared" si="9"/>
        <v>4038.9700000000003</v>
      </c>
      <c r="AB16" s="14">
        <f t="shared" si="14"/>
        <v>100</v>
      </c>
      <c r="AC16" s="33">
        <f t="shared" si="10"/>
        <v>4038.9700000000003</v>
      </c>
      <c r="AD16" s="14">
        <f t="shared" si="7"/>
        <v>100</v>
      </c>
      <c r="AE16" s="33">
        <f t="shared" si="11"/>
        <v>0</v>
      </c>
      <c r="AF16" s="14">
        <f t="shared" si="8"/>
        <v>0</v>
      </c>
      <c r="AG16" s="133">
        <v>2993.81</v>
      </c>
      <c r="AH16" s="178">
        <f t="shared" si="12"/>
        <v>1045.1600000000001</v>
      </c>
      <c r="AI16" s="178">
        <f t="shared" si="13"/>
        <v>4038.9700000000003</v>
      </c>
      <c r="AJ16" s="137"/>
    </row>
    <row r="17" spans="1:36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20000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5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16">
        <v>3</v>
      </c>
      <c r="W17" s="16">
        <v>3</v>
      </c>
      <c r="X17" s="16">
        <v>0</v>
      </c>
      <c r="Y17" s="14">
        <f t="shared" si="6"/>
        <v>23.076923076923077</v>
      </c>
      <c r="Z17" s="14">
        <v>2717.08</v>
      </c>
      <c r="AA17" s="33">
        <f t="shared" si="9"/>
        <v>1132.55</v>
      </c>
      <c r="AB17" s="14">
        <f t="shared" si="14"/>
        <v>33.335295589339061</v>
      </c>
      <c r="AC17" s="33">
        <f t="shared" si="10"/>
        <v>1132.55</v>
      </c>
      <c r="AD17" s="14">
        <f t="shared" si="7"/>
        <v>100</v>
      </c>
      <c r="AE17" s="33">
        <f t="shared" si="11"/>
        <v>0</v>
      </c>
      <c r="AF17" s="14">
        <f t="shared" si="8"/>
        <v>0</v>
      </c>
      <c r="AG17" s="133">
        <v>452.18</v>
      </c>
      <c r="AH17" s="178">
        <f t="shared" si="12"/>
        <v>680.37</v>
      </c>
      <c r="AI17" s="178">
        <f t="shared" si="13"/>
        <v>1132.55</v>
      </c>
      <c r="AJ17" s="137"/>
    </row>
    <row r="18" spans="1:36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30000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5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16">
        <v>3</v>
      </c>
      <c r="W18" s="16">
        <v>4</v>
      </c>
      <c r="X18" s="16">
        <v>0</v>
      </c>
      <c r="Y18" s="14">
        <f t="shared" si="6"/>
        <v>9.375</v>
      </c>
      <c r="Z18" s="14">
        <v>8015.69</v>
      </c>
      <c r="AA18" s="33">
        <f t="shared" si="9"/>
        <v>23527.439999999999</v>
      </c>
      <c r="AB18" s="14">
        <f t="shared" si="14"/>
        <v>100</v>
      </c>
      <c r="AC18" s="33">
        <f t="shared" si="10"/>
        <v>23527.439999999999</v>
      </c>
      <c r="AD18" s="14">
        <f t="shared" si="7"/>
        <v>100</v>
      </c>
      <c r="AE18" s="33">
        <f t="shared" si="11"/>
        <v>0</v>
      </c>
      <c r="AF18" s="14">
        <f t="shared" si="8"/>
        <v>0</v>
      </c>
      <c r="AG18" s="133">
        <v>8015.69</v>
      </c>
      <c r="AH18" s="178">
        <f t="shared" si="12"/>
        <v>15511.75</v>
      </c>
      <c r="AI18" s="178">
        <f t="shared" si="13"/>
        <v>23527.439999999999</v>
      </c>
      <c r="AJ18" s="137"/>
    </row>
    <row r="19" spans="1:36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5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16">
        <v>0</v>
      </c>
      <c r="W19" s="16">
        <v>0</v>
      </c>
      <c r="X19" s="16">
        <v>0</v>
      </c>
      <c r="Y19" s="14">
        <f t="shared" si="6"/>
        <v>0</v>
      </c>
      <c r="Z19" s="14">
        <v>0</v>
      </c>
      <c r="AA19" s="33">
        <f t="shared" si="9"/>
        <v>9343.36</v>
      </c>
      <c r="AB19" s="14">
        <f t="shared" si="14"/>
        <v>100</v>
      </c>
      <c r="AC19" s="33">
        <f t="shared" si="10"/>
        <v>9343.36</v>
      </c>
      <c r="AD19" s="14">
        <f t="shared" si="7"/>
        <v>100</v>
      </c>
      <c r="AE19" s="33">
        <f t="shared" si="11"/>
        <v>0</v>
      </c>
      <c r="AF19" s="14">
        <f t="shared" si="8"/>
        <v>0</v>
      </c>
      <c r="AG19" s="133">
        <v>0</v>
      </c>
      <c r="AH19" s="178">
        <f t="shared" si="12"/>
        <v>9343.36</v>
      </c>
      <c r="AI19" s="178">
        <f t="shared" si="13"/>
        <v>9343.36</v>
      </c>
      <c r="AJ19" s="137"/>
    </row>
    <row r="20" spans="1:36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100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33">
        <f t="shared" si="9"/>
        <v>0</v>
      </c>
      <c r="AB20" s="14">
        <f t="shared" si="14"/>
        <v>0</v>
      </c>
      <c r="AC20" s="33">
        <f t="shared" si="10"/>
        <v>0</v>
      </c>
      <c r="AD20" s="14">
        <f t="shared" si="7"/>
        <v>0</v>
      </c>
      <c r="AE20" s="33">
        <f t="shared" si="11"/>
        <v>0</v>
      </c>
      <c r="AF20" s="14">
        <f t="shared" si="8"/>
        <v>0</v>
      </c>
      <c r="AG20" s="133">
        <v>0</v>
      </c>
      <c r="AH20" s="178">
        <f t="shared" si="12"/>
        <v>0</v>
      </c>
      <c r="AI20" s="178">
        <f t="shared" si="13"/>
        <v>0</v>
      </c>
      <c r="AJ20" s="137"/>
    </row>
    <row r="21" spans="1:36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20000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5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16">
        <f>4+2+4</f>
        <v>10</v>
      </c>
      <c r="W21" s="16">
        <f>4+2+7</f>
        <v>13</v>
      </c>
      <c r="X21" s="16">
        <v>0</v>
      </c>
      <c r="Y21" s="14">
        <f t="shared" si="6"/>
        <v>33.333333333333329</v>
      </c>
      <c r="Z21" s="14">
        <v>2688.36</v>
      </c>
      <c r="AA21" s="33">
        <f t="shared" si="9"/>
        <v>10041.19</v>
      </c>
      <c r="AB21" s="14">
        <f t="shared" si="14"/>
        <v>100</v>
      </c>
      <c r="AC21" s="33">
        <f t="shared" si="10"/>
        <v>10041.19</v>
      </c>
      <c r="AD21" s="14">
        <f t="shared" si="7"/>
        <v>100</v>
      </c>
      <c r="AE21" s="33">
        <f t="shared" si="11"/>
        <v>0</v>
      </c>
      <c r="AF21" s="14">
        <f t="shared" si="8"/>
        <v>0</v>
      </c>
      <c r="AG21" s="133">
        <v>2688.36</v>
      </c>
      <c r="AH21" s="178">
        <f t="shared" si="12"/>
        <v>7352.83</v>
      </c>
      <c r="AI21" s="178">
        <f t="shared" si="13"/>
        <v>10041.19</v>
      </c>
      <c r="AJ21" s="137"/>
    </row>
    <row r="22" spans="1:36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30000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5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16">
        <f>1+2</f>
        <v>3</v>
      </c>
      <c r="W22" s="16">
        <v>12</v>
      </c>
      <c r="X22" s="16">
        <v>0</v>
      </c>
      <c r="Y22" s="14">
        <f t="shared" si="6"/>
        <v>16.666666666666664</v>
      </c>
      <c r="Z22" s="14">
        <v>4311.2700000000004</v>
      </c>
      <c r="AA22" s="33">
        <f t="shared" si="9"/>
        <v>10646.580000000002</v>
      </c>
      <c r="AB22" s="14">
        <f t="shared" si="14"/>
        <v>100</v>
      </c>
      <c r="AC22" s="33">
        <f t="shared" si="10"/>
        <v>10646.580000000002</v>
      </c>
      <c r="AD22" s="14">
        <f t="shared" si="7"/>
        <v>100</v>
      </c>
      <c r="AE22" s="33">
        <f t="shared" si="11"/>
        <v>0</v>
      </c>
      <c r="AF22" s="14">
        <f t="shared" si="8"/>
        <v>0</v>
      </c>
      <c r="AG22" s="133">
        <v>4311.2700000000004</v>
      </c>
      <c r="AH22" s="178">
        <f t="shared" si="12"/>
        <v>6335.31</v>
      </c>
      <c r="AI22" s="178">
        <f t="shared" si="13"/>
        <v>10646.580000000002</v>
      </c>
      <c r="AJ22" s="137"/>
    </row>
    <row r="23" spans="1:36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33">
        <f t="shared" si="9"/>
        <v>4382.9799999999996</v>
      </c>
      <c r="AB23" s="14">
        <f t="shared" si="14"/>
        <v>100</v>
      </c>
      <c r="AC23" s="33">
        <f t="shared" si="10"/>
        <v>4382.9799999999996</v>
      </c>
      <c r="AD23" s="14">
        <f t="shared" si="7"/>
        <v>100</v>
      </c>
      <c r="AE23" s="33">
        <f t="shared" si="11"/>
        <v>0</v>
      </c>
      <c r="AF23" s="14">
        <f t="shared" si="8"/>
        <v>0</v>
      </c>
      <c r="AG23" s="133">
        <v>0</v>
      </c>
      <c r="AH23" s="178">
        <f t="shared" si="12"/>
        <v>4382.9799999999996</v>
      </c>
      <c r="AI23" s="178">
        <f t="shared" si="13"/>
        <v>4382.9799999999996</v>
      </c>
      <c r="AJ23" s="137"/>
    </row>
    <row r="24" spans="1:36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5000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33">
        <f t="shared" si="9"/>
        <v>0</v>
      </c>
      <c r="AB24" s="14">
        <f t="shared" si="14"/>
        <v>0</v>
      </c>
      <c r="AC24" s="33">
        <f t="shared" si="10"/>
        <v>0</v>
      </c>
      <c r="AD24" s="14">
        <f t="shared" si="7"/>
        <v>0</v>
      </c>
      <c r="AE24" s="33">
        <f t="shared" si="11"/>
        <v>0</v>
      </c>
      <c r="AF24" s="14">
        <f t="shared" si="8"/>
        <v>0</v>
      </c>
      <c r="AG24" s="133">
        <v>0</v>
      </c>
      <c r="AH24" s="178">
        <f t="shared" si="12"/>
        <v>0</v>
      </c>
      <c r="AI24" s="178">
        <f t="shared" si="13"/>
        <v>0</v>
      </c>
      <c r="AJ24" s="137"/>
    </row>
    <row r="25" spans="1:36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10000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33">
        <f t="shared" si="9"/>
        <v>563.33000000000004</v>
      </c>
      <c r="AB25" s="14">
        <f t="shared" si="14"/>
        <v>100</v>
      </c>
      <c r="AC25" s="33">
        <f t="shared" si="10"/>
        <v>563.33000000000004</v>
      </c>
      <c r="AD25" s="14">
        <f t="shared" si="7"/>
        <v>100</v>
      </c>
      <c r="AE25" s="33">
        <f t="shared" si="11"/>
        <v>0</v>
      </c>
      <c r="AF25" s="14">
        <f t="shared" si="8"/>
        <v>0</v>
      </c>
      <c r="AG25" s="133">
        <v>0</v>
      </c>
      <c r="AH25" s="178">
        <f t="shared" si="12"/>
        <v>563.33000000000004</v>
      </c>
      <c r="AI25" s="178">
        <f t="shared" si="13"/>
        <v>563.33000000000004</v>
      </c>
      <c r="AJ25" s="137"/>
    </row>
    <row r="26" spans="1:36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30000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5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33">
        <f t="shared" si="9"/>
        <v>18701.07</v>
      </c>
      <c r="AB26" s="14">
        <f t="shared" si="14"/>
        <v>100</v>
      </c>
      <c r="AC26" s="33">
        <f t="shared" si="10"/>
        <v>18701.07</v>
      </c>
      <c r="AD26" s="14">
        <f t="shared" si="7"/>
        <v>100</v>
      </c>
      <c r="AE26" s="33">
        <f t="shared" si="11"/>
        <v>0</v>
      </c>
      <c r="AF26" s="14">
        <f t="shared" si="8"/>
        <v>0</v>
      </c>
      <c r="AG26" s="133">
        <v>17370.21</v>
      </c>
      <c r="AH26" s="178">
        <f t="shared" si="12"/>
        <v>1330.86</v>
      </c>
      <c r="AI26" s="178">
        <f t="shared" si="13"/>
        <v>18701.07</v>
      </c>
      <c r="AJ26" s="137"/>
    </row>
    <row r="27" spans="1:36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5000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5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33">
        <f t="shared" si="9"/>
        <v>10869.96</v>
      </c>
      <c r="AB27" s="14">
        <f t="shared" si="14"/>
        <v>100</v>
      </c>
      <c r="AC27" s="33">
        <f t="shared" si="10"/>
        <v>10869.96</v>
      </c>
      <c r="AD27" s="14">
        <f t="shared" si="7"/>
        <v>100</v>
      </c>
      <c r="AE27" s="33">
        <f t="shared" si="11"/>
        <v>0</v>
      </c>
      <c r="AF27" s="14">
        <f t="shared" si="8"/>
        <v>0</v>
      </c>
      <c r="AG27" s="133">
        <v>0</v>
      </c>
      <c r="AH27" s="178">
        <f t="shared" si="12"/>
        <v>10869.96</v>
      </c>
      <c r="AI27" s="178">
        <f t="shared" si="13"/>
        <v>10869.96</v>
      </c>
      <c r="AJ27" s="137"/>
    </row>
    <row r="28" spans="1:36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30000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5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16">
        <v>9</v>
      </c>
      <c r="W28" s="16">
        <v>13</v>
      </c>
      <c r="X28" s="16">
        <v>0</v>
      </c>
      <c r="Y28" s="14">
        <f t="shared" si="6"/>
        <v>16.071428571428573</v>
      </c>
      <c r="Z28" s="14">
        <v>13592.13</v>
      </c>
      <c r="AA28" s="33">
        <f t="shared" si="9"/>
        <v>25362.3</v>
      </c>
      <c r="AB28" s="14">
        <f t="shared" si="14"/>
        <v>100</v>
      </c>
      <c r="AC28" s="33">
        <f t="shared" si="10"/>
        <v>25362.3</v>
      </c>
      <c r="AD28" s="14">
        <f t="shared" si="7"/>
        <v>100</v>
      </c>
      <c r="AE28" s="33">
        <f t="shared" si="11"/>
        <v>0</v>
      </c>
      <c r="AF28" s="14">
        <f t="shared" si="8"/>
        <v>0</v>
      </c>
      <c r="AG28" s="133">
        <v>13592.13</v>
      </c>
      <c r="AH28" s="178">
        <f t="shared" si="12"/>
        <v>11770.17</v>
      </c>
      <c r="AI28" s="178">
        <f t="shared" si="13"/>
        <v>25362.3</v>
      </c>
      <c r="AJ28" s="137"/>
    </row>
    <row r="29" spans="1:36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30000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5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14"/>
      <c r="AA29" s="33">
        <f t="shared" si="9"/>
        <v>8273.7000000000007</v>
      </c>
      <c r="AB29" s="14">
        <f t="shared" si="14"/>
        <v>100</v>
      </c>
      <c r="AC29" s="33">
        <f t="shared" si="10"/>
        <v>8273.7000000000007</v>
      </c>
      <c r="AD29" s="14">
        <f t="shared" si="7"/>
        <v>100</v>
      </c>
      <c r="AE29" s="33">
        <f t="shared" si="11"/>
        <v>0</v>
      </c>
      <c r="AF29" s="14">
        <f t="shared" si="8"/>
        <v>0</v>
      </c>
      <c r="AG29" s="133">
        <v>0</v>
      </c>
      <c r="AH29" s="178">
        <f t="shared" si="12"/>
        <v>8273.7000000000007</v>
      </c>
      <c r="AI29" s="178">
        <f t="shared" si="13"/>
        <v>8273.7000000000007</v>
      </c>
      <c r="AJ29" s="137"/>
    </row>
    <row r="30" spans="1:36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5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33">
        <f t="shared" si="9"/>
        <v>8845.52</v>
      </c>
      <c r="AB30" s="14">
        <f t="shared" si="14"/>
        <v>100</v>
      </c>
      <c r="AC30" s="33">
        <f t="shared" si="10"/>
        <v>8845.52</v>
      </c>
      <c r="AD30" s="14">
        <f t="shared" si="7"/>
        <v>100</v>
      </c>
      <c r="AE30" s="33">
        <f t="shared" si="11"/>
        <v>0</v>
      </c>
      <c r="AF30" s="14">
        <f t="shared" si="8"/>
        <v>0</v>
      </c>
      <c r="AG30" s="133">
        <v>0</v>
      </c>
      <c r="AH30" s="178">
        <f t="shared" si="12"/>
        <v>8845.52</v>
      </c>
      <c r="AI30" s="178">
        <f t="shared" si="13"/>
        <v>8845.52</v>
      </c>
      <c r="AJ30" s="137"/>
    </row>
    <row r="31" spans="1:36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30000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5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4979.95</v>
      </c>
      <c r="AA31" s="33">
        <f t="shared" si="9"/>
        <v>19699.14</v>
      </c>
      <c r="AB31" s="14">
        <f t="shared" si="14"/>
        <v>100</v>
      </c>
      <c r="AC31" s="33">
        <f t="shared" si="10"/>
        <v>19699.14</v>
      </c>
      <c r="AD31" s="14">
        <f t="shared" si="7"/>
        <v>100</v>
      </c>
      <c r="AE31" s="33">
        <f t="shared" si="11"/>
        <v>0</v>
      </c>
      <c r="AF31" s="14">
        <f t="shared" si="8"/>
        <v>0</v>
      </c>
      <c r="AG31" s="133">
        <v>4979.95</v>
      </c>
      <c r="AH31" s="178">
        <f t="shared" si="12"/>
        <v>14719.19</v>
      </c>
      <c r="AI31" s="178">
        <f t="shared" si="13"/>
        <v>19699.14</v>
      </c>
      <c r="AJ31" s="137"/>
    </row>
    <row r="32" spans="1:36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5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33">
        <f t="shared" si="9"/>
        <v>0</v>
      </c>
      <c r="AB32" s="14">
        <f t="shared" si="14"/>
        <v>0</v>
      </c>
      <c r="AC32" s="33">
        <f t="shared" si="10"/>
        <v>0</v>
      </c>
      <c r="AD32" s="14">
        <f t="shared" si="7"/>
        <v>0</v>
      </c>
      <c r="AE32" s="33">
        <f t="shared" si="11"/>
        <v>0</v>
      </c>
      <c r="AF32" s="14">
        <f t="shared" si="8"/>
        <v>0</v>
      </c>
      <c r="AG32" s="133">
        <v>0</v>
      </c>
      <c r="AH32" s="178">
        <f t="shared" si="12"/>
        <v>0</v>
      </c>
      <c r="AI32" s="178">
        <f t="shared" si="13"/>
        <v>0</v>
      </c>
      <c r="AJ32" s="137"/>
    </row>
    <row r="33" spans="1:36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5"/>
        <v>0</v>
      </c>
      <c r="S33" s="14">
        <f t="shared" si="4"/>
        <v>0</v>
      </c>
      <c r="T33" s="14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33">
        <f t="shared" si="9"/>
        <v>0</v>
      </c>
      <c r="AB33" s="14">
        <f t="shared" si="14"/>
        <v>0</v>
      </c>
      <c r="AC33" s="33">
        <f t="shared" si="10"/>
        <v>0</v>
      </c>
      <c r="AD33" s="14">
        <f t="shared" si="7"/>
        <v>0</v>
      </c>
      <c r="AE33" s="33">
        <f t="shared" si="11"/>
        <v>0</v>
      </c>
      <c r="AF33" s="14">
        <f t="shared" si="8"/>
        <v>0</v>
      </c>
      <c r="AG33" s="133">
        <v>0</v>
      </c>
      <c r="AH33" s="178">
        <f t="shared" si="12"/>
        <v>0</v>
      </c>
      <c r="AI33" s="178">
        <f t="shared" si="13"/>
        <v>0</v>
      </c>
      <c r="AJ33" s="137"/>
    </row>
    <row r="34" spans="1:36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50000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5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16">
        <v>20</v>
      </c>
      <c r="W34" s="16">
        <v>21</v>
      </c>
      <c r="X34" s="16">
        <v>0</v>
      </c>
      <c r="Y34" s="14">
        <f t="shared" si="6"/>
        <v>42.553191489361701</v>
      </c>
      <c r="Z34" s="14">
        <v>13248.17</v>
      </c>
      <c r="AA34" s="33">
        <f t="shared" si="9"/>
        <v>26946.82</v>
      </c>
      <c r="AB34" s="14">
        <f t="shared" si="14"/>
        <v>100</v>
      </c>
      <c r="AC34" s="33">
        <f t="shared" si="10"/>
        <v>26946.82</v>
      </c>
      <c r="AD34" s="14">
        <f t="shared" si="7"/>
        <v>100</v>
      </c>
      <c r="AE34" s="33">
        <f t="shared" si="11"/>
        <v>0</v>
      </c>
      <c r="AF34" s="14">
        <f t="shared" si="8"/>
        <v>0</v>
      </c>
      <c r="AG34" s="133">
        <v>13248.17</v>
      </c>
      <c r="AH34" s="178">
        <f t="shared" si="12"/>
        <v>13698.65</v>
      </c>
      <c r="AI34" s="178">
        <f t="shared" si="13"/>
        <v>26946.82</v>
      </c>
      <c r="AJ34" s="137"/>
    </row>
    <row r="35" spans="1:36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20000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5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16">
        <v>3</v>
      </c>
      <c r="W35" s="16">
        <v>5</v>
      </c>
      <c r="X35" s="16">
        <v>0</v>
      </c>
      <c r="Y35" s="14">
        <f t="shared" si="6"/>
        <v>13.636363636363635</v>
      </c>
      <c r="Z35" s="14">
        <v>2769.72</v>
      </c>
      <c r="AA35" s="33">
        <f t="shared" si="9"/>
        <v>7005.01</v>
      </c>
      <c r="AB35" s="14">
        <f t="shared" si="14"/>
        <v>100</v>
      </c>
      <c r="AC35" s="33">
        <f t="shared" si="10"/>
        <v>7005.01</v>
      </c>
      <c r="AD35" s="14">
        <f t="shared" si="7"/>
        <v>100</v>
      </c>
      <c r="AE35" s="33">
        <f t="shared" si="11"/>
        <v>0</v>
      </c>
      <c r="AF35" s="14">
        <f t="shared" si="8"/>
        <v>0</v>
      </c>
      <c r="AG35" s="178">
        <v>2769.72</v>
      </c>
      <c r="AH35" s="178">
        <f t="shared" si="12"/>
        <v>4235.29</v>
      </c>
      <c r="AI35" s="178">
        <f t="shared" si="13"/>
        <v>7005.01</v>
      </c>
      <c r="AJ35" s="137"/>
    </row>
    <row r="36" spans="1:36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10000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5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16">
        <v>1</v>
      </c>
      <c r="W36" s="16">
        <v>1</v>
      </c>
      <c r="X36" s="16">
        <v>0</v>
      </c>
      <c r="Y36" s="14">
        <f t="shared" si="6"/>
        <v>2.9411764705882351</v>
      </c>
      <c r="Z36" s="14">
        <v>530.55999999999995</v>
      </c>
      <c r="AA36" s="33">
        <f t="shared" si="9"/>
        <v>1655.6</v>
      </c>
      <c r="AB36" s="14">
        <f t="shared" si="14"/>
        <v>100</v>
      </c>
      <c r="AC36" s="33">
        <f t="shared" si="10"/>
        <v>1655.6</v>
      </c>
      <c r="AD36" s="14">
        <f t="shared" si="7"/>
        <v>100</v>
      </c>
      <c r="AE36" s="33">
        <f t="shared" si="11"/>
        <v>0</v>
      </c>
      <c r="AF36" s="14">
        <f t="shared" si="8"/>
        <v>0</v>
      </c>
      <c r="AG36" s="133">
        <v>530.55999999999995</v>
      </c>
      <c r="AH36" s="178">
        <f t="shared" si="12"/>
        <v>1125.04</v>
      </c>
      <c r="AI36" s="178">
        <f t="shared" si="13"/>
        <v>1655.6</v>
      </c>
      <c r="AJ36" s="137"/>
    </row>
    <row r="37" spans="1:36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20000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5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786.95</v>
      </c>
      <c r="AA37" s="33">
        <f t="shared" si="9"/>
        <v>3250.3599999999997</v>
      </c>
      <c r="AB37" s="14">
        <f t="shared" si="14"/>
        <v>100</v>
      </c>
      <c r="AC37" s="33">
        <f>AH37</f>
        <v>2463.41</v>
      </c>
      <c r="AD37" s="14">
        <f t="shared" si="7"/>
        <v>75.788835698199591</v>
      </c>
      <c r="AE37" s="33">
        <f t="shared" si="11"/>
        <v>786.94999999999982</v>
      </c>
      <c r="AF37" s="14">
        <f t="shared" si="8"/>
        <v>24.211164301800416</v>
      </c>
      <c r="AG37" s="133">
        <v>786.95</v>
      </c>
      <c r="AH37" s="178">
        <f t="shared" si="12"/>
        <v>2463.41</v>
      </c>
      <c r="AI37" s="178">
        <f t="shared" si="13"/>
        <v>3250.3599999999997</v>
      </c>
      <c r="AJ37" s="137"/>
    </row>
    <row r="38" spans="1:36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20000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5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16">
        <v>0</v>
      </c>
      <c r="W38" s="16">
        <v>0</v>
      </c>
      <c r="X38" s="16">
        <v>0</v>
      </c>
      <c r="Y38" s="14">
        <f t="shared" si="6"/>
        <v>0</v>
      </c>
      <c r="Z38" s="14">
        <v>0</v>
      </c>
      <c r="AA38" s="33">
        <f t="shared" si="9"/>
        <v>2656.99</v>
      </c>
      <c r="AB38" s="14">
        <f t="shared" si="14"/>
        <v>100</v>
      </c>
      <c r="AC38" s="33">
        <f t="shared" si="10"/>
        <v>2656.99</v>
      </c>
      <c r="AD38" s="14">
        <f t="shared" si="7"/>
        <v>100</v>
      </c>
      <c r="AE38" s="33">
        <f t="shared" si="11"/>
        <v>0</v>
      </c>
      <c r="AF38" s="14">
        <f t="shared" si="8"/>
        <v>0</v>
      </c>
      <c r="AG38" s="133">
        <v>0</v>
      </c>
      <c r="AH38" s="178">
        <f t="shared" si="12"/>
        <v>2656.99</v>
      </c>
      <c r="AI38" s="178">
        <f t="shared" si="13"/>
        <v>2656.99</v>
      </c>
      <c r="AJ38" s="137"/>
    </row>
    <row r="39" spans="1:36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30000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5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33">
        <f t="shared" si="9"/>
        <v>17171.150000000001</v>
      </c>
      <c r="AB39" s="14">
        <f t="shared" si="14"/>
        <v>100</v>
      </c>
      <c r="AC39" s="33">
        <f t="shared" si="10"/>
        <v>17171.150000000001</v>
      </c>
      <c r="AD39" s="14">
        <f t="shared" si="7"/>
        <v>100</v>
      </c>
      <c r="AE39" s="33">
        <f t="shared" si="11"/>
        <v>0</v>
      </c>
      <c r="AF39" s="14">
        <f t="shared" si="8"/>
        <v>0</v>
      </c>
      <c r="AG39" s="133">
        <v>0</v>
      </c>
      <c r="AH39" s="178">
        <f t="shared" si="12"/>
        <v>17171.150000000001</v>
      </c>
      <c r="AI39" s="178">
        <f t="shared" si="13"/>
        <v>17171.150000000001</v>
      </c>
      <c r="AJ39" s="137"/>
    </row>
    <row r="40" spans="1:36" s="143" customFormat="1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20000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5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16">
        <v>1</v>
      </c>
      <c r="W40" s="16">
        <v>1</v>
      </c>
      <c r="X40" s="16">
        <v>0</v>
      </c>
      <c r="Y40" s="14">
        <f t="shared" si="6"/>
        <v>5.5555555555555554</v>
      </c>
      <c r="Z40" s="14">
        <v>2124.5700000000002</v>
      </c>
      <c r="AA40" s="33">
        <f t="shared" si="9"/>
        <v>20473.14</v>
      </c>
      <c r="AB40" s="14">
        <f t="shared" si="14"/>
        <v>90.598295136985115</v>
      </c>
      <c r="AC40" s="33">
        <f t="shared" si="10"/>
        <v>20473.14</v>
      </c>
      <c r="AD40" s="14">
        <f t="shared" si="7"/>
        <v>100</v>
      </c>
      <c r="AE40" s="33">
        <f t="shared" si="11"/>
        <v>0</v>
      </c>
      <c r="AF40" s="14">
        <f t="shared" si="8"/>
        <v>0</v>
      </c>
      <c r="AG40" s="133">
        <v>0</v>
      </c>
      <c r="AH40" s="178">
        <f t="shared" si="12"/>
        <v>20473.14</v>
      </c>
      <c r="AI40" s="178">
        <f t="shared" si="13"/>
        <v>20473.14</v>
      </c>
      <c r="AJ40" s="179"/>
    </row>
    <row r="41" spans="1:36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5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16">
        <v>0</v>
      </c>
      <c r="W41" s="16">
        <v>1</v>
      </c>
      <c r="X41" s="16">
        <v>0</v>
      </c>
      <c r="Y41" s="14">
        <f t="shared" si="6"/>
        <v>0</v>
      </c>
      <c r="Z41" s="33">
        <v>0</v>
      </c>
      <c r="AA41" s="33">
        <f t="shared" si="9"/>
        <v>2404.21</v>
      </c>
      <c r="AB41" s="14">
        <f t="shared" si="14"/>
        <v>100</v>
      </c>
      <c r="AC41" s="33">
        <f t="shared" si="10"/>
        <v>2404.21</v>
      </c>
      <c r="AD41" s="14">
        <f t="shared" si="7"/>
        <v>100</v>
      </c>
      <c r="AE41" s="33">
        <f t="shared" si="11"/>
        <v>0</v>
      </c>
      <c r="AF41" s="14">
        <f t="shared" si="8"/>
        <v>0</v>
      </c>
      <c r="AG41" s="133">
        <v>0</v>
      </c>
      <c r="AH41" s="178">
        <f t="shared" si="12"/>
        <v>2404.21</v>
      </c>
      <c r="AI41" s="178">
        <f t="shared" si="13"/>
        <v>2404.21</v>
      </c>
      <c r="AJ41" s="137"/>
    </row>
    <row r="42" spans="1:36" s="143" customFormat="1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5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16">
        <v>0</v>
      </c>
      <c r="W42" s="16">
        <v>1</v>
      </c>
      <c r="X42" s="16">
        <v>0</v>
      </c>
      <c r="Y42" s="14">
        <f t="shared" si="6"/>
        <v>0</v>
      </c>
      <c r="Z42" s="14">
        <v>1790.23</v>
      </c>
      <c r="AA42" s="33">
        <f t="shared" si="9"/>
        <v>10751.67</v>
      </c>
      <c r="AB42" s="14">
        <f t="shared" si="14"/>
        <v>100</v>
      </c>
      <c r="AC42" s="33">
        <f t="shared" si="10"/>
        <v>10751.67</v>
      </c>
      <c r="AD42" s="14">
        <f t="shared" si="7"/>
        <v>100</v>
      </c>
      <c r="AE42" s="33">
        <f t="shared" si="11"/>
        <v>0</v>
      </c>
      <c r="AF42" s="14">
        <f t="shared" si="8"/>
        <v>0</v>
      </c>
      <c r="AG42" s="133">
        <v>1790.23</v>
      </c>
      <c r="AH42" s="178">
        <f t="shared" si="12"/>
        <v>8961.44</v>
      </c>
      <c r="AI42" s="178">
        <f t="shared" si="13"/>
        <v>10751.67</v>
      </c>
      <c r="AJ42" s="179"/>
    </row>
    <row r="43" spans="1:36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10000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5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14">
        <v>0</v>
      </c>
      <c r="AA43" s="33">
        <f t="shared" si="9"/>
        <v>1179.75</v>
      </c>
      <c r="AB43" s="14">
        <f t="shared" si="14"/>
        <v>100</v>
      </c>
      <c r="AC43" s="33">
        <f t="shared" si="10"/>
        <v>1179.75</v>
      </c>
      <c r="AD43" s="14">
        <f t="shared" si="7"/>
        <v>100</v>
      </c>
      <c r="AE43" s="33">
        <f t="shared" si="11"/>
        <v>0</v>
      </c>
      <c r="AF43" s="14">
        <f t="shared" si="8"/>
        <v>0</v>
      </c>
      <c r="AG43" s="133">
        <v>0</v>
      </c>
      <c r="AH43" s="178">
        <f t="shared" si="12"/>
        <v>1179.75</v>
      </c>
      <c r="AI43" s="178">
        <f t="shared" si="13"/>
        <v>1179.75</v>
      </c>
      <c r="AJ43" s="137"/>
    </row>
    <row r="44" spans="1:36" s="143" customFormat="1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30000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5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16">
        <v>2</v>
      </c>
      <c r="W44" s="16">
        <v>3</v>
      </c>
      <c r="X44" s="16">
        <v>0</v>
      </c>
      <c r="Y44" s="14">
        <f t="shared" si="6"/>
        <v>9.5238095238095237</v>
      </c>
      <c r="Z44" s="14">
        <v>4694.16</v>
      </c>
      <c r="AA44" s="33">
        <f t="shared" si="9"/>
        <v>17398.689999999999</v>
      </c>
      <c r="AB44" s="14">
        <f t="shared" si="14"/>
        <v>92.155786786301647</v>
      </c>
      <c r="AC44" s="33">
        <f t="shared" si="10"/>
        <v>17398.689999999999</v>
      </c>
      <c r="AD44" s="14">
        <f t="shared" si="7"/>
        <v>100</v>
      </c>
      <c r="AE44" s="33">
        <f t="shared" si="11"/>
        <v>0</v>
      </c>
      <c r="AF44" s="14">
        <f t="shared" si="8"/>
        <v>0</v>
      </c>
      <c r="AG44" s="133">
        <v>3213.2</v>
      </c>
      <c r="AH44" s="178">
        <f t="shared" si="12"/>
        <v>14185.49</v>
      </c>
      <c r="AI44" s="178">
        <f t="shared" si="13"/>
        <v>17398.689999999999</v>
      </c>
      <c r="AJ44" s="179"/>
    </row>
    <row r="45" spans="1:36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30000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5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16">
        <v>7</v>
      </c>
      <c r="W45" s="16">
        <v>8</v>
      </c>
      <c r="X45" s="16">
        <v>0</v>
      </c>
      <c r="Y45" s="14">
        <f t="shared" si="6"/>
        <v>30.434782608695656</v>
      </c>
      <c r="Z45" s="14">
        <v>4447.54</v>
      </c>
      <c r="AA45" s="33">
        <f t="shared" si="9"/>
        <v>9454.85</v>
      </c>
      <c r="AB45" s="14">
        <f t="shared" si="14"/>
        <v>100</v>
      </c>
      <c r="AC45" s="33">
        <f t="shared" si="10"/>
        <v>9454.85</v>
      </c>
      <c r="AD45" s="14">
        <f t="shared" si="7"/>
        <v>100</v>
      </c>
      <c r="AE45" s="33">
        <f t="shared" si="11"/>
        <v>0</v>
      </c>
      <c r="AF45" s="14">
        <f t="shared" si="8"/>
        <v>0</v>
      </c>
      <c r="AG45" s="133">
        <v>4447.54</v>
      </c>
      <c r="AH45" s="178">
        <f t="shared" si="12"/>
        <v>5007.3100000000004</v>
      </c>
      <c r="AI45" s="178">
        <f t="shared" si="13"/>
        <v>9454.85</v>
      </c>
      <c r="AJ45" s="137"/>
    </row>
    <row r="46" spans="1:36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5"/>
        <v>0</v>
      </c>
      <c r="S46" s="14">
        <f t="shared" si="4"/>
        <v>0</v>
      </c>
      <c r="T46" s="14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33">
        <f t="shared" si="9"/>
        <v>0</v>
      </c>
      <c r="AB46" s="14">
        <f t="shared" si="14"/>
        <v>0</v>
      </c>
      <c r="AC46" s="33">
        <f t="shared" si="10"/>
        <v>0</v>
      </c>
      <c r="AD46" s="14">
        <f t="shared" si="7"/>
        <v>0</v>
      </c>
      <c r="AE46" s="33">
        <f t="shared" si="11"/>
        <v>0</v>
      </c>
      <c r="AF46" s="14">
        <f t="shared" si="8"/>
        <v>0</v>
      </c>
      <c r="AG46" s="133">
        <v>0</v>
      </c>
      <c r="AH46" s="178">
        <f t="shared" si="12"/>
        <v>0</v>
      </c>
      <c r="AI46" s="178">
        <f t="shared" si="13"/>
        <v>0</v>
      </c>
      <c r="AJ46" s="137"/>
    </row>
    <row r="47" spans="1:36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5000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5"/>
        <v>0</v>
      </c>
      <c r="S47" s="14">
        <f t="shared" si="4"/>
        <v>0</v>
      </c>
      <c r="T47" s="14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33">
        <f t="shared" si="9"/>
        <v>0</v>
      </c>
      <c r="AB47" s="14">
        <f t="shared" si="14"/>
        <v>0</v>
      </c>
      <c r="AC47" s="33">
        <f t="shared" si="10"/>
        <v>0</v>
      </c>
      <c r="AD47" s="14">
        <f t="shared" si="7"/>
        <v>0</v>
      </c>
      <c r="AE47" s="33">
        <f t="shared" si="11"/>
        <v>0</v>
      </c>
      <c r="AF47" s="14">
        <f t="shared" si="8"/>
        <v>0</v>
      </c>
      <c r="AG47" s="133">
        <v>0</v>
      </c>
      <c r="AH47" s="178">
        <f t="shared" si="12"/>
        <v>0</v>
      </c>
      <c r="AI47" s="178">
        <f t="shared" si="13"/>
        <v>0</v>
      </c>
      <c r="AJ47" s="137"/>
    </row>
    <row r="48" spans="1:36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30000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5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14">
        <v>3261.19</v>
      </c>
      <c r="AA48" s="33">
        <f t="shared" si="9"/>
        <v>12056.74</v>
      </c>
      <c r="AB48" s="14">
        <f t="shared" si="14"/>
        <v>100</v>
      </c>
      <c r="AC48" s="33">
        <f t="shared" si="10"/>
        <v>12056.74</v>
      </c>
      <c r="AD48" s="14">
        <f t="shared" si="7"/>
        <v>100</v>
      </c>
      <c r="AE48" s="33">
        <f t="shared" si="11"/>
        <v>0</v>
      </c>
      <c r="AF48" s="14">
        <f t="shared" si="8"/>
        <v>0</v>
      </c>
      <c r="AG48" s="133">
        <v>3261.19</v>
      </c>
      <c r="AH48" s="178">
        <f t="shared" si="12"/>
        <v>8795.5499999999993</v>
      </c>
      <c r="AI48" s="178">
        <f t="shared" si="13"/>
        <v>12056.74</v>
      </c>
      <c r="AJ48" s="137"/>
    </row>
    <row r="49" spans="1:43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30000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5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16">
        <f>2+2</f>
        <v>4</v>
      </c>
      <c r="W49" s="16">
        <f>2+3</f>
        <v>5</v>
      </c>
      <c r="X49" s="16">
        <v>0</v>
      </c>
      <c r="Y49" s="14">
        <f t="shared" si="6"/>
        <v>18.181818181818183</v>
      </c>
      <c r="Z49" s="14">
        <v>8715.76</v>
      </c>
      <c r="AA49" s="33">
        <f t="shared" si="9"/>
        <v>21694.639999999999</v>
      </c>
      <c r="AB49" s="14">
        <f t="shared" si="14"/>
        <v>100</v>
      </c>
      <c r="AC49" s="33">
        <f t="shared" si="10"/>
        <v>21694.639999999999</v>
      </c>
      <c r="AD49" s="14">
        <f t="shared" si="7"/>
        <v>100</v>
      </c>
      <c r="AE49" s="33">
        <f t="shared" si="11"/>
        <v>0</v>
      </c>
      <c r="AF49" s="14">
        <f t="shared" si="8"/>
        <v>0</v>
      </c>
      <c r="AG49" s="133">
        <v>8715.76</v>
      </c>
      <c r="AH49" s="178">
        <f t="shared" si="12"/>
        <v>12978.88</v>
      </c>
      <c r="AI49" s="178">
        <f t="shared" si="13"/>
        <v>21694.639999999999</v>
      </c>
      <c r="AJ49" s="137"/>
    </row>
    <row r="50" spans="1:43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5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12421.38</v>
      </c>
      <c r="AA50" s="33">
        <f t="shared" si="9"/>
        <v>12421.38</v>
      </c>
      <c r="AB50" s="14">
        <f t="shared" si="14"/>
        <v>100</v>
      </c>
      <c r="AC50" s="33">
        <f t="shared" si="10"/>
        <v>12421.38</v>
      </c>
      <c r="AD50" s="14">
        <f t="shared" si="7"/>
        <v>100</v>
      </c>
      <c r="AE50" s="33">
        <f t="shared" si="11"/>
        <v>0</v>
      </c>
      <c r="AF50" s="14">
        <f t="shared" si="8"/>
        <v>0</v>
      </c>
      <c r="AG50" s="133">
        <v>12421.38</v>
      </c>
      <c r="AH50" s="178">
        <f t="shared" si="12"/>
        <v>0</v>
      </c>
      <c r="AI50" s="178">
        <f t="shared" si="13"/>
        <v>12421.38</v>
      </c>
      <c r="AJ50" s="137"/>
    </row>
    <row r="51" spans="1:43" ht="33.75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20000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5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16">
        <v>1</v>
      </c>
      <c r="W51" s="16">
        <v>1</v>
      </c>
      <c r="X51" s="16">
        <v>0</v>
      </c>
      <c r="Y51" s="14">
        <f t="shared" si="6"/>
        <v>12.5</v>
      </c>
      <c r="Z51" s="14">
        <v>1358.83</v>
      </c>
      <c r="AA51" s="33">
        <f t="shared" si="9"/>
        <v>6840.29</v>
      </c>
      <c r="AB51" s="14">
        <f t="shared" si="14"/>
        <v>100</v>
      </c>
      <c r="AC51" s="33">
        <f t="shared" si="10"/>
        <v>6840.29</v>
      </c>
      <c r="AD51" s="14">
        <f t="shared" si="7"/>
        <v>100</v>
      </c>
      <c r="AE51" s="33">
        <f t="shared" si="11"/>
        <v>0</v>
      </c>
      <c r="AF51" s="14">
        <f t="shared" si="8"/>
        <v>0</v>
      </c>
      <c r="AG51" s="133">
        <v>1358.83</v>
      </c>
      <c r="AH51" s="178">
        <f t="shared" si="12"/>
        <v>5481.46</v>
      </c>
      <c r="AI51" s="178">
        <f t="shared" si="13"/>
        <v>6840.29</v>
      </c>
      <c r="AJ51" s="137"/>
    </row>
    <row r="52" spans="1:43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5"/>
        <v>0</v>
      </c>
      <c r="S52" s="14">
        <f t="shared" si="4"/>
        <v>0</v>
      </c>
      <c r="T52" s="14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33">
        <f t="shared" si="9"/>
        <v>0</v>
      </c>
      <c r="AB52" s="14">
        <f t="shared" si="14"/>
        <v>0</v>
      </c>
      <c r="AC52" s="33">
        <f t="shared" si="10"/>
        <v>0</v>
      </c>
      <c r="AD52" s="14">
        <f t="shared" si="7"/>
        <v>0</v>
      </c>
      <c r="AE52" s="33">
        <f t="shared" si="11"/>
        <v>0</v>
      </c>
      <c r="AF52" s="14">
        <f t="shared" si="8"/>
        <v>0</v>
      </c>
      <c r="AG52" s="133">
        <v>0</v>
      </c>
      <c r="AH52" s="178">
        <f t="shared" si="12"/>
        <v>0</v>
      </c>
      <c r="AI52" s="178">
        <f t="shared" si="13"/>
        <v>0</v>
      </c>
      <c r="AJ52" s="137"/>
    </row>
    <row r="53" spans="1:43" s="143" customFormat="1" ht="24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40000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5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16">
        <v>1</v>
      </c>
      <c r="W53" s="16">
        <v>5</v>
      </c>
      <c r="X53" s="16">
        <v>0</v>
      </c>
      <c r="Y53" s="14">
        <f t="shared" si="6"/>
        <v>4.7619047619047619</v>
      </c>
      <c r="Z53" s="33">
        <v>4819.7299999999996</v>
      </c>
      <c r="AA53" s="33">
        <f t="shared" si="9"/>
        <v>27615.850000000002</v>
      </c>
      <c r="AB53" s="14">
        <f t="shared" si="14"/>
        <v>98.924597525582044</v>
      </c>
      <c r="AC53" s="33">
        <f t="shared" si="10"/>
        <v>27615.850000000002</v>
      </c>
      <c r="AD53" s="14">
        <f t="shared" si="7"/>
        <v>100</v>
      </c>
      <c r="AE53" s="33">
        <f t="shared" si="11"/>
        <v>0</v>
      </c>
      <c r="AF53" s="14">
        <f t="shared" si="8"/>
        <v>0</v>
      </c>
      <c r="AG53" s="133">
        <v>4519.5200000000004</v>
      </c>
      <c r="AH53" s="178">
        <f t="shared" si="12"/>
        <v>23096.33</v>
      </c>
      <c r="AI53" s="178">
        <f t="shared" si="13"/>
        <v>27615.850000000002</v>
      </c>
      <c r="AJ53" s="179"/>
    </row>
    <row r="54" spans="1:43" ht="33.75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20000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5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33">
        <v>6460.39</v>
      </c>
      <c r="AA54" s="33">
        <f t="shared" si="9"/>
        <v>21785.25</v>
      </c>
      <c r="AB54" s="14">
        <f t="shared" si="14"/>
        <v>100</v>
      </c>
      <c r="AC54" s="33">
        <v>18012.5</v>
      </c>
      <c r="AD54" s="14">
        <f t="shared" si="7"/>
        <v>82.68208994617919</v>
      </c>
      <c r="AE54" s="33">
        <f t="shared" si="11"/>
        <v>3772.75</v>
      </c>
      <c r="AF54" s="14">
        <f t="shared" si="8"/>
        <v>17.317910053820821</v>
      </c>
      <c r="AG54" s="133">
        <v>6460.39</v>
      </c>
      <c r="AH54" s="178">
        <f t="shared" si="12"/>
        <v>15324.86</v>
      </c>
      <c r="AI54" s="178">
        <f t="shared" si="13"/>
        <v>21785.25</v>
      </c>
      <c r="AJ54" s="137"/>
    </row>
    <row r="55" spans="1:43" s="143" customFormat="1" ht="33.75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20000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5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16">
        <v>2</v>
      </c>
      <c r="W55" s="16">
        <v>3</v>
      </c>
      <c r="X55" s="16">
        <v>0</v>
      </c>
      <c r="Y55" s="14">
        <f t="shared" si="6"/>
        <v>20</v>
      </c>
      <c r="Z55" s="14">
        <v>3796.24</v>
      </c>
      <c r="AA55" s="33">
        <f t="shared" si="9"/>
        <v>5045.68</v>
      </c>
      <c r="AB55" s="14">
        <f t="shared" si="14"/>
        <v>90.86943758588211</v>
      </c>
      <c r="AC55" s="33">
        <f t="shared" si="10"/>
        <v>5045.68</v>
      </c>
      <c r="AD55" s="14">
        <f t="shared" si="7"/>
        <v>100</v>
      </c>
      <c r="AE55" s="33">
        <f t="shared" si="11"/>
        <v>0</v>
      </c>
      <c r="AF55" s="14">
        <f t="shared" si="8"/>
        <v>0</v>
      </c>
      <c r="AG55" s="133">
        <v>3289.25</v>
      </c>
      <c r="AH55" s="178">
        <f t="shared" si="12"/>
        <v>1756.43</v>
      </c>
      <c r="AI55" s="178">
        <f t="shared" si="13"/>
        <v>5045.68</v>
      </c>
      <c r="AJ55" s="179"/>
      <c r="AK55" s="145"/>
    </row>
    <row r="56" spans="1:43" s="143" customFormat="1" ht="24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30000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5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16">
        <v>21</v>
      </c>
      <c r="W56" s="16">
        <v>30</v>
      </c>
      <c r="X56" s="16">
        <v>0</v>
      </c>
      <c r="Y56" s="14">
        <f t="shared" si="6"/>
        <v>87.5</v>
      </c>
      <c r="Z56" s="14">
        <v>12798.01</v>
      </c>
      <c r="AA56" s="33">
        <f t="shared" si="9"/>
        <v>18709.669999999998</v>
      </c>
      <c r="AB56" s="14">
        <f t="shared" si="14"/>
        <v>84.176250451032487</v>
      </c>
      <c r="AC56" s="33">
        <f t="shared" si="10"/>
        <v>18709.669999999998</v>
      </c>
      <c r="AD56" s="14">
        <f t="shared" si="7"/>
        <v>100</v>
      </c>
      <c r="AE56" s="33">
        <f t="shared" si="11"/>
        <v>0</v>
      </c>
      <c r="AF56" s="14">
        <f t="shared" si="8"/>
        <v>0</v>
      </c>
      <c r="AG56" s="133">
        <v>9280.9</v>
      </c>
      <c r="AH56" s="178">
        <f t="shared" si="12"/>
        <v>9428.77</v>
      </c>
      <c r="AI56" s="178">
        <f t="shared" si="13"/>
        <v>18709.669999999998</v>
      </c>
      <c r="AJ56" s="179"/>
    </row>
    <row r="57" spans="1:43" s="143" customFormat="1" ht="24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50000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5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16">
        <v>21</v>
      </c>
      <c r="W57" s="16">
        <v>21</v>
      </c>
      <c r="X57" s="16">
        <v>0</v>
      </c>
      <c r="Y57" s="14">
        <f t="shared" si="6"/>
        <v>14.482758620689657</v>
      </c>
      <c r="Z57" s="14">
        <v>7229.95</v>
      </c>
      <c r="AA57" s="33">
        <f t="shared" si="9"/>
        <v>24129.45</v>
      </c>
      <c r="AB57" s="14">
        <f t="shared" si="14"/>
        <v>99.997762120912597</v>
      </c>
      <c r="AC57" s="33">
        <f t="shared" si="10"/>
        <v>24129.45</v>
      </c>
      <c r="AD57" s="14">
        <f t="shared" si="7"/>
        <v>100</v>
      </c>
      <c r="AE57" s="33">
        <f t="shared" si="11"/>
        <v>0</v>
      </c>
      <c r="AF57" s="14">
        <f t="shared" si="8"/>
        <v>0</v>
      </c>
      <c r="AG57" s="133">
        <v>7229.41</v>
      </c>
      <c r="AH57" s="178">
        <f t="shared" si="12"/>
        <v>16900.04</v>
      </c>
      <c r="AI57" s="178">
        <f t="shared" si="13"/>
        <v>24129.45</v>
      </c>
      <c r="AJ57" s="179"/>
    </row>
    <row r="58" spans="1:43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885100</v>
      </c>
      <c r="H58" s="58">
        <f t="shared" ref="H58:M58" si="16">SUM(H7:H57)</f>
        <v>1073</v>
      </c>
      <c r="I58" s="58">
        <f t="shared" si="16"/>
        <v>161</v>
      </c>
      <c r="J58" s="58">
        <f t="shared" si="16"/>
        <v>841</v>
      </c>
      <c r="K58" s="58">
        <f t="shared" si="16"/>
        <v>639</v>
      </c>
      <c r="L58" s="58">
        <f t="shared" si="16"/>
        <v>677</v>
      </c>
      <c r="M58" s="58">
        <f t="shared" si="16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58">
        <f>SUM(V7:V57)</f>
        <v>154</v>
      </c>
      <c r="W58" s="58">
        <f>SUM(W7:W57)</f>
        <v>204</v>
      </c>
      <c r="X58" s="58">
        <f>SUM(X7:X57)</f>
        <v>0</v>
      </c>
      <c r="Y58" s="14">
        <f>IF(H58=0,0,V58/H58)*100</f>
        <v>14.352283317800559</v>
      </c>
      <c r="Z58" s="146">
        <f>SUM(Z7:Z57)</f>
        <v>182861.53000000003</v>
      </c>
      <c r="AA58" s="108">
        <f>SUM(AA7:AA57)</f>
        <v>514412.91</v>
      </c>
      <c r="AB58" s="14">
        <f>IF(Z58=0,0,AA58/Z58)*100</f>
        <v>281.31281084654597</v>
      </c>
      <c r="AC58" s="108">
        <f>SUM(AC7:AC57)</f>
        <v>509853.20999999996</v>
      </c>
      <c r="AD58" s="14">
        <f>IF(AA58=0,0,AC58/AA58)*100</f>
        <v>99.113610892852591</v>
      </c>
      <c r="AE58" s="33">
        <f>SUM(AE7:AE57)</f>
        <v>4559.7</v>
      </c>
      <c r="AF58" s="14">
        <f>IF(AA58=0,0,AE58/AA58)*100</f>
        <v>0.88638910714740804</v>
      </c>
      <c r="AG58" s="180">
        <f>SUM(AG7:AG57)</f>
        <v>169710.25999999995</v>
      </c>
      <c r="AH58" s="180">
        <f>SUM(AH7:AH57)</f>
        <v>344702.64999999997</v>
      </c>
      <c r="AI58" s="180">
        <f>SUM(AI7:AI57)</f>
        <v>514412.91</v>
      </c>
      <c r="AJ58" s="137"/>
    </row>
    <row r="59" spans="1:43" x14ac:dyDescent="0.25">
      <c r="A59" s="103"/>
      <c r="B59" s="103"/>
      <c r="C59" s="103"/>
      <c r="D59" s="103"/>
      <c r="E59" s="103"/>
      <c r="F59" s="103"/>
      <c r="G59" s="103"/>
      <c r="H59" s="104"/>
      <c r="I59" s="104"/>
      <c r="J59" s="104"/>
      <c r="K59" s="104"/>
      <c r="L59" s="104"/>
      <c r="M59" s="104"/>
      <c r="N59" s="105"/>
      <c r="O59" s="104"/>
      <c r="P59" s="104"/>
      <c r="Q59" s="105"/>
      <c r="R59" s="147"/>
      <c r="S59" s="148"/>
      <c r="T59" s="149"/>
      <c r="U59" s="148"/>
      <c r="V59" s="147"/>
      <c r="W59" s="147"/>
      <c r="X59" s="147"/>
      <c r="Y59" s="148"/>
      <c r="Z59" s="151" t="s">
        <v>175</v>
      </c>
      <c r="AA59" s="371">
        <v>344702.65</v>
      </c>
      <c r="AB59" s="371"/>
      <c r="AC59" s="371"/>
      <c r="AD59" s="148"/>
      <c r="AE59" s="111"/>
      <c r="AF59" s="148"/>
      <c r="AG59" s="180"/>
      <c r="AH59" s="180"/>
      <c r="AI59" s="180"/>
      <c r="AJ59" s="137"/>
      <c r="AK59" s="136"/>
      <c r="AL59" s="136"/>
      <c r="AM59" s="136"/>
      <c r="AN59" s="136"/>
      <c r="AO59" s="136"/>
      <c r="AP59" s="136"/>
      <c r="AQ59" s="136"/>
    </row>
    <row r="60" spans="1:43" x14ac:dyDescent="0.25">
      <c r="A60" s="103"/>
      <c r="B60" s="103"/>
      <c r="C60" s="103"/>
      <c r="D60" s="103"/>
      <c r="E60" s="103"/>
      <c r="F60" s="103"/>
      <c r="G60" s="103"/>
      <c r="H60" s="104"/>
      <c r="I60" s="104"/>
      <c r="J60" s="104"/>
      <c r="K60" s="104"/>
      <c r="L60" s="104"/>
      <c r="M60" s="104"/>
      <c r="N60" s="105"/>
      <c r="O60" s="104"/>
      <c r="P60" s="104"/>
      <c r="Q60" s="105"/>
      <c r="R60" s="147"/>
      <c r="S60" s="148"/>
      <c r="T60" s="149"/>
      <c r="U60" s="148"/>
      <c r="V60" s="147"/>
      <c r="W60" s="147"/>
      <c r="X60" s="147"/>
      <c r="Y60" s="148"/>
      <c r="Z60" s="151"/>
      <c r="AA60" s="127"/>
      <c r="AB60" s="373" t="s">
        <v>184</v>
      </c>
      <c r="AC60" s="373"/>
      <c r="AD60" s="182"/>
      <c r="AE60" s="373" t="s">
        <v>185</v>
      </c>
      <c r="AF60" s="373"/>
      <c r="AG60" s="180"/>
      <c r="AH60" s="180"/>
      <c r="AI60" s="180"/>
      <c r="AJ60" s="137"/>
      <c r="AK60" s="136"/>
      <c r="AL60" s="136"/>
      <c r="AM60" s="136"/>
      <c r="AN60" s="136"/>
      <c r="AO60" s="136"/>
      <c r="AP60" s="136"/>
      <c r="AQ60" s="136"/>
    </row>
    <row r="61" spans="1:43" x14ac:dyDescent="0.25">
      <c r="A61" s="78"/>
      <c r="B61" s="78"/>
      <c r="C61" s="78"/>
      <c r="D61" s="80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137"/>
      <c r="S61" s="153" t="s">
        <v>180</v>
      </c>
      <c r="T61" s="149">
        <v>728494.79</v>
      </c>
      <c r="U61" s="137"/>
      <c r="V61" s="137"/>
      <c r="W61" s="137"/>
      <c r="X61" s="137"/>
      <c r="Y61" s="137"/>
      <c r="Z61" s="133"/>
      <c r="AA61" s="130">
        <f>AA58-AA59</f>
        <v>169710.25999999995</v>
      </c>
      <c r="AB61" s="183" t="s">
        <v>166</v>
      </c>
      <c r="AC61" s="129">
        <f>T58</f>
        <v>344702.64999999997</v>
      </c>
      <c r="AD61" s="178"/>
      <c r="AE61" s="132">
        <v>696.7</v>
      </c>
      <c r="AF61" s="184">
        <f>AE58+AE59+AE61</f>
        <v>5256.4</v>
      </c>
      <c r="AG61" s="128"/>
      <c r="AH61" s="137"/>
      <c r="AI61" s="137"/>
      <c r="AJ61" s="137"/>
      <c r="AK61" s="136"/>
      <c r="AL61" s="136"/>
      <c r="AM61" s="136"/>
      <c r="AN61" s="136"/>
      <c r="AO61" s="136"/>
      <c r="AP61" s="136"/>
      <c r="AQ61" s="136"/>
    </row>
    <row r="62" spans="1:43" x14ac:dyDescent="0.25">
      <c r="A62" s="78"/>
      <c r="B62" s="78"/>
      <c r="C62" s="78"/>
      <c r="D62" s="80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367" t="s">
        <v>181</v>
      </c>
      <c r="S62" s="154" t="s">
        <v>177</v>
      </c>
      <c r="T62" s="155">
        <f>AC58</f>
        <v>509853.20999999996</v>
      </c>
      <c r="U62" s="137"/>
      <c r="V62" s="137"/>
      <c r="W62" s="137"/>
      <c r="X62" s="137"/>
      <c r="Y62" s="137"/>
      <c r="Z62" s="133"/>
      <c r="AA62" s="375" t="s">
        <v>167</v>
      </c>
      <c r="AB62" s="375"/>
      <c r="AC62" s="130">
        <f>AG58</f>
        <v>169710.25999999995</v>
      </c>
      <c r="AD62" s="185" t="s">
        <v>171</v>
      </c>
      <c r="AE62" s="376">
        <v>739567.33</v>
      </c>
      <c r="AF62" s="376"/>
      <c r="AG62" s="133"/>
      <c r="AH62" s="137"/>
      <c r="AI62" s="137"/>
      <c r="AJ62" s="137"/>
      <c r="AK62" s="136"/>
      <c r="AL62" s="136"/>
      <c r="AM62" s="136"/>
      <c r="AN62" s="136"/>
      <c r="AO62" s="136"/>
      <c r="AP62" s="136"/>
      <c r="AQ62" s="136"/>
    </row>
    <row r="63" spans="1:43" x14ac:dyDescent="0.25">
      <c r="A63" s="78"/>
      <c r="B63" s="78"/>
      <c r="C63" s="78"/>
      <c r="D63" s="80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367"/>
      <c r="S63" s="154" t="s">
        <v>178</v>
      </c>
      <c r="T63" s="156">
        <v>43532.480000000003</v>
      </c>
      <c r="U63" s="137"/>
      <c r="V63" s="137"/>
      <c r="W63" s="137"/>
      <c r="X63" s="137"/>
      <c r="Y63" s="137"/>
      <c r="Z63" s="133"/>
      <c r="AA63" s="375" t="s">
        <v>168</v>
      </c>
      <c r="AB63" s="375"/>
      <c r="AC63" s="128">
        <v>56483.92</v>
      </c>
      <c r="AD63" s="185" t="s">
        <v>172</v>
      </c>
      <c r="AE63" s="375">
        <v>520874.99</v>
      </c>
      <c r="AF63" s="375"/>
      <c r="AG63" s="133"/>
      <c r="AH63" s="137"/>
      <c r="AI63" s="137"/>
      <c r="AJ63" s="137"/>
      <c r="AK63" s="136"/>
      <c r="AL63" s="136"/>
      <c r="AM63" s="136"/>
      <c r="AN63" s="136"/>
      <c r="AO63" s="136"/>
      <c r="AP63" s="136"/>
      <c r="AQ63" s="136"/>
    </row>
    <row r="64" spans="1:43" x14ac:dyDescent="0.25">
      <c r="A64" s="78"/>
      <c r="B64" s="78"/>
      <c r="C64" s="78"/>
      <c r="D64" s="80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367"/>
      <c r="S64" s="157" t="s">
        <v>179</v>
      </c>
      <c r="T64" s="137">
        <v>10305.209999999999</v>
      </c>
      <c r="U64" s="137"/>
      <c r="V64" s="137"/>
      <c r="W64" s="137"/>
      <c r="X64" s="137"/>
      <c r="Y64" s="137"/>
      <c r="Z64" s="133"/>
      <c r="AA64" s="376" t="s">
        <v>169</v>
      </c>
      <c r="AB64" s="376"/>
      <c r="AC64" s="129">
        <v>10305.209999999999</v>
      </c>
      <c r="AD64" s="186" t="s">
        <v>173</v>
      </c>
      <c r="AE64" s="377">
        <f>AE62-AE63</f>
        <v>218692.33999999997</v>
      </c>
      <c r="AF64" s="374"/>
      <c r="AG64" s="133"/>
      <c r="AH64" s="137"/>
      <c r="AI64" s="137"/>
      <c r="AJ64" s="137"/>
      <c r="AK64" s="136"/>
      <c r="AL64" s="136"/>
      <c r="AM64" s="136"/>
      <c r="AN64" s="136"/>
      <c r="AO64" s="136"/>
      <c r="AP64" s="136"/>
      <c r="AQ64" s="136"/>
    </row>
    <row r="65" spans="1:43" x14ac:dyDescent="0.25">
      <c r="A65" s="78"/>
      <c r="B65" s="78"/>
      <c r="C65" s="78"/>
      <c r="D65" s="80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137" t="s">
        <v>182</v>
      </c>
      <c r="S65" s="137"/>
      <c r="T65" s="154">
        <v>176172.34</v>
      </c>
      <c r="U65" s="137"/>
      <c r="V65" s="137"/>
      <c r="W65" s="137"/>
      <c r="X65" s="137"/>
      <c r="Y65" s="137"/>
      <c r="Z65" s="133"/>
      <c r="AA65" s="374" t="s">
        <v>170</v>
      </c>
      <c r="AB65" s="374"/>
      <c r="AC65" s="130">
        <f>SUM(AC62:AC64)</f>
        <v>236499.38999999993</v>
      </c>
      <c r="AD65" s="133"/>
      <c r="AE65" s="128"/>
      <c r="AF65" s="133"/>
      <c r="AG65" s="133"/>
      <c r="AH65" s="137"/>
      <c r="AI65" s="137"/>
      <c r="AJ65" s="137"/>
      <c r="AK65" s="136"/>
      <c r="AL65" s="136"/>
      <c r="AM65" s="136"/>
      <c r="AN65" s="136"/>
      <c r="AO65" s="136"/>
      <c r="AP65" s="136"/>
      <c r="AQ65" s="136"/>
    </row>
    <row r="66" spans="1:43" x14ac:dyDescent="0.25">
      <c r="A66" s="78"/>
      <c r="B66" s="78"/>
      <c r="C66" s="78"/>
      <c r="D66" s="80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137"/>
      <c r="S66" s="137"/>
      <c r="T66" s="158">
        <f>T61-T62-T63-T64-T65</f>
        <v>-11368.449999999924</v>
      </c>
      <c r="U66" s="137"/>
      <c r="V66" s="137"/>
      <c r="W66" s="137"/>
      <c r="X66" s="137"/>
      <c r="Y66" s="137"/>
      <c r="Z66" s="133"/>
      <c r="AA66" s="128"/>
      <c r="AB66" s="133"/>
      <c r="AC66" s="128"/>
      <c r="AD66" s="133"/>
      <c r="AE66" s="128"/>
      <c r="AF66" s="133"/>
      <c r="AG66" s="133"/>
      <c r="AH66" s="137"/>
      <c r="AI66" s="137"/>
      <c r="AJ66" s="137"/>
      <c r="AK66" s="136"/>
      <c r="AL66" s="136"/>
      <c r="AM66" s="136"/>
      <c r="AN66" s="136"/>
      <c r="AO66" s="136"/>
      <c r="AP66" s="136"/>
      <c r="AQ66" s="136"/>
    </row>
    <row r="67" spans="1:43" x14ac:dyDescent="0.25">
      <c r="Y67" s="136"/>
      <c r="Z67" s="144"/>
      <c r="AA67" s="135"/>
      <c r="AB67" s="136"/>
      <c r="AC67" s="135"/>
      <c r="AD67" s="136"/>
      <c r="AE67" s="135"/>
      <c r="AF67" s="136"/>
      <c r="AG67" s="181"/>
      <c r="AH67" s="181"/>
      <c r="AI67" s="181"/>
      <c r="AJ67" s="181"/>
      <c r="AK67" s="136"/>
      <c r="AL67" s="136"/>
      <c r="AM67" s="136"/>
      <c r="AN67" s="136"/>
      <c r="AO67" s="136"/>
      <c r="AP67" s="136"/>
      <c r="AQ67" s="136"/>
    </row>
    <row r="68" spans="1:43" x14ac:dyDescent="0.25">
      <c r="Y68" s="136"/>
      <c r="Z68" s="144"/>
      <c r="AA68" s="135"/>
      <c r="AB68" s="136"/>
      <c r="AC68" s="135"/>
      <c r="AD68" s="136"/>
      <c r="AE68" s="135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</row>
    <row r="69" spans="1:43" x14ac:dyDescent="0.25">
      <c r="Y69" s="136"/>
      <c r="Z69" s="144"/>
      <c r="AA69" s="135"/>
      <c r="AB69" s="136"/>
      <c r="AC69" s="135"/>
      <c r="AD69" s="136"/>
      <c r="AE69" s="135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</row>
    <row r="70" spans="1:43" x14ac:dyDescent="0.25">
      <c r="Y70" s="136"/>
      <c r="Z70" s="144"/>
      <c r="AA70" s="135"/>
      <c r="AB70" s="136"/>
      <c r="AC70" s="135"/>
      <c r="AD70" s="136"/>
      <c r="AE70" s="135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</row>
    <row r="71" spans="1:43" x14ac:dyDescent="0.25">
      <c r="Y71" s="136"/>
      <c r="Z71" s="144"/>
      <c r="AA71" s="135"/>
      <c r="AB71" s="136"/>
      <c r="AC71" s="135"/>
      <c r="AD71" s="136"/>
      <c r="AE71" s="135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</row>
    <row r="72" spans="1:43" x14ac:dyDescent="0.25">
      <c r="Z72" s="144"/>
      <c r="AA72" s="135"/>
      <c r="AB72" s="136"/>
      <c r="AC72" s="135"/>
      <c r="AD72" s="136"/>
      <c r="AE72" s="135"/>
      <c r="AF72" s="136"/>
      <c r="AG72" s="136"/>
    </row>
    <row r="73" spans="1:43" x14ac:dyDescent="0.25">
      <c r="Z73" s="144"/>
      <c r="AA73" s="135"/>
      <c r="AB73" s="136"/>
      <c r="AC73" s="135"/>
      <c r="AD73" s="136"/>
      <c r="AE73" s="135"/>
      <c r="AF73" s="136"/>
      <c r="AG73" s="136"/>
    </row>
  </sheetData>
  <mergeCells count="46">
    <mergeCell ref="H4:H5"/>
    <mergeCell ref="AA65:AB65"/>
    <mergeCell ref="R62:R64"/>
    <mergeCell ref="AA62:AB62"/>
    <mergeCell ref="AE62:AF62"/>
    <mergeCell ref="AA63:AB63"/>
    <mergeCell ref="AE63:AF63"/>
    <mergeCell ref="AA64:AB64"/>
    <mergeCell ref="AE64:AF64"/>
    <mergeCell ref="AE4:AF4"/>
    <mergeCell ref="Z4:Z5"/>
    <mergeCell ref="K4:K5"/>
    <mergeCell ref="L4:L5"/>
    <mergeCell ref="AC4:AD4"/>
    <mergeCell ref="A58:F58"/>
    <mergeCell ref="AA59:AC59"/>
    <mergeCell ref="AB60:AC60"/>
    <mergeCell ref="AE60:AF60"/>
    <mergeCell ref="V4:V5"/>
    <mergeCell ref="W4:W5"/>
    <mergeCell ref="X4:X5"/>
    <mergeCell ref="Y4:Y5"/>
    <mergeCell ref="AA4:AB4"/>
    <mergeCell ref="M4:M5"/>
    <mergeCell ref="N4:N5"/>
    <mergeCell ref="O4:O5"/>
    <mergeCell ref="P4:Q4"/>
    <mergeCell ref="R4:S4"/>
    <mergeCell ref="I4:I5"/>
    <mergeCell ref="J4:J5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V3:Z3"/>
    <mergeCell ref="AA3:AF3"/>
    <mergeCell ref="T4:U4"/>
  </mergeCells>
  <pageMargins left="0.11811023622047245" right="0.11811023622047245" top="0.15748031496062992" bottom="0.15748031496062992" header="0" footer="0"/>
  <pageSetup paperSize="9" scale="36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"/>
  <sheetViews>
    <sheetView topLeftCell="A43" workbookViewId="0">
      <selection sqref="A1:IV65536"/>
    </sheetView>
  </sheetViews>
  <sheetFormatPr defaultRowHeight="15" x14ac:dyDescent="0.25"/>
  <cols>
    <col min="3" max="3" width="2.28515625" customWidth="1"/>
    <col min="4" max="4" width="17.42578125" customWidth="1"/>
    <col min="20" max="20" width="9.7109375" customWidth="1"/>
    <col min="22" max="23" width="9.140625" style="141"/>
    <col min="26" max="26" width="9.140625" style="141"/>
    <col min="27" max="27" width="9.5703125" style="83" bestFit="1" customWidth="1"/>
    <col min="29" max="29" width="9.5703125" style="83" bestFit="1" customWidth="1"/>
    <col min="31" max="31" width="9.28515625" style="83" bestFit="1" customWidth="1"/>
    <col min="32" max="32" width="9.28515625" bestFit="1" customWidth="1"/>
    <col min="33" max="35" width="9.5703125" bestFit="1" customWidth="1"/>
  </cols>
  <sheetData>
    <row r="1" spans="1:37" ht="42" customHeight="1" x14ac:dyDescent="0.25">
      <c r="A1" s="307" t="s">
        <v>187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78"/>
      <c r="AH1" s="78"/>
      <c r="AI1" s="78"/>
      <c r="AJ1" s="78"/>
    </row>
    <row r="2" spans="1:37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G2" s="120"/>
      <c r="AH2" s="120"/>
      <c r="AI2" s="120"/>
      <c r="AJ2" s="78"/>
    </row>
    <row r="3" spans="1:37" ht="29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  <c r="AG3" s="120"/>
      <c r="AH3" s="120"/>
      <c r="AI3" s="120"/>
      <c r="AJ3" s="120"/>
      <c r="AK3" s="136"/>
    </row>
    <row r="4" spans="1:37" ht="33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  <c r="AG4" s="120"/>
      <c r="AH4" s="120"/>
      <c r="AI4" s="120"/>
      <c r="AJ4" s="120"/>
      <c r="AK4" s="136"/>
    </row>
    <row r="5" spans="1:37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84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3" t="s">
        <v>165</v>
      </c>
      <c r="AH5" s="133" t="s">
        <v>163</v>
      </c>
      <c r="AI5" s="133" t="s">
        <v>164</v>
      </c>
      <c r="AJ5" s="137"/>
      <c r="AK5" s="181"/>
    </row>
    <row r="6" spans="1:37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72">
        <f t="shared" si="0"/>
        <v>27</v>
      </c>
      <c r="AB6" s="11">
        <f t="shared" si="0"/>
        <v>28</v>
      </c>
      <c r="AC6" s="72">
        <f t="shared" si="0"/>
        <v>29</v>
      </c>
      <c r="AD6" s="11">
        <f t="shared" si="0"/>
        <v>30</v>
      </c>
      <c r="AE6" s="72">
        <v>31</v>
      </c>
      <c r="AF6" s="11">
        <v>32</v>
      </c>
      <c r="AG6" s="133" t="s">
        <v>183</v>
      </c>
      <c r="AH6" s="133"/>
      <c r="AI6" s="133"/>
      <c r="AJ6" s="137"/>
      <c r="AK6" s="181"/>
    </row>
    <row r="7" spans="1:37" s="143" customFormat="1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50000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16">
        <v>8</v>
      </c>
      <c r="W7" s="16">
        <v>15</v>
      </c>
      <c r="X7" s="16">
        <v>0</v>
      </c>
      <c r="Y7" s="14">
        <f t="shared" ref="Y7:Y57" si="6">IF(H7=0,0,V7/H7)*100</f>
        <v>27.586206896551722</v>
      </c>
      <c r="Z7" s="14">
        <v>14125.75</v>
      </c>
      <c r="AA7" s="33">
        <f>AI7</f>
        <v>21770.1</v>
      </c>
      <c r="AB7" s="14">
        <f>IF((Z7+T7)=0,0,AA7/(Z7+T7)*100)</f>
        <v>100</v>
      </c>
      <c r="AC7" s="33">
        <f>AA7</f>
        <v>21770.1</v>
      </c>
      <c r="AD7" s="14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33">
        <v>14125.75</v>
      </c>
      <c r="AH7" s="178">
        <f>T7</f>
        <v>7644.35</v>
      </c>
      <c r="AI7" s="178">
        <f>AG7+AH7</f>
        <v>21770.1</v>
      </c>
      <c r="AJ7" s="179"/>
      <c r="AK7" s="179"/>
    </row>
    <row r="8" spans="1:37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33">
        <f t="shared" ref="AA8:AA57" si="9">AI8</f>
        <v>0</v>
      </c>
      <c r="AB8" s="14">
        <f>IF((Z8+T8)=0,0,AA8/(Z8+T8)*100)</f>
        <v>0</v>
      </c>
      <c r="AC8" s="33">
        <f t="shared" ref="AC8:AC57" si="10">AA8</f>
        <v>0</v>
      </c>
      <c r="AD8" s="14">
        <f t="shared" si="7"/>
        <v>0</v>
      </c>
      <c r="AE8" s="33">
        <f t="shared" ref="AE8:AE57" si="11">AA8-AC8</f>
        <v>0</v>
      </c>
      <c r="AF8" s="14">
        <f t="shared" si="8"/>
        <v>0</v>
      </c>
      <c r="AG8" s="133">
        <v>0</v>
      </c>
      <c r="AH8" s="178">
        <f t="shared" ref="AH8:AH57" si="12">T8</f>
        <v>0</v>
      </c>
      <c r="AI8" s="178">
        <f t="shared" ref="AI8:AI57" si="13">AG8+AH8</f>
        <v>0</v>
      </c>
      <c r="AJ8" s="137"/>
      <c r="AK8" s="181"/>
    </row>
    <row r="9" spans="1:37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30000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33">
        <f t="shared" si="9"/>
        <v>26929.119999999999</v>
      </c>
      <c r="AB9" s="14">
        <f t="shared" ref="AB9:AB57" si="14">IF((Z9+T9)=0,0,AA9/(Z9+T9)*100)</f>
        <v>100</v>
      </c>
      <c r="AC9" s="33">
        <f t="shared" si="10"/>
        <v>26929.119999999999</v>
      </c>
      <c r="AD9" s="14">
        <f t="shared" si="7"/>
        <v>100</v>
      </c>
      <c r="AE9" s="33">
        <f t="shared" si="11"/>
        <v>0</v>
      </c>
      <c r="AF9" s="14">
        <f t="shared" si="8"/>
        <v>0</v>
      </c>
      <c r="AG9" s="133">
        <v>0</v>
      </c>
      <c r="AH9" s="178">
        <f t="shared" si="12"/>
        <v>26929.119999999999</v>
      </c>
      <c r="AI9" s="178">
        <f t="shared" si="13"/>
        <v>26929.119999999999</v>
      </c>
      <c r="AJ9" s="137"/>
      <c r="AK9" s="181"/>
    </row>
    <row r="10" spans="1:37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33">
        <f t="shared" si="9"/>
        <v>0</v>
      </c>
      <c r="AB10" s="14">
        <f t="shared" si="14"/>
        <v>0</v>
      </c>
      <c r="AC10" s="33">
        <f t="shared" si="10"/>
        <v>0</v>
      </c>
      <c r="AD10" s="14">
        <f t="shared" si="7"/>
        <v>0</v>
      </c>
      <c r="AE10" s="33">
        <f t="shared" si="11"/>
        <v>0</v>
      </c>
      <c r="AF10" s="14">
        <f t="shared" si="8"/>
        <v>0</v>
      </c>
      <c r="AG10" s="133">
        <v>0</v>
      </c>
      <c r="AH10" s="178">
        <f t="shared" si="12"/>
        <v>0</v>
      </c>
      <c r="AI10" s="178">
        <f t="shared" si="13"/>
        <v>0</v>
      </c>
      <c r="AJ10" s="137"/>
      <c r="AK10" s="181"/>
    </row>
    <row r="11" spans="1:37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20000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16">
        <v>1</v>
      </c>
      <c r="W11" s="16">
        <v>1</v>
      </c>
      <c r="X11" s="16">
        <v>0</v>
      </c>
      <c r="Y11" s="14">
        <f t="shared" si="6"/>
        <v>25</v>
      </c>
      <c r="Z11" s="14">
        <v>19798.91</v>
      </c>
      <c r="AA11" s="33">
        <f t="shared" si="9"/>
        <v>19798.91</v>
      </c>
      <c r="AB11" s="14">
        <f t="shared" si="14"/>
        <v>100</v>
      </c>
      <c r="AC11" s="33">
        <f t="shared" si="10"/>
        <v>19798.91</v>
      </c>
      <c r="AD11" s="14">
        <f t="shared" si="7"/>
        <v>100</v>
      </c>
      <c r="AE11" s="33">
        <f t="shared" si="11"/>
        <v>0</v>
      </c>
      <c r="AF11" s="14">
        <f t="shared" si="8"/>
        <v>0</v>
      </c>
      <c r="AG11" s="133">
        <v>19798.91</v>
      </c>
      <c r="AH11" s="178">
        <f t="shared" si="12"/>
        <v>0</v>
      </c>
      <c r="AI11" s="178">
        <f t="shared" si="13"/>
        <v>19798.91</v>
      </c>
      <c r="AJ11" s="137"/>
      <c r="AK11" s="181"/>
    </row>
    <row r="12" spans="1:37" s="143" customFormat="1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10000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16">
        <v>1</v>
      </c>
      <c r="W12" s="16">
        <v>1</v>
      </c>
      <c r="X12" s="16">
        <v>0</v>
      </c>
      <c r="Y12" s="14">
        <f t="shared" si="6"/>
        <v>10</v>
      </c>
      <c r="Z12" s="14">
        <v>503.43</v>
      </c>
      <c r="AA12" s="33">
        <f t="shared" si="9"/>
        <v>4759.0200000000004</v>
      </c>
      <c r="AB12" s="14">
        <f t="shared" si="14"/>
        <v>90.433543311575406</v>
      </c>
      <c r="AC12" s="33">
        <f t="shared" si="10"/>
        <v>4759.0200000000004</v>
      </c>
      <c r="AD12" s="14">
        <f t="shared" si="7"/>
        <v>100</v>
      </c>
      <c r="AE12" s="33">
        <f t="shared" si="11"/>
        <v>0</v>
      </c>
      <c r="AF12" s="14">
        <f t="shared" si="8"/>
        <v>0</v>
      </c>
      <c r="AG12" s="133">
        <v>0</v>
      </c>
      <c r="AH12" s="178">
        <f t="shared" si="12"/>
        <v>4759.0200000000004</v>
      </c>
      <c r="AI12" s="178">
        <f t="shared" si="13"/>
        <v>4759.0200000000004</v>
      </c>
      <c r="AJ12" s="179"/>
      <c r="AK12" s="179"/>
    </row>
    <row r="13" spans="1:37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30000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33">
        <f t="shared" si="9"/>
        <v>13040.39</v>
      </c>
      <c r="AB13" s="14">
        <f t="shared" si="14"/>
        <v>100</v>
      </c>
      <c r="AC13" s="33">
        <f t="shared" si="10"/>
        <v>13040.39</v>
      </c>
      <c r="AD13" s="14">
        <f t="shared" si="7"/>
        <v>100</v>
      </c>
      <c r="AE13" s="33">
        <f t="shared" si="11"/>
        <v>0</v>
      </c>
      <c r="AF13" s="14">
        <f t="shared" si="8"/>
        <v>0</v>
      </c>
      <c r="AG13" s="133">
        <v>0</v>
      </c>
      <c r="AH13" s="178">
        <f t="shared" si="12"/>
        <v>13040.39</v>
      </c>
      <c r="AI13" s="178">
        <f t="shared" si="13"/>
        <v>13040.39</v>
      </c>
      <c r="AJ13" s="137"/>
      <c r="AK13" s="181"/>
    </row>
    <row r="14" spans="1:37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33">
        <f t="shared" si="9"/>
        <v>3707.03</v>
      </c>
      <c r="AB14" s="14">
        <f t="shared" si="14"/>
        <v>100</v>
      </c>
      <c r="AC14" s="33">
        <f t="shared" si="10"/>
        <v>3707.03</v>
      </c>
      <c r="AD14" s="14">
        <f t="shared" si="7"/>
        <v>100</v>
      </c>
      <c r="AE14" s="33">
        <f t="shared" si="11"/>
        <v>0</v>
      </c>
      <c r="AF14" s="14">
        <f t="shared" si="8"/>
        <v>0</v>
      </c>
      <c r="AG14" s="133">
        <v>0</v>
      </c>
      <c r="AH14" s="178">
        <f t="shared" si="12"/>
        <v>3707.03</v>
      </c>
      <c r="AI14" s="178">
        <f t="shared" si="13"/>
        <v>3707.03</v>
      </c>
      <c r="AJ14" s="137"/>
      <c r="AK14" s="181"/>
    </row>
    <row r="15" spans="1:37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5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0</v>
      </c>
      <c r="AA15" s="33">
        <f t="shared" si="9"/>
        <v>274.06</v>
      </c>
      <c r="AB15" s="14">
        <f t="shared" si="14"/>
        <v>100</v>
      </c>
      <c r="AC15" s="33">
        <f t="shared" si="10"/>
        <v>274.06</v>
      </c>
      <c r="AD15" s="14">
        <f t="shared" si="7"/>
        <v>100</v>
      </c>
      <c r="AE15" s="33">
        <f t="shared" si="11"/>
        <v>0</v>
      </c>
      <c r="AF15" s="14">
        <f t="shared" si="8"/>
        <v>0</v>
      </c>
      <c r="AG15" s="133">
        <v>0</v>
      </c>
      <c r="AH15" s="178">
        <f t="shared" si="12"/>
        <v>274.06</v>
      </c>
      <c r="AI15" s="178">
        <f t="shared" si="13"/>
        <v>274.06</v>
      </c>
      <c r="AJ15" s="137"/>
      <c r="AK15" s="181"/>
    </row>
    <row r="16" spans="1:37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20000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5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16">
        <v>1</v>
      </c>
      <c r="W16" s="16">
        <v>3</v>
      </c>
      <c r="X16" s="16">
        <v>0</v>
      </c>
      <c r="Y16" s="14">
        <f t="shared" si="6"/>
        <v>6.25</v>
      </c>
      <c r="Z16" s="14">
        <v>2993.81</v>
      </c>
      <c r="AA16" s="33">
        <f t="shared" si="9"/>
        <v>4038.9700000000003</v>
      </c>
      <c r="AB16" s="14">
        <f t="shared" si="14"/>
        <v>100</v>
      </c>
      <c r="AC16" s="33">
        <f t="shared" si="10"/>
        <v>4038.9700000000003</v>
      </c>
      <c r="AD16" s="14">
        <f t="shared" si="7"/>
        <v>100</v>
      </c>
      <c r="AE16" s="33">
        <f t="shared" si="11"/>
        <v>0</v>
      </c>
      <c r="AF16" s="14">
        <f t="shared" si="8"/>
        <v>0</v>
      </c>
      <c r="AG16" s="133">
        <v>2993.81</v>
      </c>
      <c r="AH16" s="178">
        <f t="shared" si="12"/>
        <v>1045.1600000000001</v>
      </c>
      <c r="AI16" s="178">
        <f t="shared" si="13"/>
        <v>4038.9700000000003</v>
      </c>
      <c r="AJ16" s="137"/>
      <c r="AK16" s="181"/>
    </row>
    <row r="17" spans="1:37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20000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5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16">
        <v>3</v>
      </c>
      <c r="W17" s="16">
        <v>3</v>
      </c>
      <c r="X17" s="16">
        <v>0</v>
      </c>
      <c r="Y17" s="14">
        <f t="shared" si="6"/>
        <v>23.076923076923077</v>
      </c>
      <c r="Z17" s="14">
        <v>2717.08</v>
      </c>
      <c r="AA17" s="33">
        <f t="shared" si="9"/>
        <v>1132.55</v>
      </c>
      <c r="AB17" s="14">
        <f t="shared" si="14"/>
        <v>33.335295589339061</v>
      </c>
      <c r="AC17" s="33">
        <f t="shared" si="10"/>
        <v>1132.55</v>
      </c>
      <c r="AD17" s="14">
        <f t="shared" si="7"/>
        <v>100</v>
      </c>
      <c r="AE17" s="33">
        <f t="shared" si="11"/>
        <v>0</v>
      </c>
      <c r="AF17" s="14">
        <f t="shared" si="8"/>
        <v>0</v>
      </c>
      <c r="AG17" s="133">
        <v>452.18</v>
      </c>
      <c r="AH17" s="178">
        <f t="shared" si="12"/>
        <v>680.37</v>
      </c>
      <c r="AI17" s="178">
        <f t="shared" si="13"/>
        <v>1132.55</v>
      </c>
      <c r="AJ17" s="137"/>
      <c r="AK17" s="181"/>
    </row>
    <row r="18" spans="1:37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30000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5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16">
        <v>3</v>
      </c>
      <c r="W18" s="16">
        <v>4</v>
      </c>
      <c r="X18" s="16">
        <v>0</v>
      </c>
      <c r="Y18" s="14">
        <f t="shared" si="6"/>
        <v>9.375</v>
      </c>
      <c r="Z18" s="14">
        <v>8015.69</v>
      </c>
      <c r="AA18" s="33">
        <f t="shared" si="9"/>
        <v>23527.439999999999</v>
      </c>
      <c r="AB18" s="14">
        <f t="shared" si="14"/>
        <v>100</v>
      </c>
      <c r="AC18" s="33">
        <f t="shared" si="10"/>
        <v>23527.439999999999</v>
      </c>
      <c r="AD18" s="14">
        <f t="shared" si="7"/>
        <v>100</v>
      </c>
      <c r="AE18" s="33">
        <f t="shared" si="11"/>
        <v>0</v>
      </c>
      <c r="AF18" s="14">
        <f t="shared" si="8"/>
        <v>0</v>
      </c>
      <c r="AG18" s="133">
        <v>8015.69</v>
      </c>
      <c r="AH18" s="178">
        <f t="shared" si="12"/>
        <v>15511.75</v>
      </c>
      <c r="AI18" s="178">
        <f t="shared" si="13"/>
        <v>23527.439999999999</v>
      </c>
      <c r="AJ18" s="137"/>
      <c r="AK18" s="181"/>
    </row>
    <row r="19" spans="1:37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5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16">
        <v>0</v>
      </c>
      <c r="W19" s="16">
        <v>2</v>
      </c>
      <c r="X19" s="16">
        <v>2</v>
      </c>
      <c r="Y19" s="14">
        <f t="shared" si="6"/>
        <v>0</v>
      </c>
      <c r="Z19" s="14">
        <v>12090.55</v>
      </c>
      <c r="AA19" s="33">
        <f t="shared" si="9"/>
        <v>9343.36</v>
      </c>
      <c r="AB19" s="14">
        <f t="shared" si="14"/>
        <v>43.591486574311453</v>
      </c>
      <c r="AC19" s="33">
        <f t="shared" si="10"/>
        <v>9343.36</v>
      </c>
      <c r="AD19" s="14">
        <f t="shared" si="7"/>
        <v>100</v>
      </c>
      <c r="AE19" s="33">
        <f t="shared" si="11"/>
        <v>0</v>
      </c>
      <c r="AF19" s="14">
        <f t="shared" si="8"/>
        <v>0</v>
      </c>
      <c r="AG19" s="133">
        <v>0</v>
      </c>
      <c r="AH19" s="178">
        <f t="shared" si="12"/>
        <v>9343.36</v>
      </c>
      <c r="AI19" s="178">
        <f t="shared" si="13"/>
        <v>9343.36</v>
      </c>
      <c r="AJ19" s="137"/>
      <c r="AK19" s="181"/>
    </row>
    <row r="20" spans="1:37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100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33">
        <f t="shared" si="9"/>
        <v>0</v>
      </c>
      <c r="AB20" s="14">
        <f t="shared" si="14"/>
        <v>0</v>
      </c>
      <c r="AC20" s="33">
        <f t="shared" si="10"/>
        <v>0</v>
      </c>
      <c r="AD20" s="14">
        <f t="shared" si="7"/>
        <v>0</v>
      </c>
      <c r="AE20" s="33">
        <f t="shared" si="11"/>
        <v>0</v>
      </c>
      <c r="AF20" s="14">
        <f t="shared" si="8"/>
        <v>0</v>
      </c>
      <c r="AG20" s="133">
        <v>0</v>
      </c>
      <c r="AH20" s="178">
        <f t="shared" si="12"/>
        <v>0</v>
      </c>
      <c r="AI20" s="178">
        <f t="shared" si="13"/>
        <v>0</v>
      </c>
      <c r="AJ20" s="137"/>
      <c r="AK20" s="181"/>
    </row>
    <row r="21" spans="1:37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20000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5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16">
        <f>4+2+4</f>
        <v>10</v>
      </c>
      <c r="W21" s="16">
        <f>4+2+7</f>
        <v>13</v>
      </c>
      <c r="X21" s="16">
        <v>0</v>
      </c>
      <c r="Y21" s="14">
        <f t="shared" si="6"/>
        <v>33.333333333333329</v>
      </c>
      <c r="Z21" s="14">
        <v>2688.36</v>
      </c>
      <c r="AA21" s="33">
        <f t="shared" si="9"/>
        <v>10041.19</v>
      </c>
      <c r="AB21" s="14">
        <f t="shared" si="14"/>
        <v>100</v>
      </c>
      <c r="AC21" s="33">
        <f t="shared" si="10"/>
        <v>10041.19</v>
      </c>
      <c r="AD21" s="14">
        <f t="shared" si="7"/>
        <v>100</v>
      </c>
      <c r="AE21" s="33">
        <f t="shared" si="11"/>
        <v>0</v>
      </c>
      <c r="AF21" s="14">
        <f t="shared" si="8"/>
        <v>0</v>
      </c>
      <c r="AG21" s="133">
        <v>2688.36</v>
      </c>
      <c r="AH21" s="178">
        <f t="shared" si="12"/>
        <v>7352.83</v>
      </c>
      <c r="AI21" s="178">
        <f t="shared" si="13"/>
        <v>10041.19</v>
      </c>
      <c r="AJ21" s="137"/>
      <c r="AK21" s="181"/>
    </row>
    <row r="22" spans="1:37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30000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5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16">
        <f>1+2</f>
        <v>3</v>
      </c>
      <c r="W22" s="16">
        <v>12</v>
      </c>
      <c r="X22" s="16">
        <v>0</v>
      </c>
      <c r="Y22" s="14">
        <f t="shared" si="6"/>
        <v>16.666666666666664</v>
      </c>
      <c r="Z22" s="14">
        <v>4311.2700000000004</v>
      </c>
      <c r="AA22" s="33">
        <f t="shared" si="9"/>
        <v>10646.580000000002</v>
      </c>
      <c r="AB22" s="14">
        <f t="shared" si="14"/>
        <v>100</v>
      </c>
      <c r="AC22" s="33">
        <f t="shared" si="10"/>
        <v>10646.580000000002</v>
      </c>
      <c r="AD22" s="14">
        <f t="shared" si="7"/>
        <v>100</v>
      </c>
      <c r="AE22" s="33">
        <f t="shared" si="11"/>
        <v>0</v>
      </c>
      <c r="AF22" s="14">
        <f t="shared" si="8"/>
        <v>0</v>
      </c>
      <c r="AG22" s="133">
        <v>4311.2700000000004</v>
      </c>
      <c r="AH22" s="178">
        <f t="shared" si="12"/>
        <v>6335.31</v>
      </c>
      <c r="AI22" s="178">
        <f t="shared" si="13"/>
        <v>10646.580000000002</v>
      </c>
      <c r="AJ22" s="137"/>
      <c r="AK22" s="181"/>
    </row>
    <row r="23" spans="1:37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33">
        <f t="shared" si="9"/>
        <v>4382.9799999999996</v>
      </c>
      <c r="AB23" s="14">
        <f t="shared" si="14"/>
        <v>100</v>
      </c>
      <c r="AC23" s="33">
        <f t="shared" si="10"/>
        <v>4382.9799999999996</v>
      </c>
      <c r="AD23" s="14">
        <f t="shared" si="7"/>
        <v>100</v>
      </c>
      <c r="AE23" s="33">
        <f t="shared" si="11"/>
        <v>0</v>
      </c>
      <c r="AF23" s="14">
        <f t="shared" si="8"/>
        <v>0</v>
      </c>
      <c r="AG23" s="133">
        <v>0</v>
      </c>
      <c r="AH23" s="178">
        <f t="shared" si="12"/>
        <v>4382.9799999999996</v>
      </c>
      <c r="AI23" s="178">
        <f t="shared" si="13"/>
        <v>4382.9799999999996</v>
      </c>
      <c r="AJ23" s="137"/>
      <c r="AK23" s="181"/>
    </row>
    <row r="24" spans="1:37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5000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33">
        <f t="shared" si="9"/>
        <v>0</v>
      </c>
      <c r="AB24" s="14">
        <f t="shared" si="14"/>
        <v>0</v>
      </c>
      <c r="AC24" s="33">
        <f t="shared" si="10"/>
        <v>0</v>
      </c>
      <c r="AD24" s="14">
        <f t="shared" si="7"/>
        <v>0</v>
      </c>
      <c r="AE24" s="33">
        <f t="shared" si="11"/>
        <v>0</v>
      </c>
      <c r="AF24" s="14">
        <f t="shared" si="8"/>
        <v>0</v>
      </c>
      <c r="AG24" s="133">
        <v>0</v>
      </c>
      <c r="AH24" s="178">
        <f t="shared" si="12"/>
        <v>0</v>
      </c>
      <c r="AI24" s="178">
        <f t="shared" si="13"/>
        <v>0</v>
      </c>
      <c r="AJ24" s="137"/>
      <c r="AK24" s="181"/>
    </row>
    <row r="25" spans="1:37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10000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33">
        <f t="shared" si="9"/>
        <v>563.33000000000004</v>
      </c>
      <c r="AB25" s="14">
        <f t="shared" si="14"/>
        <v>100</v>
      </c>
      <c r="AC25" s="33">
        <f t="shared" si="10"/>
        <v>563.33000000000004</v>
      </c>
      <c r="AD25" s="14">
        <f t="shared" si="7"/>
        <v>100</v>
      </c>
      <c r="AE25" s="33">
        <f t="shared" si="11"/>
        <v>0</v>
      </c>
      <c r="AF25" s="14">
        <f t="shared" si="8"/>
        <v>0</v>
      </c>
      <c r="AG25" s="133">
        <v>0</v>
      </c>
      <c r="AH25" s="178">
        <f t="shared" si="12"/>
        <v>563.33000000000004</v>
      </c>
      <c r="AI25" s="178">
        <f t="shared" si="13"/>
        <v>563.33000000000004</v>
      </c>
      <c r="AJ25" s="137"/>
      <c r="AK25" s="181"/>
    </row>
    <row r="26" spans="1:37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30000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5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33">
        <f t="shared" si="9"/>
        <v>18701.07</v>
      </c>
      <c r="AB26" s="14">
        <f t="shared" si="14"/>
        <v>100</v>
      </c>
      <c r="AC26" s="33">
        <f t="shared" si="10"/>
        <v>18701.07</v>
      </c>
      <c r="AD26" s="14">
        <f t="shared" si="7"/>
        <v>100</v>
      </c>
      <c r="AE26" s="33">
        <f t="shared" si="11"/>
        <v>0</v>
      </c>
      <c r="AF26" s="14">
        <f t="shared" si="8"/>
        <v>0</v>
      </c>
      <c r="AG26" s="133">
        <v>17370.21</v>
      </c>
      <c r="AH26" s="178">
        <f t="shared" si="12"/>
        <v>1330.86</v>
      </c>
      <c r="AI26" s="178">
        <f t="shared" si="13"/>
        <v>18701.07</v>
      </c>
      <c r="AJ26" s="137"/>
      <c r="AK26" s="181"/>
    </row>
    <row r="27" spans="1:37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5000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5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33">
        <f t="shared" si="9"/>
        <v>10869.96</v>
      </c>
      <c r="AB27" s="14">
        <f t="shared" si="14"/>
        <v>100</v>
      </c>
      <c r="AC27" s="33">
        <f t="shared" si="10"/>
        <v>10869.96</v>
      </c>
      <c r="AD27" s="14">
        <f t="shared" si="7"/>
        <v>100</v>
      </c>
      <c r="AE27" s="33">
        <f t="shared" si="11"/>
        <v>0</v>
      </c>
      <c r="AF27" s="14">
        <f t="shared" si="8"/>
        <v>0</v>
      </c>
      <c r="AG27" s="133">
        <v>0</v>
      </c>
      <c r="AH27" s="178">
        <f t="shared" si="12"/>
        <v>10869.96</v>
      </c>
      <c r="AI27" s="178">
        <f t="shared" si="13"/>
        <v>10869.96</v>
      </c>
      <c r="AJ27" s="137"/>
      <c r="AK27" s="181"/>
    </row>
    <row r="28" spans="1:37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30000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5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16">
        <v>9</v>
      </c>
      <c r="W28" s="16">
        <v>13</v>
      </c>
      <c r="X28" s="16">
        <v>0</v>
      </c>
      <c r="Y28" s="14">
        <f t="shared" si="6"/>
        <v>16.071428571428573</v>
      </c>
      <c r="Z28" s="14">
        <v>13592.13</v>
      </c>
      <c r="AA28" s="33">
        <f t="shared" si="9"/>
        <v>25362.3</v>
      </c>
      <c r="AB28" s="14">
        <f t="shared" si="14"/>
        <v>100</v>
      </c>
      <c r="AC28" s="33">
        <f t="shared" si="10"/>
        <v>25362.3</v>
      </c>
      <c r="AD28" s="14">
        <f t="shared" si="7"/>
        <v>100</v>
      </c>
      <c r="AE28" s="33">
        <f t="shared" si="11"/>
        <v>0</v>
      </c>
      <c r="AF28" s="14">
        <f t="shared" si="8"/>
        <v>0</v>
      </c>
      <c r="AG28" s="133">
        <v>13592.13</v>
      </c>
      <c r="AH28" s="178">
        <f t="shared" si="12"/>
        <v>11770.17</v>
      </c>
      <c r="AI28" s="178">
        <f t="shared" si="13"/>
        <v>25362.3</v>
      </c>
      <c r="AJ28" s="137"/>
      <c r="AK28" s="181"/>
    </row>
    <row r="29" spans="1:37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30000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5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14"/>
      <c r="AA29" s="33">
        <f t="shared" si="9"/>
        <v>8273.7000000000007</v>
      </c>
      <c r="AB29" s="14">
        <f t="shared" si="14"/>
        <v>100</v>
      </c>
      <c r="AC29" s="33">
        <f t="shared" si="10"/>
        <v>8273.7000000000007</v>
      </c>
      <c r="AD29" s="14">
        <f t="shared" si="7"/>
        <v>100</v>
      </c>
      <c r="AE29" s="33">
        <f t="shared" si="11"/>
        <v>0</v>
      </c>
      <c r="AF29" s="14">
        <f t="shared" si="8"/>
        <v>0</v>
      </c>
      <c r="AG29" s="133">
        <v>0</v>
      </c>
      <c r="AH29" s="178">
        <f t="shared" si="12"/>
        <v>8273.7000000000007</v>
      </c>
      <c r="AI29" s="178">
        <f t="shared" si="13"/>
        <v>8273.7000000000007</v>
      </c>
      <c r="AJ29" s="137"/>
      <c r="AK29" s="181"/>
    </row>
    <row r="30" spans="1:37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5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33">
        <f t="shared" si="9"/>
        <v>8845.52</v>
      </c>
      <c r="AB30" s="14">
        <f t="shared" si="14"/>
        <v>100</v>
      </c>
      <c r="AC30" s="33">
        <f t="shared" si="10"/>
        <v>8845.52</v>
      </c>
      <c r="AD30" s="14">
        <f t="shared" si="7"/>
        <v>100</v>
      </c>
      <c r="AE30" s="33">
        <f t="shared" si="11"/>
        <v>0</v>
      </c>
      <c r="AF30" s="14">
        <f t="shared" si="8"/>
        <v>0</v>
      </c>
      <c r="AG30" s="133">
        <v>0</v>
      </c>
      <c r="AH30" s="178">
        <f t="shared" si="12"/>
        <v>8845.52</v>
      </c>
      <c r="AI30" s="178">
        <f t="shared" si="13"/>
        <v>8845.52</v>
      </c>
      <c r="AJ30" s="137"/>
      <c r="AK30" s="181"/>
    </row>
    <row r="31" spans="1:37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30000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5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4979.95</v>
      </c>
      <c r="AA31" s="33">
        <f t="shared" si="9"/>
        <v>19699.14</v>
      </c>
      <c r="AB31" s="14">
        <f t="shared" si="14"/>
        <v>100</v>
      </c>
      <c r="AC31" s="33">
        <f t="shared" si="10"/>
        <v>19699.14</v>
      </c>
      <c r="AD31" s="14">
        <f t="shared" si="7"/>
        <v>100</v>
      </c>
      <c r="AE31" s="33">
        <f t="shared" si="11"/>
        <v>0</v>
      </c>
      <c r="AF31" s="14">
        <f t="shared" si="8"/>
        <v>0</v>
      </c>
      <c r="AG31" s="133">
        <v>4979.95</v>
      </c>
      <c r="AH31" s="178">
        <f t="shared" si="12"/>
        <v>14719.19</v>
      </c>
      <c r="AI31" s="178">
        <f t="shared" si="13"/>
        <v>19699.14</v>
      </c>
      <c r="AJ31" s="137"/>
      <c r="AK31" s="181"/>
    </row>
    <row r="32" spans="1:37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5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33">
        <f t="shared" si="9"/>
        <v>0</v>
      </c>
      <c r="AB32" s="14">
        <f t="shared" si="14"/>
        <v>0</v>
      </c>
      <c r="AC32" s="33">
        <f t="shared" si="10"/>
        <v>0</v>
      </c>
      <c r="AD32" s="14">
        <f t="shared" si="7"/>
        <v>0</v>
      </c>
      <c r="AE32" s="33">
        <f t="shared" si="11"/>
        <v>0</v>
      </c>
      <c r="AF32" s="14">
        <f t="shared" si="8"/>
        <v>0</v>
      </c>
      <c r="AG32" s="133">
        <v>0</v>
      </c>
      <c r="AH32" s="178">
        <f t="shared" si="12"/>
        <v>0</v>
      </c>
      <c r="AI32" s="178">
        <f t="shared" si="13"/>
        <v>0</v>
      </c>
      <c r="AJ32" s="137"/>
      <c r="AK32" s="181"/>
    </row>
    <row r="33" spans="1:37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5"/>
        <v>0</v>
      </c>
      <c r="S33" s="14">
        <f t="shared" si="4"/>
        <v>0</v>
      </c>
      <c r="T33" s="14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33">
        <f t="shared" si="9"/>
        <v>0</v>
      </c>
      <c r="AB33" s="14">
        <f t="shared" si="14"/>
        <v>0</v>
      </c>
      <c r="AC33" s="33">
        <f t="shared" si="10"/>
        <v>0</v>
      </c>
      <c r="AD33" s="14">
        <f t="shared" si="7"/>
        <v>0</v>
      </c>
      <c r="AE33" s="33">
        <f t="shared" si="11"/>
        <v>0</v>
      </c>
      <c r="AF33" s="14">
        <f t="shared" si="8"/>
        <v>0</v>
      </c>
      <c r="AG33" s="133">
        <v>0</v>
      </c>
      <c r="AH33" s="178">
        <f t="shared" si="12"/>
        <v>0</v>
      </c>
      <c r="AI33" s="178">
        <f t="shared" si="13"/>
        <v>0</v>
      </c>
      <c r="AJ33" s="137"/>
      <c r="AK33" s="181"/>
    </row>
    <row r="34" spans="1:37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50000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5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16">
        <v>20</v>
      </c>
      <c r="W34" s="16">
        <v>21</v>
      </c>
      <c r="X34" s="16">
        <v>0</v>
      </c>
      <c r="Y34" s="14">
        <f t="shared" si="6"/>
        <v>42.553191489361701</v>
      </c>
      <c r="Z34" s="33">
        <v>13248.17</v>
      </c>
      <c r="AA34" s="33">
        <f t="shared" si="9"/>
        <v>26946.82</v>
      </c>
      <c r="AB34" s="14">
        <f t="shared" si="14"/>
        <v>100</v>
      </c>
      <c r="AC34" s="33">
        <v>26946.82</v>
      </c>
      <c r="AD34" s="14">
        <f t="shared" si="7"/>
        <v>100</v>
      </c>
      <c r="AE34" s="33">
        <f t="shared" si="11"/>
        <v>0</v>
      </c>
      <c r="AF34" s="14">
        <f t="shared" si="8"/>
        <v>0</v>
      </c>
      <c r="AG34" s="133">
        <v>13248.17</v>
      </c>
      <c r="AH34" s="178">
        <f t="shared" si="12"/>
        <v>13698.65</v>
      </c>
      <c r="AI34" s="178">
        <f t="shared" si="13"/>
        <v>26946.82</v>
      </c>
      <c r="AJ34" s="137"/>
      <c r="AK34" s="181"/>
    </row>
    <row r="35" spans="1:37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20000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5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16">
        <v>3</v>
      </c>
      <c r="W35" s="16">
        <v>5</v>
      </c>
      <c r="X35" s="16">
        <v>0</v>
      </c>
      <c r="Y35" s="14">
        <f t="shared" si="6"/>
        <v>13.636363636363635</v>
      </c>
      <c r="Z35" s="14">
        <v>2769.72</v>
      </c>
      <c r="AA35" s="33">
        <f t="shared" si="9"/>
        <v>7005.01</v>
      </c>
      <c r="AB35" s="14">
        <f t="shared" si="14"/>
        <v>100</v>
      </c>
      <c r="AC35" s="33">
        <f t="shared" si="10"/>
        <v>7005.01</v>
      </c>
      <c r="AD35" s="14">
        <f t="shared" si="7"/>
        <v>100</v>
      </c>
      <c r="AE35" s="33">
        <f t="shared" si="11"/>
        <v>0</v>
      </c>
      <c r="AF35" s="14">
        <f t="shared" si="8"/>
        <v>0</v>
      </c>
      <c r="AG35" s="178">
        <v>2769.72</v>
      </c>
      <c r="AH35" s="178">
        <f t="shared" si="12"/>
        <v>4235.29</v>
      </c>
      <c r="AI35" s="178">
        <f t="shared" si="13"/>
        <v>7005.01</v>
      </c>
      <c r="AJ35" s="137"/>
      <c r="AK35" s="181"/>
    </row>
    <row r="36" spans="1:37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10000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5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16">
        <v>1</v>
      </c>
      <c r="W36" s="16">
        <v>1</v>
      </c>
      <c r="X36" s="16">
        <v>0</v>
      </c>
      <c r="Y36" s="14">
        <f t="shared" si="6"/>
        <v>2.9411764705882351</v>
      </c>
      <c r="Z36" s="14">
        <v>530.55999999999995</v>
      </c>
      <c r="AA36" s="33">
        <f t="shared" si="9"/>
        <v>1655.6</v>
      </c>
      <c r="AB36" s="14">
        <f t="shared" si="14"/>
        <v>100</v>
      </c>
      <c r="AC36" s="33">
        <f t="shared" si="10"/>
        <v>1655.6</v>
      </c>
      <c r="AD36" s="14">
        <f t="shared" si="7"/>
        <v>100</v>
      </c>
      <c r="AE36" s="33">
        <f t="shared" si="11"/>
        <v>0</v>
      </c>
      <c r="AF36" s="14">
        <f t="shared" si="8"/>
        <v>0</v>
      </c>
      <c r="AG36" s="133">
        <v>530.55999999999995</v>
      </c>
      <c r="AH36" s="178">
        <f t="shared" si="12"/>
        <v>1125.04</v>
      </c>
      <c r="AI36" s="178">
        <f t="shared" si="13"/>
        <v>1655.6</v>
      </c>
      <c r="AJ36" s="137"/>
      <c r="AK36" s="181"/>
    </row>
    <row r="37" spans="1:37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20000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5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786.95</v>
      </c>
      <c r="AA37" s="33">
        <f t="shared" si="9"/>
        <v>3250.3599999999997</v>
      </c>
      <c r="AB37" s="14">
        <f t="shared" si="14"/>
        <v>100</v>
      </c>
      <c r="AC37" s="33">
        <f>AH37</f>
        <v>2463.41</v>
      </c>
      <c r="AD37" s="33">
        <f t="shared" si="7"/>
        <v>75.788835698199591</v>
      </c>
      <c r="AE37" s="33">
        <f t="shared" si="11"/>
        <v>786.94999999999982</v>
      </c>
      <c r="AF37" s="14">
        <f t="shared" si="8"/>
        <v>24.211164301800416</v>
      </c>
      <c r="AG37" s="133">
        <v>786.95</v>
      </c>
      <c r="AH37" s="178">
        <f t="shared" si="12"/>
        <v>2463.41</v>
      </c>
      <c r="AI37" s="178">
        <f t="shared" si="13"/>
        <v>3250.3599999999997</v>
      </c>
      <c r="AJ37" s="137"/>
      <c r="AK37" s="181"/>
    </row>
    <row r="38" spans="1:37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20000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5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16">
        <v>0</v>
      </c>
      <c r="W38" s="16">
        <v>0</v>
      </c>
      <c r="X38" s="16">
        <v>0</v>
      </c>
      <c r="Y38" s="14">
        <f t="shared" si="6"/>
        <v>0</v>
      </c>
      <c r="Z38" s="14">
        <v>0</v>
      </c>
      <c r="AA38" s="33">
        <f t="shared" si="9"/>
        <v>2656.99</v>
      </c>
      <c r="AB38" s="14">
        <f t="shared" si="14"/>
        <v>100</v>
      </c>
      <c r="AC38" s="33">
        <f t="shared" si="10"/>
        <v>2656.99</v>
      </c>
      <c r="AD38" s="14">
        <f t="shared" si="7"/>
        <v>100</v>
      </c>
      <c r="AE38" s="33">
        <f t="shared" si="11"/>
        <v>0</v>
      </c>
      <c r="AF38" s="14">
        <f t="shared" si="8"/>
        <v>0</v>
      </c>
      <c r="AG38" s="133">
        <v>0</v>
      </c>
      <c r="AH38" s="178">
        <f t="shared" si="12"/>
        <v>2656.99</v>
      </c>
      <c r="AI38" s="178">
        <f t="shared" si="13"/>
        <v>2656.99</v>
      </c>
      <c r="AJ38" s="137"/>
      <c r="AK38" s="181"/>
    </row>
    <row r="39" spans="1:37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30000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5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33">
        <f t="shared" si="9"/>
        <v>17171.150000000001</v>
      </c>
      <c r="AB39" s="14">
        <f t="shared" si="14"/>
        <v>100</v>
      </c>
      <c r="AC39" s="33">
        <f t="shared" si="10"/>
        <v>17171.150000000001</v>
      </c>
      <c r="AD39" s="14">
        <f t="shared" si="7"/>
        <v>100</v>
      </c>
      <c r="AE39" s="33">
        <f t="shared" si="11"/>
        <v>0</v>
      </c>
      <c r="AF39" s="14">
        <f t="shared" si="8"/>
        <v>0</v>
      </c>
      <c r="AG39" s="133">
        <v>0</v>
      </c>
      <c r="AH39" s="178">
        <f t="shared" si="12"/>
        <v>17171.150000000001</v>
      </c>
      <c r="AI39" s="178">
        <f t="shared" si="13"/>
        <v>17171.150000000001</v>
      </c>
      <c r="AJ39" s="137"/>
      <c r="AK39" s="181"/>
    </row>
    <row r="40" spans="1:37" s="143" customFormat="1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20000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5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16">
        <v>1</v>
      </c>
      <c r="W40" s="16">
        <v>1</v>
      </c>
      <c r="X40" s="16">
        <v>0</v>
      </c>
      <c r="Y40" s="14">
        <f t="shared" si="6"/>
        <v>5.5555555555555554</v>
      </c>
      <c r="Z40" s="14">
        <v>2124.5700000000002</v>
      </c>
      <c r="AA40" s="33">
        <f t="shared" si="9"/>
        <v>22597.71</v>
      </c>
      <c r="AB40" s="14">
        <f t="shared" si="14"/>
        <v>100</v>
      </c>
      <c r="AC40" s="33">
        <v>20473.14</v>
      </c>
      <c r="AD40" s="14">
        <f t="shared" si="7"/>
        <v>90.598295136985115</v>
      </c>
      <c r="AE40" s="33">
        <f t="shared" si="11"/>
        <v>2124.5699999999997</v>
      </c>
      <c r="AF40" s="14">
        <f t="shared" si="8"/>
        <v>9.4017048630148796</v>
      </c>
      <c r="AG40" s="133">
        <v>2124.5700000000002</v>
      </c>
      <c r="AH40" s="178">
        <f t="shared" si="12"/>
        <v>20473.14</v>
      </c>
      <c r="AI40" s="178">
        <f t="shared" si="13"/>
        <v>22597.71</v>
      </c>
      <c r="AJ40" s="179"/>
      <c r="AK40" s="179"/>
    </row>
    <row r="41" spans="1:37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5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16">
        <v>0</v>
      </c>
      <c r="W41" s="16">
        <v>1</v>
      </c>
      <c r="X41" s="16">
        <v>0</v>
      </c>
      <c r="Y41" s="14">
        <f t="shared" si="6"/>
        <v>0</v>
      </c>
      <c r="Z41" s="33">
        <v>0</v>
      </c>
      <c r="AA41" s="33">
        <f t="shared" si="9"/>
        <v>2404.21</v>
      </c>
      <c r="AB41" s="14">
        <f t="shared" si="14"/>
        <v>100</v>
      </c>
      <c r="AC41" s="33">
        <f t="shared" si="10"/>
        <v>2404.21</v>
      </c>
      <c r="AD41" s="14">
        <f t="shared" si="7"/>
        <v>100</v>
      </c>
      <c r="AE41" s="33">
        <f t="shared" si="11"/>
        <v>0</v>
      </c>
      <c r="AF41" s="14">
        <f t="shared" si="8"/>
        <v>0</v>
      </c>
      <c r="AG41" s="133">
        <v>0</v>
      </c>
      <c r="AH41" s="178">
        <f t="shared" si="12"/>
        <v>2404.21</v>
      </c>
      <c r="AI41" s="178">
        <f t="shared" si="13"/>
        <v>2404.21</v>
      </c>
      <c r="AJ41" s="137"/>
      <c r="AK41" s="181"/>
    </row>
    <row r="42" spans="1:37" s="143" customFormat="1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5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16">
        <v>0</v>
      </c>
      <c r="W42" s="16">
        <v>1</v>
      </c>
      <c r="X42" s="16">
        <v>0</v>
      </c>
      <c r="Y42" s="14">
        <f t="shared" si="6"/>
        <v>0</v>
      </c>
      <c r="Z42" s="14">
        <v>1790.23</v>
      </c>
      <c r="AA42" s="33">
        <f t="shared" si="9"/>
        <v>10751.67</v>
      </c>
      <c r="AB42" s="14">
        <f t="shared" si="14"/>
        <v>100</v>
      </c>
      <c r="AC42" s="33">
        <f t="shared" si="10"/>
        <v>10751.67</v>
      </c>
      <c r="AD42" s="14">
        <f t="shared" si="7"/>
        <v>100</v>
      </c>
      <c r="AE42" s="33">
        <f t="shared" si="11"/>
        <v>0</v>
      </c>
      <c r="AF42" s="14">
        <f t="shared" si="8"/>
        <v>0</v>
      </c>
      <c r="AG42" s="133">
        <v>1790.23</v>
      </c>
      <c r="AH42" s="178">
        <f t="shared" si="12"/>
        <v>8961.44</v>
      </c>
      <c r="AI42" s="178">
        <f t="shared" si="13"/>
        <v>10751.67</v>
      </c>
      <c r="AJ42" s="179"/>
      <c r="AK42" s="179"/>
    </row>
    <row r="43" spans="1:37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10000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5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14">
        <v>0</v>
      </c>
      <c r="AA43" s="33">
        <f t="shared" si="9"/>
        <v>1179.75</v>
      </c>
      <c r="AB43" s="14">
        <f t="shared" si="14"/>
        <v>100</v>
      </c>
      <c r="AC43" s="33">
        <f t="shared" si="10"/>
        <v>1179.75</v>
      </c>
      <c r="AD43" s="14">
        <f t="shared" si="7"/>
        <v>100</v>
      </c>
      <c r="AE43" s="33">
        <f t="shared" si="11"/>
        <v>0</v>
      </c>
      <c r="AF43" s="14">
        <f t="shared" si="8"/>
        <v>0</v>
      </c>
      <c r="AG43" s="133">
        <v>0</v>
      </c>
      <c r="AH43" s="178">
        <f t="shared" si="12"/>
        <v>1179.75</v>
      </c>
      <c r="AI43" s="178">
        <f t="shared" si="13"/>
        <v>1179.75</v>
      </c>
      <c r="AJ43" s="137"/>
      <c r="AK43" s="181"/>
    </row>
    <row r="44" spans="1:37" s="143" customFormat="1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30000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5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16">
        <v>2</v>
      </c>
      <c r="W44" s="16">
        <v>3</v>
      </c>
      <c r="X44" s="16">
        <v>0</v>
      </c>
      <c r="Y44" s="14">
        <f t="shared" si="6"/>
        <v>9.5238095238095237</v>
      </c>
      <c r="Z44" s="14">
        <v>4694.16</v>
      </c>
      <c r="AA44" s="33">
        <f t="shared" si="9"/>
        <v>18879.650000000001</v>
      </c>
      <c r="AB44" s="14">
        <f t="shared" si="14"/>
        <v>100</v>
      </c>
      <c r="AC44" s="33">
        <v>17398.689999999999</v>
      </c>
      <c r="AD44" s="14">
        <f t="shared" si="7"/>
        <v>92.155786786301647</v>
      </c>
      <c r="AE44" s="33">
        <f t="shared" si="11"/>
        <v>1480.9600000000028</v>
      </c>
      <c r="AF44" s="14">
        <f t="shared" si="8"/>
        <v>7.844213213698362</v>
      </c>
      <c r="AG44" s="133">
        <v>4694.16</v>
      </c>
      <c r="AH44" s="178">
        <f t="shared" si="12"/>
        <v>14185.49</v>
      </c>
      <c r="AI44" s="178">
        <f t="shared" si="13"/>
        <v>18879.650000000001</v>
      </c>
      <c r="AJ44" s="179"/>
      <c r="AK44" s="179"/>
    </row>
    <row r="45" spans="1:37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30000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5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16">
        <v>7</v>
      </c>
      <c r="W45" s="16">
        <v>8</v>
      </c>
      <c r="X45" s="16">
        <v>0</v>
      </c>
      <c r="Y45" s="14">
        <f t="shared" si="6"/>
        <v>30.434782608695656</v>
      </c>
      <c r="Z45" s="14">
        <v>4447.54</v>
      </c>
      <c r="AA45" s="33">
        <f t="shared" si="9"/>
        <v>9454.85</v>
      </c>
      <c r="AB45" s="14">
        <f t="shared" si="14"/>
        <v>100</v>
      </c>
      <c r="AC45" s="33">
        <f t="shared" si="10"/>
        <v>9454.85</v>
      </c>
      <c r="AD45" s="14">
        <f t="shared" si="7"/>
        <v>100</v>
      </c>
      <c r="AE45" s="33">
        <f t="shared" si="11"/>
        <v>0</v>
      </c>
      <c r="AF45" s="14">
        <f t="shared" si="8"/>
        <v>0</v>
      </c>
      <c r="AG45" s="133">
        <v>4447.54</v>
      </c>
      <c r="AH45" s="178">
        <f t="shared" si="12"/>
        <v>5007.3100000000004</v>
      </c>
      <c r="AI45" s="178">
        <f t="shared" si="13"/>
        <v>9454.85</v>
      </c>
      <c r="AJ45" s="137"/>
      <c r="AK45" s="181"/>
    </row>
    <row r="46" spans="1:37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5"/>
        <v>0</v>
      </c>
      <c r="S46" s="14">
        <f t="shared" si="4"/>
        <v>0</v>
      </c>
      <c r="T46" s="14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33">
        <f t="shared" si="9"/>
        <v>0</v>
      </c>
      <c r="AB46" s="14">
        <f t="shared" si="14"/>
        <v>0</v>
      </c>
      <c r="AC46" s="33">
        <f t="shared" si="10"/>
        <v>0</v>
      </c>
      <c r="AD46" s="14">
        <f t="shared" si="7"/>
        <v>0</v>
      </c>
      <c r="AE46" s="33">
        <f t="shared" si="11"/>
        <v>0</v>
      </c>
      <c r="AF46" s="14">
        <f t="shared" si="8"/>
        <v>0</v>
      </c>
      <c r="AG46" s="133">
        <v>0</v>
      </c>
      <c r="AH46" s="178">
        <f t="shared" si="12"/>
        <v>0</v>
      </c>
      <c r="AI46" s="178">
        <f t="shared" si="13"/>
        <v>0</v>
      </c>
      <c r="AJ46" s="137"/>
      <c r="AK46" s="181"/>
    </row>
    <row r="47" spans="1:37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5000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5"/>
        <v>0</v>
      </c>
      <c r="S47" s="14">
        <f t="shared" si="4"/>
        <v>0</v>
      </c>
      <c r="T47" s="14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33">
        <f t="shared" si="9"/>
        <v>0</v>
      </c>
      <c r="AB47" s="14">
        <f t="shared" si="14"/>
        <v>0</v>
      </c>
      <c r="AC47" s="33">
        <f t="shared" si="10"/>
        <v>0</v>
      </c>
      <c r="AD47" s="14">
        <f t="shared" si="7"/>
        <v>0</v>
      </c>
      <c r="AE47" s="33">
        <f t="shared" si="11"/>
        <v>0</v>
      </c>
      <c r="AF47" s="14">
        <f t="shared" si="8"/>
        <v>0</v>
      </c>
      <c r="AG47" s="133">
        <v>0</v>
      </c>
      <c r="AH47" s="178">
        <f t="shared" si="12"/>
        <v>0</v>
      </c>
      <c r="AI47" s="178">
        <f t="shared" si="13"/>
        <v>0</v>
      </c>
      <c r="AJ47" s="137"/>
      <c r="AK47" s="181"/>
    </row>
    <row r="48" spans="1:37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30000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5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14">
        <v>3261.19</v>
      </c>
      <c r="AA48" s="33">
        <f t="shared" si="9"/>
        <v>12056.74</v>
      </c>
      <c r="AB48" s="14">
        <f t="shared" si="14"/>
        <v>100</v>
      </c>
      <c r="AC48" s="33">
        <f t="shared" si="10"/>
        <v>12056.74</v>
      </c>
      <c r="AD48" s="14">
        <f t="shared" si="7"/>
        <v>100</v>
      </c>
      <c r="AE48" s="33">
        <f t="shared" si="11"/>
        <v>0</v>
      </c>
      <c r="AF48" s="14">
        <f t="shared" si="8"/>
        <v>0</v>
      </c>
      <c r="AG48" s="133">
        <v>3261.19</v>
      </c>
      <c r="AH48" s="178">
        <f t="shared" si="12"/>
        <v>8795.5499999999993</v>
      </c>
      <c r="AI48" s="178">
        <f t="shared" si="13"/>
        <v>12056.74</v>
      </c>
      <c r="AJ48" s="137"/>
      <c r="AK48" s="181"/>
    </row>
    <row r="49" spans="1:43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30000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5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16">
        <f>2+2</f>
        <v>4</v>
      </c>
      <c r="W49" s="16">
        <f>2+3</f>
        <v>5</v>
      </c>
      <c r="X49" s="16">
        <v>0</v>
      </c>
      <c r="Y49" s="14">
        <f t="shared" si="6"/>
        <v>18.181818181818183</v>
      </c>
      <c r="Z49" s="14">
        <v>8715.76</v>
      </c>
      <c r="AA49" s="33">
        <f t="shared" si="9"/>
        <v>21694.639999999999</v>
      </c>
      <c r="AB49" s="14">
        <f t="shared" si="14"/>
        <v>100</v>
      </c>
      <c r="AC49" s="33">
        <f t="shared" si="10"/>
        <v>21694.639999999999</v>
      </c>
      <c r="AD49" s="14">
        <f t="shared" si="7"/>
        <v>100</v>
      </c>
      <c r="AE49" s="33">
        <f t="shared" si="11"/>
        <v>0</v>
      </c>
      <c r="AF49" s="14">
        <f t="shared" si="8"/>
        <v>0</v>
      </c>
      <c r="AG49" s="133">
        <v>8715.76</v>
      </c>
      <c r="AH49" s="178">
        <f t="shared" si="12"/>
        <v>12978.88</v>
      </c>
      <c r="AI49" s="178">
        <f t="shared" si="13"/>
        <v>21694.639999999999</v>
      </c>
      <c r="AJ49" s="137"/>
      <c r="AK49" s="181"/>
    </row>
    <row r="50" spans="1:43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5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12421.38</v>
      </c>
      <c r="AA50" s="33">
        <f t="shared" si="9"/>
        <v>12421.38</v>
      </c>
      <c r="AB50" s="14">
        <f t="shared" si="14"/>
        <v>100</v>
      </c>
      <c r="AC50" s="33">
        <f t="shared" si="10"/>
        <v>12421.38</v>
      </c>
      <c r="AD50" s="14">
        <f t="shared" si="7"/>
        <v>100</v>
      </c>
      <c r="AE50" s="33">
        <f t="shared" si="11"/>
        <v>0</v>
      </c>
      <c r="AF50" s="14">
        <f t="shared" si="8"/>
        <v>0</v>
      </c>
      <c r="AG50" s="133">
        <v>12421.38</v>
      </c>
      <c r="AH50" s="178">
        <f t="shared" si="12"/>
        <v>0</v>
      </c>
      <c r="AI50" s="178">
        <f t="shared" si="13"/>
        <v>12421.38</v>
      </c>
      <c r="AJ50" s="137"/>
      <c r="AK50" s="181"/>
    </row>
    <row r="51" spans="1:43" ht="33.75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20000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5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16">
        <v>1</v>
      </c>
      <c r="W51" s="16">
        <v>1</v>
      </c>
      <c r="X51" s="16">
        <v>0</v>
      </c>
      <c r="Y51" s="14">
        <f t="shared" si="6"/>
        <v>12.5</v>
      </c>
      <c r="Z51" s="14">
        <v>1358.83</v>
      </c>
      <c r="AA51" s="33">
        <f t="shared" si="9"/>
        <v>6840.29</v>
      </c>
      <c r="AB51" s="14">
        <f t="shared" si="14"/>
        <v>100</v>
      </c>
      <c r="AC51" s="33">
        <f t="shared" si="10"/>
        <v>6840.29</v>
      </c>
      <c r="AD51" s="14">
        <f t="shared" si="7"/>
        <v>100</v>
      </c>
      <c r="AE51" s="33">
        <f t="shared" si="11"/>
        <v>0</v>
      </c>
      <c r="AF51" s="14">
        <f t="shared" si="8"/>
        <v>0</v>
      </c>
      <c r="AG51" s="133">
        <v>1358.83</v>
      </c>
      <c r="AH51" s="178">
        <f t="shared" si="12"/>
        <v>5481.46</v>
      </c>
      <c r="AI51" s="178">
        <f t="shared" si="13"/>
        <v>6840.29</v>
      </c>
      <c r="AJ51" s="137"/>
      <c r="AK51" s="181"/>
    </row>
    <row r="52" spans="1:43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5"/>
        <v>0</v>
      </c>
      <c r="S52" s="14">
        <f t="shared" si="4"/>
        <v>0</v>
      </c>
      <c r="T52" s="14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33">
        <f t="shared" si="9"/>
        <v>0</v>
      </c>
      <c r="AB52" s="14">
        <f t="shared" si="14"/>
        <v>0</v>
      </c>
      <c r="AC52" s="33">
        <f t="shared" si="10"/>
        <v>0</v>
      </c>
      <c r="AD52" s="14">
        <f t="shared" si="7"/>
        <v>0</v>
      </c>
      <c r="AE52" s="33">
        <f t="shared" si="11"/>
        <v>0</v>
      </c>
      <c r="AF52" s="14">
        <f t="shared" si="8"/>
        <v>0</v>
      </c>
      <c r="AG52" s="133">
        <v>0</v>
      </c>
      <c r="AH52" s="178">
        <f t="shared" si="12"/>
        <v>0</v>
      </c>
      <c r="AI52" s="178">
        <f t="shared" si="13"/>
        <v>0</v>
      </c>
      <c r="AJ52" s="137"/>
      <c r="AK52" s="181"/>
    </row>
    <row r="53" spans="1:43" s="143" customFormat="1" ht="24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40000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5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16">
        <v>1</v>
      </c>
      <c r="W53" s="16">
        <v>5</v>
      </c>
      <c r="X53" s="16">
        <v>0</v>
      </c>
      <c r="Y53" s="14">
        <f t="shared" si="6"/>
        <v>4.7619047619047619</v>
      </c>
      <c r="Z53" s="33">
        <v>4819.7299999999996</v>
      </c>
      <c r="AA53" s="33">
        <f t="shared" si="9"/>
        <v>27916.06</v>
      </c>
      <c r="AB53" s="14">
        <f t="shared" si="14"/>
        <v>100</v>
      </c>
      <c r="AC53" s="33">
        <v>27615.85</v>
      </c>
      <c r="AD53" s="14">
        <f t="shared" si="7"/>
        <v>98.92459752558203</v>
      </c>
      <c r="AE53" s="33">
        <f t="shared" si="11"/>
        <v>300.21000000000276</v>
      </c>
      <c r="AF53" s="14">
        <f t="shared" si="8"/>
        <v>1.0754024744179616</v>
      </c>
      <c r="AG53" s="133">
        <v>4819.7299999999996</v>
      </c>
      <c r="AH53" s="178">
        <f t="shared" si="12"/>
        <v>23096.33</v>
      </c>
      <c r="AI53" s="178">
        <f t="shared" si="13"/>
        <v>27916.06</v>
      </c>
      <c r="AJ53" s="179"/>
      <c r="AK53" s="179"/>
    </row>
    <row r="54" spans="1:43" ht="33.75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20000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5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33">
        <v>6460.39</v>
      </c>
      <c r="AA54" s="33">
        <f t="shared" si="9"/>
        <v>21785.25</v>
      </c>
      <c r="AB54" s="14">
        <f t="shared" si="14"/>
        <v>100</v>
      </c>
      <c r="AC54" s="33">
        <v>21785.25</v>
      </c>
      <c r="AD54" s="14">
        <f t="shared" si="7"/>
        <v>100</v>
      </c>
      <c r="AE54" s="33">
        <f t="shared" si="11"/>
        <v>0</v>
      </c>
      <c r="AF54" s="14">
        <f t="shared" si="8"/>
        <v>0</v>
      </c>
      <c r="AG54" s="133">
        <v>6460.39</v>
      </c>
      <c r="AH54" s="178">
        <f t="shared" si="12"/>
        <v>15324.86</v>
      </c>
      <c r="AI54" s="178">
        <f t="shared" si="13"/>
        <v>21785.25</v>
      </c>
      <c r="AJ54" s="137"/>
      <c r="AK54" s="181"/>
    </row>
    <row r="55" spans="1:43" s="143" customFormat="1" ht="33.75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20000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5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16">
        <v>2</v>
      </c>
      <c r="W55" s="16">
        <v>3</v>
      </c>
      <c r="X55" s="16">
        <v>0</v>
      </c>
      <c r="Y55" s="14">
        <f t="shared" si="6"/>
        <v>20</v>
      </c>
      <c r="Z55" s="14">
        <v>3796.24</v>
      </c>
      <c r="AA55" s="33">
        <f t="shared" si="9"/>
        <v>5552.67</v>
      </c>
      <c r="AB55" s="14">
        <f t="shared" si="14"/>
        <v>100</v>
      </c>
      <c r="AC55" s="33">
        <v>5045.68</v>
      </c>
      <c r="AD55" s="14">
        <f t="shared" si="7"/>
        <v>90.86943758588211</v>
      </c>
      <c r="AE55" s="33">
        <f t="shared" si="11"/>
        <v>506.98999999999978</v>
      </c>
      <c r="AF55" s="14">
        <f t="shared" si="8"/>
        <v>9.1305624141178896</v>
      </c>
      <c r="AG55" s="133">
        <v>3796.24</v>
      </c>
      <c r="AH55" s="178">
        <f t="shared" si="12"/>
        <v>1756.43</v>
      </c>
      <c r="AI55" s="178">
        <f t="shared" si="13"/>
        <v>5552.67</v>
      </c>
      <c r="AJ55" s="179"/>
      <c r="AK55" s="188"/>
    </row>
    <row r="56" spans="1:43" s="143" customFormat="1" ht="24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30000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5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16">
        <v>21</v>
      </c>
      <c r="W56" s="16">
        <v>30</v>
      </c>
      <c r="X56" s="16">
        <v>0</v>
      </c>
      <c r="Y56" s="14">
        <f t="shared" si="6"/>
        <v>87.5</v>
      </c>
      <c r="Z56" s="14">
        <v>12798.01</v>
      </c>
      <c r="AA56" s="33">
        <f t="shared" si="9"/>
        <v>21234.760000000002</v>
      </c>
      <c r="AB56" s="14">
        <f t="shared" si="14"/>
        <v>95.536825397111073</v>
      </c>
      <c r="AC56" s="33">
        <v>21234.76</v>
      </c>
      <c r="AD56" s="14">
        <f t="shared" si="7"/>
        <v>99.999999999999972</v>
      </c>
      <c r="AE56" s="33">
        <f t="shared" si="11"/>
        <v>0</v>
      </c>
      <c r="AF56" s="14">
        <f t="shared" si="8"/>
        <v>0</v>
      </c>
      <c r="AG56" s="133">
        <v>11805.99</v>
      </c>
      <c r="AH56" s="178">
        <f t="shared" si="12"/>
        <v>9428.77</v>
      </c>
      <c r="AI56" s="178">
        <f t="shared" si="13"/>
        <v>21234.760000000002</v>
      </c>
      <c r="AJ56" s="179"/>
      <c r="AK56" s="179"/>
    </row>
    <row r="57" spans="1:43" s="143" customFormat="1" ht="24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50000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5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16">
        <v>21</v>
      </c>
      <c r="W57" s="16">
        <v>21</v>
      </c>
      <c r="X57" s="16">
        <v>0</v>
      </c>
      <c r="Y57" s="14">
        <f t="shared" si="6"/>
        <v>14.482758620689657</v>
      </c>
      <c r="Z57" s="14">
        <v>7229.95</v>
      </c>
      <c r="AA57" s="33">
        <f t="shared" si="9"/>
        <v>24129.45</v>
      </c>
      <c r="AB57" s="14">
        <f t="shared" si="14"/>
        <v>99.997762120912597</v>
      </c>
      <c r="AC57" s="33">
        <f t="shared" si="10"/>
        <v>24129.45</v>
      </c>
      <c r="AD57" s="14">
        <f t="shared" si="7"/>
        <v>100</v>
      </c>
      <c r="AE57" s="33">
        <f t="shared" si="11"/>
        <v>0</v>
      </c>
      <c r="AF57" s="14">
        <f t="shared" si="8"/>
        <v>0</v>
      </c>
      <c r="AG57" s="133">
        <v>7229.41</v>
      </c>
      <c r="AH57" s="178">
        <f t="shared" si="12"/>
        <v>16900.04</v>
      </c>
      <c r="AI57" s="178">
        <f t="shared" si="13"/>
        <v>24129.45</v>
      </c>
      <c r="AJ57" s="179"/>
      <c r="AK57" s="179"/>
    </row>
    <row r="58" spans="1:43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885100</v>
      </c>
      <c r="H58" s="58">
        <f t="shared" ref="H58:M58" si="16">SUM(H7:H57)</f>
        <v>1073</v>
      </c>
      <c r="I58" s="58">
        <f t="shared" si="16"/>
        <v>161</v>
      </c>
      <c r="J58" s="58">
        <f t="shared" si="16"/>
        <v>841</v>
      </c>
      <c r="K58" s="58">
        <f t="shared" si="16"/>
        <v>639</v>
      </c>
      <c r="L58" s="58">
        <f t="shared" si="16"/>
        <v>677</v>
      </c>
      <c r="M58" s="58">
        <f t="shared" si="16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58">
        <f>SUM(V7:V57)</f>
        <v>154</v>
      </c>
      <c r="W58" s="58">
        <f>SUM(W7:W57)</f>
        <v>206</v>
      </c>
      <c r="X58" s="58">
        <f>SUM(X7:X57)</f>
        <v>2</v>
      </c>
      <c r="Y58" s="14">
        <f>IF(H58=0,0,V58/H58)*100</f>
        <v>14.352283317800559</v>
      </c>
      <c r="Z58" s="146">
        <f>SUM(Z7:Z57)</f>
        <v>194952.08000000005</v>
      </c>
      <c r="AA58" s="108">
        <f>SUM(AA7:AA57)</f>
        <v>523291.73000000004</v>
      </c>
      <c r="AB58" s="14">
        <f>IF(Z58=0,0,AA58/Z58)*100</f>
        <v>268.42069599872951</v>
      </c>
      <c r="AC58" s="108">
        <f>SUM(AC7:AC57)</f>
        <v>518092.05</v>
      </c>
      <c r="AD58" s="14">
        <f>IF(AA58=0,0,AC58/AA58)*100</f>
        <v>99.006351581363603</v>
      </c>
      <c r="AE58" s="33">
        <f>SUM(AE7:AE57)</f>
        <v>5199.6800000000048</v>
      </c>
      <c r="AF58" s="14">
        <f>IF(AA58=0,0,AE58/AA58)*100</f>
        <v>0.99364841863638942</v>
      </c>
      <c r="AG58" s="180">
        <f>SUM(AG7:AG57)</f>
        <v>178589.08</v>
      </c>
      <c r="AH58" s="180">
        <f>SUM(AH7:AH57)</f>
        <v>344702.64999999997</v>
      </c>
      <c r="AI58" s="180">
        <f>SUM(AI7:AI57)</f>
        <v>523291.73000000004</v>
      </c>
      <c r="AJ58" s="137"/>
      <c r="AK58" s="181"/>
    </row>
    <row r="59" spans="1:43" x14ac:dyDescent="0.25">
      <c r="A59" s="103"/>
      <c r="B59" s="103"/>
      <c r="C59" s="103"/>
      <c r="D59" s="103"/>
      <c r="E59" s="103"/>
      <c r="F59" s="103"/>
      <c r="G59" s="103"/>
      <c r="H59" s="104"/>
      <c r="I59" s="104"/>
      <c r="J59" s="104"/>
      <c r="K59" s="104"/>
      <c r="L59" s="104"/>
      <c r="M59" s="104"/>
      <c r="N59" s="105"/>
      <c r="O59" s="104"/>
      <c r="P59" s="104"/>
      <c r="Q59" s="105"/>
      <c r="R59" s="147"/>
      <c r="S59" s="148"/>
      <c r="T59" s="149"/>
      <c r="U59" s="150"/>
      <c r="V59" s="187"/>
      <c r="W59" s="187"/>
      <c r="X59" s="147"/>
      <c r="Y59" s="148"/>
      <c r="Z59" s="151" t="s">
        <v>175</v>
      </c>
      <c r="AA59" s="371">
        <v>344702.65</v>
      </c>
      <c r="AB59" s="371"/>
      <c r="AC59" s="371"/>
      <c r="AD59" s="148"/>
      <c r="AE59" s="111"/>
      <c r="AF59" s="148"/>
      <c r="AG59" s="180"/>
      <c r="AH59" s="180"/>
      <c r="AI59" s="180"/>
      <c r="AJ59" s="137"/>
      <c r="AK59" s="181"/>
      <c r="AL59" s="136"/>
      <c r="AM59" s="136"/>
      <c r="AN59" s="136"/>
      <c r="AO59" s="136"/>
      <c r="AP59" s="136"/>
      <c r="AQ59" s="136"/>
    </row>
    <row r="60" spans="1:43" x14ac:dyDescent="0.25">
      <c r="A60" s="103"/>
      <c r="B60" s="103"/>
      <c r="C60" s="103"/>
      <c r="D60" s="103"/>
      <c r="E60" s="103"/>
      <c r="F60" s="103"/>
      <c r="G60" s="103"/>
      <c r="H60" s="104"/>
      <c r="I60" s="104"/>
      <c r="J60" s="104"/>
      <c r="K60" s="104"/>
      <c r="L60" s="104"/>
      <c r="M60" s="104"/>
      <c r="N60" s="105"/>
      <c r="O60" s="104"/>
      <c r="P60" s="104"/>
      <c r="Q60" s="105"/>
      <c r="R60" s="147"/>
      <c r="S60" s="148"/>
      <c r="T60" s="149"/>
      <c r="U60" s="150"/>
      <c r="V60" s="187"/>
      <c r="W60" s="187"/>
      <c r="X60" s="147"/>
      <c r="Y60" s="148"/>
      <c r="Z60" s="151"/>
      <c r="AA60" s="127"/>
      <c r="AB60" s="373" t="s">
        <v>184</v>
      </c>
      <c r="AC60" s="373"/>
      <c r="AD60" s="182"/>
      <c r="AE60" s="373" t="s">
        <v>185</v>
      </c>
      <c r="AF60" s="373"/>
      <c r="AG60" s="180"/>
      <c r="AH60" s="180"/>
      <c r="AI60" s="180"/>
      <c r="AJ60" s="137"/>
      <c r="AK60" s="181"/>
      <c r="AL60" s="136"/>
      <c r="AM60" s="136"/>
      <c r="AN60" s="136"/>
      <c r="AO60" s="136"/>
      <c r="AP60" s="136"/>
      <c r="AQ60" s="136"/>
    </row>
    <row r="61" spans="1:43" x14ac:dyDescent="0.25">
      <c r="A61" s="78"/>
      <c r="B61" s="78"/>
      <c r="C61" s="78"/>
      <c r="D61" s="80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137"/>
      <c r="S61" s="153" t="s">
        <v>180</v>
      </c>
      <c r="T61" s="149">
        <v>728494.79</v>
      </c>
      <c r="U61" s="120"/>
      <c r="V61" s="120"/>
      <c r="W61" s="120"/>
      <c r="X61" s="137"/>
      <c r="Y61" s="137"/>
      <c r="Z61" s="133"/>
      <c r="AA61" s="130">
        <f>AA58-AA59</f>
        <v>178589.08000000002</v>
      </c>
      <c r="AB61" s="183" t="s">
        <v>166</v>
      </c>
      <c r="AC61" s="129">
        <f>T58</f>
        <v>344702.64999999997</v>
      </c>
      <c r="AD61" s="178"/>
      <c r="AE61" s="132">
        <v>696.7</v>
      </c>
      <c r="AF61" s="184">
        <f>AE58+AE59+AE61</f>
        <v>5896.3800000000047</v>
      </c>
      <c r="AG61" s="128"/>
      <c r="AH61" s="137"/>
      <c r="AI61" s="137"/>
      <c r="AJ61" s="137"/>
      <c r="AK61" s="181"/>
      <c r="AL61" s="136"/>
      <c r="AM61" s="136"/>
      <c r="AN61" s="136"/>
      <c r="AO61" s="136"/>
      <c r="AP61" s="136"/>
      <c r="AQ61" s="136"/>
    </row>
    <row r="62" spans="1:43" x14ac:dyDescent="0.25">
      <c r="A62" s="78"/>
      <c r="B62" s="78"/>
      <c r="C62" s="78"/>
      <c r="D62" s="80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367" t="s">
        <v>181</v>
      </c>
      <c r="S62" s="154" t="s">
        <v>177</v>
      </c>
      <c r="T62" s="155">
        <f>AC58</f>
        <v>518092.05</v>
      </c>
      <c r="U62" s="120"/>
      <c r="V62" s="120"/>
      <c r="W62" s="120"/>
      <c r="X62" s="137"/>
      <c r="Y62" s="137"/>
      <c r="Z62" s="133"/>
      <c r="AA62" s="375" t="s">
        <v>167</v>
      </c>
      <c r="AB62" s="375"/>
      <c r="AC62" s="130">
        <f>AG58</f>
        <v>178589.08</v>
      </c>
      <c r="AD62" s="185" t="s">
        <v>171</v>
      </c>
      <c r="AE62" s="376">
        <v>739567.33</v>
      </c>
      <c r="AF62" s="376"/>
      <c r="AG62" s="133"/>
      <c r="AH62" s="137"/>
      <c r="AI62" s="137"/>
      <c r="AJ62" s="137"/>
      <c r="AK62" s="181"/>
      <c r="AL62" s="136"/>
      <c r="AM62" s="136"/>
      <c r="AN62" s="136"/>
      <c r="AO62" s="136"/>
      <c r="AP62" s="136"/>
      <c r="AQ62" s="136"/>
    </row>
    <row r="63" spans="1:43" x14ac:dyDescent="0.25">
      <c r="A63" s="78"/>
      <c r="B63" s="78"/>
      <c r="C63" s="78"/>
      <c r="D63" s="80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367"/>
      <c r="S63" s="154" t="s">
        <v>178</v>
      </c>
      <c r="T63" s="156">
        <v>43532.480000000003</v>
      </c>
      <c r="U63" s="120"/>
      <c r="V63" s="120"/>
      <c r="W63" s="120"/>
      <c r="X63" s="137"/>
      <c r="Y63" s="137"/>
      <c r="Z63" s="133"/>
      <c r="AA63" s="375" t="s">
        <v>168</v>
      </c>
      <c r="AB63" s="375"/>
      <c r="AC63" s="128">
        <v>56483.92</v>
      </c>
      <c r="AD63" s="185" t="s">
        <v>172</v>
      </c>
      <c r="AE63" s="375">
        <v>520874.99</v>
      </c>
      <c r="AF63" s="375"/>
      <c r="AG63" s="133"/>
      <c r="AH63" s="137"/>
      <c r="AI63" s="137"/>
      <c r="AJ63" s="137"/>
      <c r="AK63" s="181"/>
      <c r="AL63" s="136"/>
      <c r="AM63" s="136"/>
      <c r="AN63" s="136"/>
      <c r="AO63" s="136"/>
      <c r="AP63" s="136"/>
      <c r="AQ63" s="136"/>
    </row>
    <row r="64" spans="1:43" x14ac:dyDescent="0.25">
      <c r="A64" s="78"/>
      <c r="B64" s="78"/>
      <c r="C64" s="78"/>
      <c r="D64" s="80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367"/>
      <c r="S64" s="157" t="s">
        <v>179</v>
      </c>
      <c r="T64" s="137">
        <v>10305.209999999999</v>
      </c>
      <c r="U64" s="120"/>
      <c r="V64" s="120"/>
      <c r="W64" s="120"/>
      <c r="X64" s="137"/>
      <c r="Y64" s="137"/>
      <c r="Z64" s="133"/>
      <c r="AA64" s="376" t="s">
        <v>169</v>
      </c>
      <c r="AB64" s="376"/>
      <c r="AC64" s="129">
        <v>10305.209999999999</v>
      </c>
      <c r="AD64" s="186" t="s">
        <v>173</v>
      </c>
      <c r="AE64" s="377">
        <f>AE62-AE63</f>
        <v>218692.33999999997</v>
      </c>
      <c r="AF64" s="374"/>
      <c r="AG64" s="133"/>
      <c r="AH64" s="137"/>
      <c r="AI64" s="137"/>
      <c r="AJ64" s="137"/>
      <c r="AK64" s="181"/>
      <c r="AL64" s="136"/>
      <c r="AM64" s="136"/>
      <c r="AN64" s="136"/>
      <c r="AO64" s="136"/>
      <c r="AP64" s="136"/>
      <c r="AQ64" s="136"/>
    </row>
    <row r="65" spans="1:43" x14ac:dyDescent="0.25">
      <c r="A65" s="78"/>
      <c r="B65" s="78"/>
      <c r="C65" s="78"/>
      <c r="D65" s="80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137" t="s">
        <v>182</v>
      </c>
      <c r="S65" s="137"/>
      <c r="T65" s="154">
        <v>176172.34</v>
      </c>
      <c r="U65" s="120"/>
      <c r="V65" s="120"/>
      <c r="W65" s="120"/>
      <c r="X65" s="137"/>
      <c r="Y65" s="137"/>
      <c r="Z65" s="133"/>
      <c r="AA65" s="374" t="s">
        <v>170</v>
      </c>
      <c r="AB65" s="374"/>
      <c r="AC65" s="130">
        <f>SUM(AC62:AC64)</f>
        <v>245378.21</v>
      </c>
      <c r="AD65" s="133"/>
      <c r="AE65" s="128"/>
      <c r="AF65" s="133"/>
      <c r="AG65" s="133"/>
      <c r="AH65" s="137"/>
      <c r="AI65" s="137"/>
      <c r="AJ65" s="137"/>
      <c r="AK65" s="181"/>
      <c r="AL65" s="136"/>
      <c r="AM65" s="136"/>
      <c r="AN65" s="136"/>
      <c r="AO65" s="136"/>
      <c r="AP65" s="136"/>
      <c r="AQ65" s="136"/>
    </row>
    <row r="66" spans="1:43" x14ac:dyDescent="0.25">
      <c r="A66" s="78"/>
      <c r="B66" s="78"/>
      <c r="C66" s="78"/>
      <c r="D66" s="80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137"/>
      <c r="S66" s="137"/>
      <c r="T66" s="158">
        <f>T61-T62-T63-T64-T65</f>
        <v>-19607.28999999995</v>
      </c>
      <c r="U66" s="120"/>
      <c r="V66" s="120"/>
      <c r="W66" s="120"/>
      <c r="X66" s="137"/>
      <c r="Y66" s="137"/>
      <c r="Z66" s="133"/>
      <c r="AA66" s="128"/>
      <c r="AB66" s="133"/>
      <c r="AC66" s="128"/>
      <c r="AD66" s="133"/>
      <c r="AE66" s="128"/>
      <c r="AF66" s="133"/>
      <c r="AG66" s="133"/>
      <c r="AH66" s="137"/>
      <c r="AI66" s="137"/>
      <c r="AJ66" s="137"/>
      <c r="AK66" s="181"/>
      <c r="AL66" s="136"/>
      <c r="AM66" s="136"/>
      <c r="AN66" s="136"/>
      <c r="AO66" s="136"/>
      <c r="AP66" s="136"/>
      <c r="AQ66" s="136"/>
    </row>
    <row r="67" spans="1:43" x14ac:dyDescent="0.25">
      <c r="U67" s="136"/>
      <c r="V67" s="144"/>
      <c r="W67" s="144"/>
      <c r="X67" s="136"/>
      <c r="Y67" s="136"/>
      <c r="Z67" s="144"/>
      <c r="AA67" s="135"/>
      <c r="AB67" s="136"/>
      <c r="AC67" s="135"/>
      <c r="AD67" s="136"/>
      <c r="AE67" s="135"/>
      <c r="AF67" s="136"/>
      <c r="AG67" s="181"/>
      <c r="AH67" s="181"/>
      <c r="AI67" s="181"/>
      <c r="AJ67" s="181"/>
      <c r="AK67" s="136"/>
      <c r="AL67" s="136"/>
      <c r="AM67" s="136"/>
      <c r="AN67" s="136"/>
      <c r="AO67" s="136"/>
      <c r="AP67" s="136"/>
      <c r="AQ67" s="136"/>
    </row>
    <row r="68" spans="1:43" x14ac:dyDescent="0.25">
      <c r="U68" s="136"/>
      <c r="V68" s="144"/>
      <c r="W68" s="144"/>
      <c r="X68" s="136"/>
      <c r="Y68" s="136"/>
      <c r="Z68" s="144"/>
      <c r="AA68" s="135"/>
      <c r="AB68" s="136"/>
      <c r="AC68" s="135"/>
      <c r="AD68" s="136"/>
      <c r="AE68" s="135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</row>
    <row r="69" spans="1:43" x14ac:dyDescent="0.25">
      <c r="U69" s="136"/>
      <c r="V69" s="144"/>
      <c r="W69" s="144"/>
      <c r="X69" s="136"/>
      <c r="Y69" s="136"/>
      <c r="Z69" s="144"/>
      <c r="AA69" s="135"/>
      <c r="AB69" s="136"/>
      <c r="AC69" s="135"/>
      <c r="AD69" s="136"/>
      <c r="AE69" s="135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</row>
    <row r="70" spans="1:43" x14ac:dyDescent="0.25">
      <c r="U70" s="136"/>
      <c r="V70" s="144"/>
      <c r="W70" s="144"/>
      <c r="X70" s="136"/>
      <c r="Y70" s="136"/>
      <c r="Z70" s="144"/>
      <c r="AA70" s="135"/>
      <c r="AB70" s="136"/>
      <c r="AC70" s="135"/>
      <c r="AD70" s="136"/>
      <c r="AE70" s="135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</row>
    <row r="71" spans="1:43" x14ac:dyDescent="0.25">
      <c r="U71" s="136"/>
      <c r="V71" s="144"/>
      <c r="W71" s="144"/>
      <c r="X71" s="136"/>
      <c r="Y71" s="136"/>
      <c r="Z71" s="144"/>
      <c r="AA71" s="135"/>
      <c r="AB71" s="136"/>
      <c r="AC71" s="135"/>
      <c r="AD71" s="136"/>
      <c r="AE71" s="135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</row>
    <row r="72" spans="1:43" x14ac:dyDescent="0.25">
      <c r="Z72" s="144"/>
      <c r="AA72" s="135"/>
      <c r="AB72" s="136"/>
      <c r="AC72" s="135"/>
      <c r="AD72" s="136"/>
      <c r="AE72" s="135"/>
      <c r="AF72" s="136"/>
      <c r="AG72" s="136"/>
    </row>
    <row r="73" spans="1:43" x14ac:dyDescent="0.25">
      <c r="Z73" s="144"/>
      <c r="AA73" s="135"/>
      <c r="AB73" s="136"/>
      <c r="AC73" s="135"/>
      <c r="AD73" s="136"/>
      <c r="AE73" s="135"/>
      <c r="AF73" s="136"/>
      <c r="AG73" s="136"/>
    </row>
  </sheetData>
  <mergeCells count="46">
    <mergeCell ref="H4:H5"/>
    <mergeCell ref="AA65:AB65"/>
    <mergeCell ref="R62:R64"/>
    <mergeCell ref="AA62:AB62"/>
    <mergeCell ref="AE62:AF62"/>
    <mergeCell ref="AA63:AB63"/>
    <mergeCell ref="AE63:AF63"/>
    <mergeCell ref="AA64:AB64"/>
    <mergeCell ref="AE64:AF64"/>
    <mergeCell ref="AE4:AF4"/>
    <mergeCell ref="Z4:Z5"/>
    <mergeCell ref="K4:K5"/>
    <mergeCell ref="L4:L5"/>
    <mergeCell ref="AC4:AD4"/>
    <mergeCell ref="A58:F58"/>
    <mergeCell ref="AA59:AC59"/>
    <mergeCell ref="AB60:AC60"/>
    <mergeCell ref="AE60:AF60"/>
    <mergeCell ref="V4:V5"/>
    <mergeCell ref="W4:W5"/>
    <mergeCell ref="X4:X5"/>
    <mergeCell ref="Y4:Y5"/>
    <mergeCell ref="AA4:AB4"/>
    <mergeCell ref="M4:M5"/>
    <mergeCell ref="N4:N5"/>
    <mergeCell ref="O4:O5"/>
    <mergeCell ref="P4:Q4"/>
    <mergeCell ref="R4:S4"/>
    <mergeCell ref="I4:I5"/>
    <mergeCell ref="J4:J5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V3:Z3"/>
    <mergeCell ref="AA3:AF3"/>
    <mergeCell ref="T4:U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3"/>
  <sheetViews>
    <sheetView topLeftCell="A40" zoomScale="70" zoomScaleNormal="70" workbookViewId="0">
      <selection activeCell="O59" sqref="O59:AF70"/>
    </sheetView>
  </sheetViews>
  <sheetFormatPr defaultRowHeight="15" x14ac:dyDescent="0.25"/>
  <cols>
    <col min="3" max="3" width="2.28515625" customWidth="1"/>
    <col min="4" max="4" width="17.42578125" customWidth="1"/>
    <col min="20" max="20" width="9.7109375" customWidth="1"/>
    <col min="22" max="23" width="9.140625" style="78"/>
    <col min="26" max="26" width="9.140625" style="78"/>
    <col min="27" max="27" width="9.5703125" style="83" bestFit="1" customWidth="1"/>
    <col min="29" max="29" width="10.7109375" style="83" bestFit="1" customWidth="1"/>
    <col min="31" max="31" width="9.28515625" style="83" bestFit="1" customWidth="1"/>
    <col min="32" max="32" width="9.28515625" bestFit="1" customWidth="1"/>
    <col min="33" max="35" width="9.5703125" bestFit="1" customWidth="1"/>
  </cols>
  <sheetData>
    <row r="1" spans="1:38" ht="42" customHeight="1" x14ac:dyDescent="0.25">
      <c r="A1" s="307" t="s">
        <v>187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20"/>
      <c r="AH1" s="120"/>
      <c r="AI1" s="120"/>
      <c r="AJ1" s="120"/>
      <c r="AK1" s="136"/>
      <c r="AL1" s="136"/>
    </row>
    <row r="2" spans="1:38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G2" s="120"/>
      <c r="AH2" s="120"/>
      <c r="AI2" s="120"/>
      <c r="AJ2" s="120"/>
      <c r="AK2" s="136"/>
      <c r="AL2" s="136"/>
    </row>
    <row r="3" spans="1:38" ht="29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  <c r="AG3" s="120"/>
      <c r="AH3" s="120"/>
      <c r="AI3" s="120"/>
      <c r="AJ3" s="120"/>
      <c r="AK3" s="136"/>
      <c r="AL3" s="136"/>
    </row>
    <row r="4" spans="1:38" ht="33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  <c r="AG4" s="137"/>
      <c r="AH4" s="137"/>
      <c r="AI4" s="137"/>
      <c r="AJ4" s="137"/>
      <c r="AK4" s="181"/>
      <c r="AL4" s="181"/>
    </row>
    <row r="5" spans="1:38" s="83" customFormat="1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84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3" t="s">
        <v>165</v>
      </c>
      <c r="AH5" s="133" t="s">
        <v>163</v>
      </c>
      <c r="AI5" s="133" t="s">
        <v>164</v>
      </c>
      <c r="AJ5" s="109"/>
      <c r="AK5" s="109"/>
      <c r="AL5" s="109"/>
    </row>
    <row r="6" spans="1:38" s="83" customFormat="1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72">
        <f t="shared" si="0"/>
        <v>27</v>
      </c>
      <c r="AB6" s="11">
        <f t="shared" si="0"/>
        <v>28</v>
      </c>
      <c r="AC6" s="72">
        <f t="shared" si="0"/>
        <v>29</v>
      </c>
      <c r="AD6" s="11">
        <f t="shared" si="0"/>
        <v>30</v>
      </c>
      <c r="AE6" s="72">
        <v>31</v>
      </c>
      <c r="AF6" s="11">
        <v>32</v>
      </c>
      <c r="AG6" s="133" t="s">
        <v>183</v>
      </c>
      <c r="AH6" s="133"/>
      <c r="AI6" s="133"/>
      <c r="AJ6" s="109"/>
      <c r="AK6" s="109"/>
      <c r="AL6" s="109"/>
    </row>
    <row r="7" spans="1:38" s="83" customFormat="1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50000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16">
        <v>8</v>
      </c>
      <c r="W7" s="16">
        <v>15</v>
      </c>
      <c r="X7" s="16">
        <v>0</v>
      </c>
      <c r="Y7" s="14">
        <f t="shared" ref="Y7:Y57" si="6">IF(H7=0,0,V7/H7)*100</f>
        <v>27.586206896551722</v>
      </c>
      <c r="Z7" s="14">
        <v>14125.75</v>
      </c>
      <c r="AA7" s="33">
        <f>AI7</f>
        <v>21770.1</v>
      </c>
      <c r="AB7" s="14">
        <f>IF((Z7+T7)=0,0,AA7/(Z7+T7)*100)</f>
        <v>100</v>
      </c>
      <c r="AC7" s="33">
        <f>AA7</f>
        <v>21770.1</v>
      </c>
      <c r="AD7" s="14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33">
        <v>14125.75</v>
      </c>
      <c r="AH7" s="178">
        <f>T7</f>
        <v>7644.35</v>
      </c>
      <c r="AI7" s="178">
        <f>AG7+AH7</f>
        <v>21770.1</v>
      </c>
      <c r="AJ7" s="109"/>
      <c r="AK7" s="109"/>
      <c r="AL7" s="109"/>
    </row>
    <row r="8" spans="1:38" s="83" customFormat="1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33">
        <f t="shared" ref="AA8:AA57" si="9">AI8</f>
        <v>0</v>
      </c>
      <c r="AB8" s="14">
        <f>IF((Z8+T8)=0,0,AA8/(Z8+T8)*100)</f>
        <v>0</v>
      </c>
      <c r="AC8" s="33">
        <f t="shared" ref="AC8:AC57" si="10">AA8</f>
        <v>0</v>
      </c>
      <c r="AD8" s="14">
        <f t="shared" si="7"/>
        <v>0</v>
      </c>
      <c r="AE8" s="33">
        <f t="shared" ref="AE8:AE57" si="11">AA8-AC8</f>
        <v>0</v>
      </c>
      <c r="AF8" s="14">
        <f t="shared" si="8"/>
        <v>0</v>
      </c>
      <c r="AG8" s="133">
        <v>0</v>
      </c>
      <c r="AH8" s="178">
        <f t="shared" ref="AH8:AH57" si="12">T8</f>
        <v>0</v>
      </c>
      <c r="AI8" s="178">
        <f t="shared" ref="AI8:AI57" si="13">AG8+AH8</f>
        <v>0</v>
      </c>
      <c r="AJ8" s="109"/>
      <c r="AK8" s="109"/>
      <c r="AL8" s="109"/>
    </row>
    <row r="9" spans="1:38" s="83" customFormat="1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30000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33">
        <f t="shared" si="9"/>
        <v>26929.119999999999</v>
      </c>
      <c r="AB9" s="14">
        <f t="shared" ref="AB9:AB57" si="14">IF((Z9+T9)=0,0,AA9/(Z9+T9)*100)</f>
        <v>100</v>
      </c>
      <c r="AC9" s="33">
        <f t="shared" si="10"/>
        <v>26929.119999999999</v>
      </c>
      <c r="AD9" s="14">
        <f t="shared" si="7"/>
        <v>100</v>
      </c>
      <c r="AE9" s="33">
        <f t="shared" si="11"/>
        <v>0</v>
      </c>
      <c r="AF9" s="14">
        <f t="shared" si="8"/>
        <v>0</v>
      </c>
      <c r="AG9" s="133">
        <v>0</v>
      </c>
      <c r="AH9" s="178">
        <f t="shared" si="12"/>
        <v>26929.119999999999</v>
      </c>
      <c r="AI9" s="178">
        <f t="shared" si="13"/>
        <v>26929.119999999999</v>
      </c>
      <c r="AJ9" s="109"/>
      <c r="AK9" s="109"/>
      <c r="AL9" s="109"/>
    </row>
    <row r="10" spans="1:38" s="83" customFormat="1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33">
        <f t="shared" si="9"/>
        <v>0</v>
      </c>
      <c r="AB10" s="14">
        <f t="shared" si="14"/>
        <v>0</v>
      </c>
      <c r="AC10" s="33">
        <f t="shared" si="10"/>
        <v>0</v>
      </c>
      <c r="AD10" s="14">
        <f t="shared" si="7"/>
        <v>0</v>
      </c>
      <c r="AE10" s="33">
        <f t="shared" si="11"/>
        <v>0</v>
      </c>
      <c r="AF10" s="14">
        <f t="shared" si="8"/>
        <v>0</v>
      </c>
      <c r="AG10" s="133">
        <v>0</v>
      </c>
      <c r="AH10" s="178">
        <f t="shared" si="12"/>
        <v>0</v>
      </c>
      <c r="AI10" s="178">
        <f t="shared" si="13"/>
        <v>0</v>
      </c>
      <c r="AJ10" s="109"/>
      <c r="AK10" s="109"/>
      <c r="AL10" s="109"/>
    </row>
    <row r="11" spans="1:38" s="83" customFormat="1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20000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16">
        <v>1</v>
      </c>
      <c r="W11" s="16">
        <v>1</v>
      </c>
      <c r="X11" s="16">
        <v>0</v>
      </c>
      <c r="Y11" s="14">
        <f t="shared" si="6"/>
        <v>25</v>
      </c>
      <c r="Z11" s="14">
        <v>19798.91</v>
      </c>
      <c r="AA11" s="33">
        <f t="shared" si="9"/>
        <v>19798.91</v>
      </c>
      <c r="AB11" s="14">
        <f t="shared" si="14"/>
        <v>100</v>
      </c>
      <c r="AC11" s="33">
        <f t="shared" si="10"/>
        <v>19798.91</v>
      </c>
      <c r="AD11" s="14">
        <f t="shared" si="7"/>
        <v>100</v>
      </c>
      <c r="AE11" s="33">
        <f t="shared" si="11"/>
        <v>0</v>
      </c>
      <c r="AF11" s="14">
        <f t="shared" si="8"/>
        <v>0</v>
      </c>
      <c r="AG11" s="133">
        <v>19798.91</v>
      </c>
      <c r="AH11" s="178">
        <f t="shared" si="12"/>
        <v>0</v>
      </c>
      <c r="AI11" s="178">
        <f t="shared" si="13"/>
        <v>19798.91</v>
      </c>
      <c r="AJ11" s="109"/>
      <c r="AK11" s="109"/>
      <c r="AL11" s="109"/>
    </row>
    <row r="12" spans="1:38" s="83" customFormat="1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10000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16">
        <v>1</v>
      </c>
      <c r="W12" s="16">
        <v>1</v>
      </c>
      <c r="X12" s="16">
        <v>0</v>
      </c>
      <c r="Y12" s="14">
        <f t="shared" si="6"/>
        <v>10</v>
      </c>
      <c r="Z12" s="14">
        <v>503.43</v>
      </c>
      <c r="AA12" s="33">
        <f t="shared" si="9"/>
        <v>4759.0200000000004</v>
      </c>
      <c r="AB12" s="14">
        <f t="shared" si="14"/>
        <v>90.433543311575406</v>
      </c>
      <c r="AC12" s="33">
        <f t="shared" si="10"/>
        <v>4759.0200000000004</v>
      </c>
      <c r="AD12" s="14">
        <f t="shared" si="7"/>
        <v>100</v>
      </c>
      <c r="AE12" s="33">
        <f t="shared" si="11"/>
        <v>0</v>
      </c>
      <c r="AF12" s="14">
        <f t="shared" si="8"/>
        <v>0</v>
      </c>
      <c r="AG12" s="133">
        <v>0</v>
      </c>
      <c r="AH12" s="178">
        <f t="shared" si="12"/>
        <v>4759.0200000000004</v>
      </c>
      <c r="AI12" s="178">
        <f t="shared" si="13"/>
        <v>4759.0200000000004</v>
      </c>
      <c r="AJ12" s="109"/>
      <c r="AK12" s="109"/>
      <c r="AL12" s="109"/>
    </row>
    <row r="13" spans="1:38" s="83" customFormat="1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30000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33">
        <f t="shared" si="9"/>
        <v>13040.39</v>
      </c>
      <c r="AB13" s="14">
        <f t="shared" si="14"/>
        <v>100</v>
      </c>
      <c r="AC13" s="33">
        <f t="shared" si="10"/>
        <v>13040.39</v>
      </c>
      <c r="AD13" s="14">
        <f t="shared" si="7"/>
        <v>100</v>
      </c>
      <c r="AE13" s="33">
        <f t="shared" si="11"/>
        <v>0</v>
      </c>
      <c r="AF13" s="14">
        <f t="shared" si="8"/>
        <v>0</v>
      </c>
      <c r="AG13" s="133">
        <v>0</v>
      </c>
      <c r="AH13" s="178">
        <f t="shared" si="12"/>
        <v>13040.39</v>
      </c>
      <c r="AI13" s="178">
        <f t="shared" si="13"/>
        <v>13040.39</v>
      </c>
      <c r="AJ13" s="109"/>
      <c r="AK13" s="109"/>
      <c r="AL13" s="109"/>
    </row>
    <row r="14" spans="1:38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33">
        <f t="shared" si="9"/>
        <v>3707.03</v>
      </c>
      <c r="AB14" s="14">
        <f t="shared" si="14"/>
        <v>100</v>
      </c>
      <c r="AC14" s="33">
        <f t="shared" si="10"/>
        <v>3707.03</v>
      </c>
      <c r="AD14" s="14">
        <f t="shared" si="7"/>
        <v>100</v>
      </c>
      <c r="AE14" s="33">
        <f t="shared" si="11"/>
        <v>0</v>
      </c>
      <c r="AF14" s="14">
        <f t="shared" si="8"/>
        <v>0</v>
      </c>
      <c r="AG14" s="133">
        <v>0</v>
      </c>
      <c r="AH14" s="178">
        <f t="shared" si="12"/>
        <v>3707.03</v>
      </c>
      <c r="AI14" s="178">
        <f t="shared" si="13"/>
        <v>3707.03</v>
      </c>
      <c r="AJ14" s="137"/>
      <c r="AK14" s="181"/>
      <c r="AL14" s="181"/>
    </row>
    <row r="15" spans="1:38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5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0</v>
      </c>
      <c r="AA15" s="33">
        <f t="shared" si="9"/>
        <v>274.06</v>
      </c>
      <c r="AB15" s="14">
        <f t="shared" si="14"/>
        <v>100</v>
      </c>
      <c r="AC15" s="33">
        <f t="shared" si="10"/>
        <v>274.06</v>
      </c>
      <c r="AD15" s="14">
        <f t="shared" si="7"/>
        <v>100</v>
      </c>
      <c r="AE15" s="33">
        <f t="shared" si="11"/>
        <v>0</v>
      </c>
      <c r="AF15" s="14">
        <f t="shared" si="8"/>
        <v>0</v>
      </c>
      <c r="AG15" s="133">
        <v>0</v>
      </c>
      <c r="AH15" s="178">
        <f t="shared" si="12"/>
        <v>274.06</v>
      </c>
      <c r="AI15" s="178">
        <f t="shared" si="13"/>
        <v>274.06</v>
      </c>
      <c r="AJ15" s="137"/>
      <c r="AK15" s="181"/>
      <c r="AL15" s="181"/>
    </row>
    <row r="16" spans="1:38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20000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5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16">
        <v>1</v>
      </c>
      <c r="W16" s="16">
        <v>3</v>
      </c>
      <c r="X16" s="16">
        <v>0</v>
      </c>
      <c r="Y16" s="14">
        <f t="shared" si="6"/>
        <v>6.25</v>
      </c>
      <c r="Z16" s="14">
        <v>2993.81</v>
      </c>
      <c r="AA16" s="33">
        <f t="shared" si="9"/>
        <v>4038.9700000000003</v>
      </c>
      <c r="AB16" s="14">
        <f t="shared" si="14"/>
        <v>100</v>
      </c>
      <c r="AC16" s="33">
        <f t="shared" si="10"/>
        <v>4038.9700000000003</v>
      </c>
      <c r="AD16" s="14">
        <f t="shared" si="7"/>
        <v>100</v>
      </c>
      <c r="AE16" s="33">
        <f t="shared" si="11"/>
        <v>0</v>
      </c>
      <c r="AF16" s="14">
        <f t="shared" si="8"/>
        <v>0</v>
      </c>
      <c r="AG16" s="133">
        <v>2993.81</v>
      </c>
      <c r="AH16" s="178">
        <f t="shared" si="12"/>
        <v>1045.1600000000001</v>
      </c>
      <c r="AI16" s="178">
        <f t="shared" si="13"/>
        <v>4038.9700000000003</v>
      </c>
      <c r="AJ16" s="137"/>
      <c r="AK16" s="181"/>
      <c r="AL16" s="181"/>
    </row>
    <row r="17" spans="1:38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20000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5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16">
        <v>3</v>
      </c>
      <c r="W17" s="16">
        <v>3</v>
      </c>
      <c r="X17" s="16">
        <v>0</v>
      </c>
      <c r="Y17" s="14">
        <f t="shared" si="6"/>
        <v>23.076923076923077</v>
      </c>
      <c r="Z17" s="14">
        <v>2717.08</v>
      </c>
      <c r="AA17" s="33">
        <f t="shared" si="9"/>
        <v>1132.55</v>
      </c>
      <c r="AB17" s="14">
        <f t="shared" si="14"/>
        <v>33.335295589339061</v>
      </c>
      <c r="AC17" s="33">
        <f t="shared" si="10"/>
        <v>1132.55</v>
      </c>
      <c r="AD17" s="14">
        <f t="shared" si="7"/>
        <v>100</v>
      </c>
      <c r="AE17" s="33">
        <f t="shared" si="11"/>
        <v>0</v>
      </c>
      <c r="AF17" s="14">
        <f t="shared" si="8"/>
        <v>0</v>
      </c>
      <c r="AG17" s="133">
        <v>452.18</v>
      </c>
      <c r="AH17" s="178">
        <f t="shared" si="12"/>
        <v>680.37</v>
      </c>
      <c r="AI17" s="178">
        <f t="shared" si="13"/>
        <v>1132.55</v>
      </c>
      <c r="AJ17" s="137"/>
      <c r="AK17" s="181"/>
      <c r="AL17" s="181"/>
    </row>
    <row r="18" spans="1:38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30000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5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16">
        <v>3</v>
      </c>
      <c r="W18" s="16">
        <v>4</v>
      </c>
      <c r="X18" s="16">
        <v>0</v>
      </c>
      <c r="Y18" s="14">
        <f t="shared" si="6"/>
        <v>9.375</v>
      </c>
      <c r="Z18" s="14">
        <v>8015.69</v>
      </c>
      <c r="AA18" s="33">
        <f t="shared" si="9"/>
        <v>23527.439999999999</v>
      </c>
      <c r="AB18" s="14">
        <f t="shared" si="14"/>
        <v>100</v>
      </c>
      <c r="AC18" s="33">
        <f t="shared" si="10"/>
        <v>23527.439999999999</v>
      </c>
      <c r="AD18" s="14">
        <f t="shared" si="7"/>
        <v>100</v>
      </c>
      <c r="AE18" s="33">
        <f t="shared" si="11"/>
        <v>0</v>
      </c>
      <c r="AF18" s="14">
        <f t="shared" si="8"/>
        <v>0</v>
      </c>
      <c r="AG18" s="133">
        <v>8015.69</v>
      </c>
      <c r="AH18" s="178">
        <f t="shared" si="12"/>
        <v>15511.75</v>
      </c>
      <c r="AI18" s="178">
        <f t="shared" si="13"/>
        <v>23527.439999999999</v>
      </c>
      <c r="AJ18" s="137"/>
      <c r="AK18" s="181"/>
      <c r="AL18" s="181"/>
    </row>
    <row r="19" spans="1:38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5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16">
        <v>4</v>
      </c>
      <c r="W19" s="16">
        <v>6</v>
      </c>
      <c r="X19" s="16">
        <v>2</v>
      </c>
      <c r="Y19" s="14">
        <f t="shared" si="6"/>
        <v>17.391304347826086</v>
      </c>
      <c r="Z19" s="14">
        <v>16879.849999999999</v>
      </c>
      <c r="AA19" s="33">
        <f t="shared" si="9"/>
        <v>9343.36</v>
      </c>
      <c r="AB19" s="14">
        <f t="shared" si="14"/>
        <v>35.630115458786321</v>
      </c>
      <c r="AC19" s="33">
        <f t="shared" si="10"/>
        <v>9343.36</v>
      </c>
      <c r="AD19" s="14">
        <f t="shared" si="7"/>
        <v>100</v>
      </c>
      <c r="AE19" s="33">
        <f t="shared" si="11"/>
        <v>0</v>
      </c>
      <c r="AF19" s="14">
        <f t="shared" si="8"/>
        <v>0</v>
      </c>
      <c r="AG19" s="133">
        <v>0</v>
      </c>
      <c r="AH19" s="178">
        <f t="shared" si="12"/>
        <v>9343.36</v>
      </c>
      <c r="AI19" s="178">
        <f t="shared" si="13"/>
        <v>9343.36</v>
      </c>
      <c r="AJ19" s="137"/>
      <c r="AK19" s="181"/>
      <c r="AL19" s="181"/>
    </row>
    <row r="20" spans="1:38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100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33">
        <f t="shared" si="9"/>
        <v>0</v>
      </c>
      <c r="AB20" s="14">
        <f t="shared" si="14"/>
        <v>0</v>
      </c>
      <c r="AC20" s="33">
        <f t="shared" si="10"/>
        <v>0</v>
      </c>
      <c r="AD20" s="14">
        <f t="shared" si="7"/>
        <v>0</v>
      </c>
      <c r="AE20" s="33">
        <f t="shared" si="11"/>
        <v>0</v>
      </c>
      <c r="AF20" s="14">
        <f t="shared" si="8"/>
        <v>0</v>
      </c>
      <c r="AG20" s="133">
        <v>0</v>
      </c>
      <c r="AH20" s="178">
        <f t="shared" si="12"/>
        <v>0</v>
      </c>
      <c r="AI20" s="178">
        <f t="shared" si="13"/>
        <v>0</v>
      </c>
      <c r="AJ20" s="137"/>
      <c r="AK20" s="181"/>
      <c r="AL20" s="181"/>
    </row>
    <row r="21" spans="1:38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20000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5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16">
        <f>4+2+4</f>
        <v>10</v>
      </c>
      <c r="W21" s="16">
        <f>4+2+7</f>
        <v>13</v>
      </c>
      <c r="X21" s="16">
        <v>0</v>
      </c>
      <c r="Y21" s="14">
        <f t="shared" si="6"/>
        <v>33.333333333333329</v>
      </c>
      <c r="Z21" s="14">
        <v>2688.36</v>
      </c>
      <c r="AA21" s="33">
        <f t="shared" si="9"/>
        <v>10041.19</v>
      </c>
      <c r="AB21" s="14">
        <f t="shared" si="14"/>
        <v>100</v>
      </c>
      <c r="AC21" s="33">
        <f t="shared" si="10"/>
        <v>10041.19</v>
      </c>
      <c r="AD21" s="14">
        <f t="shared" si="7"/>
        <v>100</v>
      </c>
      <c r="AE21" s="33">
        <f t="shared" si="11"/>
        <v>0</v>
      </c>
      <c r="AF21" s="14">
        <f t="shared" si="8"/>
        <v>0</v>
      </c>
      <c r="AG21" s="133">
        <v>2688.36</v>
      </c>
      <c r="AH21" s="178">
        <f t="shared" si="12"/>
        <v>7352.83</v>
      </c>
      <c r="AI21" s="178">
        <f t="shared" si="13"/>
        <v>10041.19</v>
      </c>
      <c r="AJ21" s="137"/>
      <c r="AK21" s="181"/>
      <c r="AL21" s="181"/>
    </row>
    <row r="22" spans="1:38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30000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5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16">
        <f>1+2</f>
        <v>3</v>
      </c>
      <c r="W22" s="16">
        <v>12</v>
      </c>
      <c r="X22" s="16">
        <v>0</v>
      </c>
      <c r="Y22" s="14">
        <f t="shared" si="6"/>
        <v>16.666666666666664</v>
      </c>
      <c r="Z22" s="14">
        <v>4311.2700000000004</v>
      </c>
      <c r="AA22" s="33">
        <f t="shared" si="9"/>
        <v>10646.580000000002</v>
      </c>
      <c r="AB22" s="14">
        <f t="shared" si="14"/>
        <v>100</v>
      </c>
      <c r="AC22" s="33">
        <f t="shared" si="10"/>
        <v>10646.580000000002</v>
      </c>
      <c r="AD22" s="14">
        <f t="shared" si="7"/>
        <v>100</v>
      </c>
      <c r="AE22" s="33">
        <f t="shared" si="11"/>
        <v>0</v>
      </c>
      <c r="AF22" s="14">
        <f t="shared" si="8"/>
        <v>0</v>
      </c>
      <c r="AG22" s="133">
        <v>4311.2700000000004</v>
      </c>
      <c r="AH22" s="178">
        <f t="shared" si="12"/>
        <v>6335.31</v>
      </c>
      <c r="AI22" s="178">
        <f t="shared" si="13"/>
        <v>10646.580000000002</v>
      </c>
      <c r="AJ22" s="137"/>
      <c r="AK22" s="181"/>
      <c r="AL22" s="181"/>
    </row>
    <row r="23" spans="1:38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33">
        <f t="shared" si="9"/>
        <v>4382.9799999999996</v>
      </c>
      <c r="AB23" s="14">
        <f t="shared" si="14"/>
        <v>100</v>
      </c>
      <c r="AC23" s="33">
        <f t="shared" si="10"/>
        <v>4382.9799999999996</v>
      </c>
      <c r="AD23" s="14">
        <f t="shared" si="7"/>
        <v>100</v>
      </c>
      <c r="AE23" s="33">
        <f t="shared" si="11"/>
        <v>0</v>
      </c>
      <c r="AF23" s="14">
        <f t="shared" si="8"/>
        <v>0</v>
      </c>
      <c r="AG23" s="133">
        <v>0</v>
      </c>
      <c r="AH23" s="178">
        <f t="shared" si="12"/>
        <v>4382.9799999999996</v>
      </c>
      <c r="AI23" s="178">
        <f t="shared" si="13"/>
        <v>4382.9799999999996</v>
      </c>
      <c r="AJ23" s="137"/>
      <c r="AK23" s="181"/>
      <c r="AL23" s="181"/>
    </row>
    <row r="24" spans="1:38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5000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33">
        <f t="shared" si="9"/>
        <v>0</v>
      </c>
      <c r="AB24" s="14">
        <f t="shared" si="14"/>
        <v>0</v>
      </c>
      <c r="AC24" s="33">
        <f t="shared" si="10"/>
        <v>0</v>
      </c>
      <c r="AD24" s="14">
        <f t="shared" si="7"/>
        <v>0</v>
      </c>
      <c r="AE24" s="33">
        <f t="shared" si="11"/>
        <v>0</v>
      </c>
      <c r="AF24" s="14">
        <f t="shared" si="8"/>
        <v>0</v>
      </c>
      <c r="AG24" s="133">
        <v>0</v>
      </c>
      <c r="AH24" s="178">
        <f t="shared" si="12"/>
        <v>0</v>
      </c>
      <c r="AI24" s="178">
        <f t="shared" si="13"/>
        <v>0</v>
      </c>
      <c r="AJ24" s="137"/>
      <c r="AK24" s="181"/>
      <c r="AL24" s="181"/>
    </row>
    <row r="25" spans="1:38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10000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33">
        <f t="shared" si="9"/>
        <v>563.33000000000004</v>
      </c>
      <c r="AB25" s="14">
        <f t="shared" si="14"/>
        <v>100</v>
      </c>
      <c r="AC25" s="33">
        <f t="shared" si="10"/>
        <v>563.33000000000004</v>
      </c>
      <c r="AD25" s="14">
        <f t="shared" si="7"/>
        <v>100</v>
      </c>
      <c r="AE25" s="33">
        <f t="shared" si="11"/>
        <v>0</v>
      </c>
      <c r="AF25" s="14">
        <f t="shared" si="8"/>
        <v>0</v>
      </c>
      <c r="AG25" s="133">
        <v>0</v>
      </c>
      <c r="AH25" s="178">
        <f t="shared" si="12"/>
        <v>563.33000000000004</v>
      </c>
      <c r="AI25" s="178">
        <f t="shared" si="13"/>
        <v>563.33000000000004</v>
      </c>
      <c r="AJ25" s="137"/>
      <c r="AK25" s="181"/>
      <c r="AL25" s="181"/>
    </row>
    <row r="26" spans="1:38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30000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5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33">
        <f t="shared" si="9"/>
        <v>18701.07</v>
      </c>
      <c r="AB26" s="14">
        <f t="shared" si="14"/>
        <v>100</v>
      </c>
      <c r="AC26" s="33">
        <f t="shared" si="10"/>
        <v>18701.07</v>
      </c>
      <c r="AD26" s="14">
        <f t="shared" si="7"/>
        <v>100</v>
      </c>
      <c r="AE26" s="33">
        <f t="shared" si="11"/>
        <v>0</v>
      </c>
      <c r="AF26" s="14">
        <f t="shared" si="8"/>
        <v>0</v>
      </c>
      <c r="AG26" s="133">
        <v>17370.21</v>
      </c>
      <c r="AH26" s="178">
        <f t="shared" si="12"/>
        <v>1330.86</v>
      </c>
      <c r="AI26" s="178">
        <f t="shared" si="13"/>
        <v>18701.07</v>
      </c>
      <c r="AJ26" s="137"/>
      <c r="AK26" s="181"/>
      <c r="AL26" s="181"/>
    </row>
    <row r="27" spans="1:38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5000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5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33">
        <f t="shared" si="9"/>
        <v>10869.96</v>
      </c>
      <c r="AB27" s="14">
        <f t="shared" si="14"/>
        <v>100</v>
      </c>
      <c r="AC27" s="33">
        <f t="shared" si="10"/>
        <v>10869.96</v>
      </c>
      <c r="AD27" s="14">
        <f t="shared" si="7"/>
        <v>100</v>
      </c>
      <c r="AE27" s="33">
        <f t="shared" si="11"/>
        <v>0</v>
      </c>
      <c r="AF27" s="14">
        <f t="shared" si="8"/>
        <v>0</v>
      </c>
      <c r="AG27" s="133">
        <v>0</v>
      </c>
      <c r="AH27" s="178">
        <f t="shared" si="12"/>
        <v>10869.96</v>
      </c>
      <c r="AI27" s="178">
        <f t="shared" si="13"/>
        <v>10869.96</v>
      </c>
      <c r="AJ27" s="137"/>
      <c r="AK27" s="181"/>
      <c r="AL27" s="181"/>
    </row>
    <row r="28" spans="1:38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30000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5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16">
        <v>9</v>
      </c>
      <c r="W28" s="16">
        <v>13</v>
      </c>
      <c r="X28" s="16">
        <v>0</v>
      </c>
      <c r="Y28" s="14">
        <f t="shared" si="6"/>
        <v>16.071428571428573</v>
      </c>
      <c r="Z28" s="14">
        <v>13592.13</v>
      </c>
      <c r="AA28" s="33">
        <f t="shared" si="9"/>
        <v>25362.3</v>
      </c>
      <c r="AB28" s="14">
        <f t="shared" si="14"/>
        <v>100</v>
      </c>
      <c r="AC28" s="33">
        <f t="shared" si="10"/>
        <v>25362.3</v>
      </c>
      <c r="AD28" s="14">
        <f t="shared" si="7"/>
        <v>100</v>
      </c>
      <c r="AE28" s="33">
        <f t="shared" si="11"/>
        <v>0</v>
      </c>
      <c r="AF28" s="14">
        <f t="shared" si="8"/>
        <v>0</v>
      </c>
      <c r="AG28" s="133">
        <v>13592.13</v>
      </c>
      <c r="AH28" s="178">
        <f t="shared" si="12"/>
        <v>11770.17</v>
      </c>
      <c r="AI28" s="178">
        <f t="shared" si="13"/>
        <v>25362.3</v>
      </c>
      <c r="AJ28" s="137"/>
      <c r="AK28" s="181"/>
      <c r="AL28" s="181"/>
    </row>
    <row r="29" spans="1:38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30000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5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14"/>
      <c r="AA29" s="33">
        <f t="shared" si="9"/>
        <v>8273.7000000000007</v>
      </c>
      <c r="AB29" s="14">
        <f t="shared" si="14"/>
        <v>100</v>
      </c>
      <c r="AC29" s="33">
        <f t="shared" si="10"/>
        <v>8273.7000000000007</v>
      </c>
      <c r="AD29" s="14">
        <f t="shared" si="7"/>
        <v>100</v>
      </c>
      <c r="AE29" s="33">
        <f t="shared" si="11"/>
        <v>0</v>
      </c>
      <c r="AF29" s="14">
        <f t="shared" si="8"/>
        <v>0</v>
      </c>
      <c r="AG29" s="133">
        <v>0</v>
      </c>
      <c r="AH29" s="178">
        <f t="shared" si="12"/>
        <v>8273.7000000000007</v>
      </c>
      <c r="AI29" s="178">
        <f t="shared" si="13"/>
        <v>8273.7000000000007</v>
      </c>
      <c r="AJ29" s="137"/>
      <c r="AK29" s="181"/>
      <c r="AL29" s="181"/>
    </row>
    <row r="30" spans="1:38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5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33">
        <f t="shared" si="9"/>
        <v>8845.52</v>
      </c>
      <c r="AB30" s="14">
        <f t="shared" si="14"/>
        <v>100</v>
      </c>
      <c r="AC30" s="33">
        <f t="shared" si="10"/>
        <v>8845.52</v>
      </c>
      <c r="AD30" s="14">
        <f t="shared" si="7"/>
        <v>100</v>
      </c>
      <c r="AE30" s="33">
        <f t="shared" si="11"/>
        <v>0</v>
      </c>
      <c r="AF30" s="14">
        <f t="shared" si="8"/>
        <v>0</v>
      </c>
      <c r="AG30" s="133">
        <v>0</v>
      </c>
      <c r="AH30" s="178">
        <f t="shared" si="12"/>
        <v>8845.52</v>
      </c>
      <c r="AI30" s="178">
        <f t="shared" si="13"/>
        <v>8845.52</v>
      </c>
      <c r="AJ30" s="137"/>
      <c r="AK30" s="181"/>
      <c r="AL30" s="181"/>
    </row>
    <row r="31" spans="1:38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30000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5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4979.95</v>
      </c>
      <c r="AA31" s="33">
        <f t="shared" si="9"/>
        <v>19699.14</v>
      </c>
      <c r="AB31" s="14">
        <f t="shared" si="14"/>
        <v>100</v>
      </c>
      <c r="AC31" s="33">
        <f t="shared" si="10"/>
        <v>19699.14</v>
      </c>
      <c r="AD31" s="14">
        <f t="shared" si="7"/>
        <v>100</v>
      </c>
      <c r="AE31" s="33">
        <f t="shared" si="11"/>
        <v>0</v>
      </c>
      <c r="AF31" s="14">
        <f t="shared" si="8"/>
        <v>0</v>
      </c>
      <c r="AG31" s="133">
        <v>4979.95</v>
      </c>
      <c r="AH31" s="178">
        <f t="shared" si="12"/>
        <v>14719.19</v>
      </c>
      <c r="AI31" s="178">
        <f t="shared" si="13"/>
        <v>19699.14</v>
      </c>
      <c r="AJ31" s="137"/>
      <c r="AK31" s="181"/>
      <c r="AL31" s="181"/>
    </row>
    <row r="32" spans="1:38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5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33">
        <f t="shared" si="9"/>
        <v>0</v>
      </c>
      <c r="AB32" s="14">
        <f t="shared" si="14"/>
        <v>0</v>
      </c>
      <c r="AC32" s="33">
        <f t="shared" si="10"/>
        <v>0</v>
      </c>
      <c r="AD32" s="14">
        <f t="shared" si="7"/>
        <v>0</v>
      </c>
      <c r="AE32" s="33">
        <f t="shared" si="11"/>
        <v>0</v>
      </c>
      <c r="AF32" s="14">
        <f t="shared" si="8"/>
        <v>0</v>
      </c>
      <c r="AG32" s="133">
        <v>0</v>
      </c>
      <c r="AH32" s="178">
        <f t="shared" si="12"/>
        <v>0</v>
      </c>
      <c r="AI32" s="178">
        <f t="shared" si="13"/>
        <v>0</v>
      </c>
      <c r="AJ32" s="137"/>
      <c r="AK32" s="181"/>
      <c r="AL32" s="181"/>
    </row>
    <row r="33" spans="1:38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5"/>
        <v>0</v>
      </c>
      <c r="S33" s="14">
        <f t="shared" si="4"/>
        <v>0</v>
      </c>
      <c r="T33" s="14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33">
        <f t="shared" si="9"/>
        <v>0</v>
      </c>
      <c r="AB33" s="14">
        <f t="shared" si="14"/>
        <v>0</v>
      </c>
      <c r="AC33" s="33">
        <f t="shared" si="10"/>
        <v>0</v>
      </c>
      <c r="AD33" s="14">
        <f t="shared" si="7"/>
        <v>0</v>
      </c>
      <c r="AE33" s="33">
        <f t="shared" si="11"/>
        <v>0</v>
      </c>
      <c r="AF33" s="14">
        <f t="shared" si="8"/>
        <v>0</v>
      </c>
      <c r="AG33" s="133">
        <v>0</v>
      </c>
      <c r="AH33" s="178">
        <f t="shared" si="12"/>
        <v>0</v>
      </c>
      <c r="AI33" s="178">
        <f t="shared" si="13"/>
        <v>0</v>
      </c>
      <c r="AJ33" s="137"/>
      <c r="AK33" s="181"/>
      <c r="AL33" s="181"/>
    </row>
    <row r="34" spans="1:38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50000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5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16">
        <v>20</v>
      </c>
      <c r="W34" s="16">
        <v>21</v>
      </c>
      <c r="X34" s="16">
        <v>0</v>
      </c>
      <c r="Y34" s="14">
        <f t="shared" si="6"/>
        <v>42.553191489361701</v>
      </c>
      <c r="Z34" s="14">
        <v>14058.58</v>
      </c>
      <c r="AA34" s="33">
        <f t="shared" si="9"/>
        <v>27757.23</v>
      </c>
      <c r="AB34" s="14">
        <f t="shared" si="14"/>
        <v>100</v>
      </c>
      <c r="AC34" s="33">
        <v>27757.23</v>
      </c>
      <c r="AD34" s="14">
        <f t="shared" si="7"/>
        <v>100</v>
      </c>
      <c r="AE34" s="33">
        <f t="shared" si="11"/>
        <v>0</v>
      </c>
      <c r="AF34" s="14">
        <f t="shared" si="8"/>
        <v>0</v>
      </c>
      <c r="AG34" s="133">
        <v>14058.58</v>
      </c>
      <c r="AH34" s="178">
        <f t="shared" si="12"/>
        <v>13698.65</v>
      </c>
      <c r="AI34" s="178">
        <f t="shared" si="13"/>
        <v>27757.23</v>
      </c>
      <c r="AJ34" s="137"/>
      <c r="AK34" s="181"/>
      <c r="AL34" s="181"/>
    </row>
    <row r="35" spans="1:38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20000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5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16">
        <v>3</v>
      </c>
      <c r="W35" s="16">
        <v>5</v>
      </c>
      <c r="X35" s="16">
        <v>0</v>
      </c>
      <c r="Y35" s="14">
        <f t="shared" si="6"/>
        <v>13.636363636363635</v>
      </c>
      <c r="Z35" s="14">
        <v>2769.72</v>
      </c>
      <c r="AA35" s="33">
        <f t="shared" si="9"/>
        <v>7005.01</v>
      </c>
      <c r="AB35" s="14">
        <f t="shared" si="14"/>
        <v>100</v>
      </c>
      <c r="AC35" s="33">
        <f t="shared" si="10"/>
        <v>7005.01</v>
      </c>
      <c r="AD35" s="14">
        <f t="shared" si="7"/>
        <v>100</v>
      </c>
      <c r="AE35" s="33">
        <f t="shared" si="11"/>
        <v>0</v>
      </c>
      <c r="AF35" s="14">
        <f t="shared" si="8"/>
        <v>0</v>
      </c>
      <c r="AG35" s="178">
        <v>2769.72</v>
      </c>
      <c r="AH35" s="178">
        <f t="shared" si="12"/>
        <v>4235.29</v>
      </c>
      <c r="AI35" s="178">
        <f t="shared" si="13"/>
        <v>7005.01</v>
      </c>
      <c r="AJ35" s="137"/>
      <c r="AK35" s="181"/>
      <c r="AL35" s="181"/>
    </row>
    <row r="36" spans="1:38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10000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5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16">
        <v>1</v>
      </c>
      <c r="W36" s="16">
        <v>1</v>
      </c>
      <c r="X36" s="16">
        <v>0</v>
      </c>
      <c r="Y36" s="14">
        <f t="shared" si="6"/>
        <v>2.9411764705882351</v>
      </c>
      <c r="Z36" s="14">
        <v>530.55999999999995</v>
      </c>
      <c r="AA36" s="33">
        <f t="shared" si="9"/>
        <v>1655.6</v>
      </c>
      <c r="AB36" s="14">
        <f t="shared" si="14"/>
        <v>100</v>
      </c>
      <c r="AC36" s="33">
        <f t="shared" si="10"/>
        <v>1655.6</v>
      </c>
      <c r="AD36" s="14">
        <f t="shared" si="7"/>
        <v>100</v>
      </c>
      <c r="AE36" s="33">
        <f t="shared" si="11"/>
        <v>0</v>
      </c>
      <c r="AF36" s="14">
        <f t="shared" si="8"/>
        <v>0</v>
      </c>
      <c r="AG36" s="133">
        <v>530.55999999999995</v>
      </c>
      <c r="AH36" s="178">
        <f t="shared" si="12"/>
        <v>1125.04</v>
      </c>
      <c r="AI36" s="178">
        <f t="shared" si="13"/>
        <v>1655.6</v>
      </c>
      <c r="AJ36" s="137"/>
      <c r="AK36" s="181"/>
      <c r="AL36" s="181"/>
    </row>
    <row r="37" spans="1:38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20000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5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786.95</v>
      </c>
      <c r="AA37" s="33">
        <f t="shared" si="9"/>
        <v>3250.3599999999997</v>
      </c>
      <c r="AB37" s="14">
        <f t="shared" si="14"/>
        <v>100</v>
      </c>
      <c r="AC37" s="33">
        <v>3250.36</v>
      </c>
      <c r="AD37" s="33">
        <f t="shared" si="7"/>
        <v>100.00000000000003</v>
      </c>
      <c r="AE37" s="33">
        <f t="shared" si="11"/>
        <v>0</v>
      </c>
      <c r="AF37" s="14">
        <f t="shared" si="8"/>
        <v>0</v>
      </c>
      <c r="AG37" s="133">
        <v>786.95</v>
      </c>
      <c r="AH37" s="178">
        <f t="shared" si="12"/>
        <v>2463.41</v>
      </c>
      <c r="AI37" s="178">
        <f t="shared" si="13"/>
        <v>3250.3599999999997</v>
      </c>
      <c r="AJ37" s="137"/>
      <c r="AK37" s="181"/>
      <c r="AL37" s="181"/>
    </row>
    <row r="38" spans="1:38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20000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5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16">
        <v>1</v>
      </c>
      <c r="W38" s="16">
        <v>1</v>
      </c>
      <c r="X38" s="16">
        <v>0</v>
      </c>
      <c r="Y38" s="14">
        <f t="shared" si="6"/>
        <v>7.6923076923076925</v>
      </c>
      <c r="Z38" s="14">
        <v>11042.64</v>
      </c>
      <c r="AA38" s="33">
        <f t="shared" si="9"/>
        <v>2656.99</v>
      </c>
      <c r="AB38" s="14">
        <f t="shared" si="14"/>
        <v>19.394611387314839</v>
      </c>
      <c r="AC38" s="33">
        <f t="shared" si="10"/>
        <v>2656.99</v>
      </c>
      <c r="AD38" s="14">
        <f t="shared" si="7"/>
        <v>100</v>
      </c>
      <c r="AE38" s="33">
        <f t="shared" si="11"/>
        <v>0</v>
      </c>
      <c r="AF38" s="14">
        <f t="shared" si="8"/>
        <v>0</v>
      </c>
      <c r="AG38" s="133">
        <v>0</v>
      </c>
      <c r="AH38" s="178">
        <f t="shared" si="12"/>
        <v>2656.99</v>
      </c>
      <c r="AI38" s="178">
        <f t="shared" si="13"/>
        <v>2656.99</v>
      </c>
      <c r="AJ38" s="137"/>
      <c r="AK38" s="181"/>
      <c r="AL38" s="181"/>
    </row>
    <row r="39" spans="1:38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30000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5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33">
        <f t="shared" si="9"/>
        <v>17171.150000000001</v>
      </c>
      <c r="AB39" s="14">
        <f t="shared" si="14"/>
        <v>100</v>
      </c>
      <c r="AC39" s="33">
        <f t="shared" si="10"/>
        <v>17171.150000000001</v>
      </c>
      <c r="AD39" s="14">
        <f t="shared" si="7"/>
        <v>100</v>
      </c>
      <c r="AE39" s="33">
        <f t="shared" si="11"/>
        <v>0</v>
      </c>
      <c r="AF39" s="14">
        <f t="shared" si="8"/>
        <v>0</v>
      </c>
      <c r="AG39" s="133">
        <v>0</v>
      </c>
      <c r="AH39" s="178">
        <f t="shared" si="12"/>
        <v>17171.150000000001</v>
      </c>
      <c r="AI39" s="178">
        <f t="shared" si="13"/>
        <v>17171.150000000001</v>
      </c>
      <c r="AJ39" s="137"/>
      <c r="AK39" s="181"/>
      <c r="AL39" s="181"/>
    </row>
    <row r="40" spans="1:38" s="143" customFormat="1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20000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5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16">
        <v>1</v>
      </c>
      <c r="W40" s="16">
        <v>1</v>
      </c>
      <c r="X40" s="16">
        <v>0</v>
      </c>
      <c r="Y40" s="14">
        <f t="shared" si="6"/>
        <v>5.5555555555555554</v>
      </c>
      <c r="Z40" s="14">
        <v>2124.5700000000002</v>
      </c>
      <c r="AA40" s="33">
        <f t="shared" si="9"/>
        <v>22597.71</v>
      </c>
      <c r="AB40" s="14">
        <f t="shared" si="14"/>
        <v>100</v>
      </c>
      <c r="AC40" s="33">
        <v>22597.71</v>
      </c>
      <c r="AD40" s="14">
        <f t="shared" si="7"/>
        <v>100</v>
      </c>
      <c r="AE40" s="33">
        <f t="shared" si="11"/>
        <v>0</v>
      </c>
      <c r="AF40" s="14">
        <f t="shared" si="8"/>
        <v>0</v>
      </c>
      <c r="AG40" s="133">
        <v>2124.5700000000002</v>
      </c>
      <c r="AH40" s="178">
        <f t="shared" si="12"/>
        <v>20473.14</v>
      </c>
      <c r="AI40" s="178">
        <f t="shared" si="13"/>
        <v>22597.71</v>
      </c>
      <c r="AJ40" s="179"/>
      <c r="AK40" s="179"/>
      <c r="AL40" s="179"/>
    </row>
    <row r="41" spans="1:38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5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16">
        <v>0</v>
      </c>
      <c r="W41" s="16">
        <v>1</v>
      </c>
      <c r="X41" s="16">
        <v>0</v>
      </c>
      <c r="Y41" s="14">
        <f t="shared" si="6"/>
        <v>0</v>
      </c>
      <c r="Z41" s="14">
        <v>0</v>
      </c>
      <c r="AA41" s="33">
        <f t="shared" si="9"/>
        <v>2404.21</v>
      </c>
      <c r="AB41" s="14">
        <f t="shared" si="14"/>
        <v>100</v>
      </c>
      <c r="AC41" s="33">
        <f t="shared" si="10"/>
        <v>2404.21</v>
      </c>
      <c r="AD41" s="14">
        <f t="shared" si="7"/>
        <v>100</v>
      </c>
      <c r="AE41" s="33">
        <f t="shared" si="11"/>
        <v>0</v>
      </c>
      <c r="AF41" s="14">
        <f t="shared" si="8"/>
        <v>0</v>
      </c>
      <c r="AG41" s="133">
        <v>0</v>
      </c>
      <c r="AH41" s="178">
        <f t="shared" si="12"/>
        <v>2404.21</v>
      </c>
      <c r="AI41" s="178">
        <f t="shared" si="13"/>
        <v>2404.21</v>
      </c>
      <c r="AJ41" s="137"/>
      <c r="AK41" s="181"/>
      <c r="AL41" s="181"/>
    </row>
    <row r="42" spans="1:38" s="143" customFormat="1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5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16">
        <v>0</v>
      </c>
      <c r="W42" s="16">
        <v>1</v>
      </c>
      <c r="X42" s="16">
        <v>0</v>
      </c>
      <c r="Y42" s="14">
        <f t="shared" si="6"/>
        <v>0</v>
      </c>
      <c r="Z42" s="14">
        <v>1790.23</v>
      </c>
      <c r="AA42" s="33">
        <f t="shared" si="9"/>
        <v>10751.67</v>
      </c>
      <c r="AB42" s="14">
        <f t="shared" si="14"/>
        <v>100</v>
      </c>
      <c r="AC42" s="33">
        <f t="shared" si="10"/>
        <v>10751.67</v>
      </c>
      <c r="AD42" s="14">
        <f t="shared" si="7"/>
        <v>100</v>
      </c>
      <c r="AE42" s="33">
        <f t="shared" si="11"/>
        <v>0</v>
      </c>
      <c r="AF42" s="14">
        <f t="shared" si="8"/>
        <v>0</v>
      </c>
      <c r="AG42" s="133">
        <v>1790.23</v>
      </c>
      <c r="AH42" s="178">
        <f t="shared" si="12"/>
        <v>8961.44</v>
      </c>
      <c r="AI42" s="178">
        <f t="shared" si="13"/>
        <v>10751.67</v>
      </c>
      <c r="AJ42" s="179"/>
      <c r="AK42" s="179"/>
      <c r="AL42" s="179"/>
    </row>
    <row r="43" spans="1:38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10000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5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14">
        <v>0</v>
      </c>
      <c r="AA43" s="33">
        <f t="shared" si="9"/>
        <v>1179.75</v>
      </c>
      <c r="AB43" s="14">
        <f t="shared" si="14"/>
        <v>100</v>
      </c>
      <c r="AC43" s="33">
        <f t="shared" si="10"/>
        <v>1179.75</v>
      </c>
      <c r="AD43" s="14">
        <f t="shared" si="7"/>
        <v>100</v>
      </c>
      <c r="AE43" s="33">
        <f t="shared" si="11"/>
        <v>0</v>
      </c>
      <c r="AF43" s="14">
        <f t="shared" si="8"/>
        <v>0</v>
      </c>
      <c r="AG43" s="133">
        <v>0</v>
      </c>
      <c r="AH43" s="178">
        <f t="shared" si="12"/>
        <v>1179.75</v>
      </c>
      <c r="AI43" s="178">
        <f t="shared" si="13"/>
        <v>1179.75</v>
      </c>
      <c r="AJ43" s="137"/>
      <c r="AK43" s="181"/>
      <c r="AL43" s="181"/>
    </row>
    <row r="44" spans="1:38" s="143" customFormat="1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30000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5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16">
        <v>2</v>
      </c>
      <c r="W44" s="16">
        <v>3</v>
      </c>
      <c r="X44" s="16">
        <v>0</v>
      </c>
      <c r="Y44" s="14">
        <f t="shared" si="6"/>
        <v>9.5238095238095237</v>
      </c>
      <c r="Z44" s="14">
        <v>4694.16</v>
      </c>
      <c r="AA44" s="33">
        <f t="shared" si="9"/>
        <v>18879.650000000001</v>
      </c>
      <c r="AB44" s="14">
        <f t="shared" si="14"/>
        <v>100</v>
      </c>
      <c r="AC44" s="33">
        <v>18879.650000000001</v>
      </c>
      <c r="AD44" s="14">
        <f t="shared" si="7"/>
        <v>100</v>
      </c>
      <c r="AE44" s="33">
        <f t="shared" si="11"/>
        <v>0</v>
      </c>
      <c r="AF44" s="14">
        <f t="shared" si="8"/>
        <v>0</v>
      </c>
      <c r="AG44" s="133">
        <v>4694.16</v>
      </c>
      <c r="AH44" s="178">
        <f t="shared" si="12"/>
        <v>14185.49</v>
      </c>
      <c r="AI44" s="178">
        <f t="shared" si="13"/>
        <v>18879.650000000001</v>
      </c>
      <c r="AJ44" s="179"/>
      <c r="AK44" s="179"/>
      <c r="AL44" s="179"/>
    </row>
    <row r="45" spans="1:38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30000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5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16">
        <v>9</v>
      </c>
      <c r="W45" s="16">
        <v>10</v>
      </c>
      <c r="X45" s="16">
        <v>0</v>
      </c>
      <c r="Y45" s="14">
        <f t="shared" si="6"/>
        <v>39.130434782608695</v>
      </c>
      <c r="Z45" s="14">
        <v>5333.33</v>
      </c>
      <c r="AA45" s="33">
        <f t="shared" si="9"/>
        <v>9454.85</v>
      </c>
      <c r="AB45" s="14">
        <f t="shared" si="14"/>
        <v>91.433895774342801</v>
      </c>
      <c r="AC45" s="33">
        <f t="shared" si="10"/>
        <v>9454.85</v>
      </c>
      <c r="AD45" s="14">
        <f t="shared" si="7"/>
        <v>100</v>
      </c>
      <c r="AE45" s="33">
        <f t="shared" si="11"/>
        <v>0</v>
      </c>
      <c r="AF45" s="14">
        <f t="shared" si="8"/>
        <v>0</v>
      </c>
      <c r="AG45" s="133">
        <v>4447.54</v>
      </c>
      <c r="AH45" s="178">
        <f t="shared" si="12"/>
        <v>5007.3100000000004</v>
      </c>
      <c r="AI45" s="178">
        <f t="shared" si="13"/>
        <v>9454.85</v>
      </c>
      <c r="AJ45" s="137"/>
      <c r="AK45" s="181"/>
      <c r="AL45" s="181"/>
    </row>
    <row r="46" spans="1:38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5"/>
        <v>0</v>
      </c>
      <c r="S46" s="14">
        <f t="shared" si="4"/>
        <v>0</v>
      </c>
      <c r="T46" s="14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33">
        <f t="shared" si="9"/>
        <v>0</v>
      </c>
      <c r="AB46" s="14">
        <f t="shared" si="14"/>
        <v>0</v>
      </c>
      <c r="AC46" s="33">
        <f t="shared" si="10"/>
        <v>0</v>
      </c>
      <c r="AD46" s="14">
        <f t="shared" si="7"/>
        <v>0</v>
      </c>
      <c r="AE46" s="33">
        <f t="shared" si="11"/>
        <v>0</v>
      </c>
      <c r="AF46" s="14">
        <f t="shared" si="8"/>
        <v>0</v>
      </c>
      <c r="AG46" s="133">
        <v>0</v>
      </c>
      <c r="AH46" s="178">
        <f t="shared" si="12"/>
        <v>0</v>
      </c>
      <c r="AI46" s="178">
        <f t="shared" si="13"/>
        <v>0</v>
      </c>
      <c r="AJ46" s="137"/>
      <c r="AK46" s="181"/>
      <c r="AL46" s="181"/>
    </row>
    <row r="47" spans="1:38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5000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5"/>
        <v>0</v>
      </c>
      <c r="S47" s="14">
        <f t="shared" si="4"/>
        <v>0</v>
      </c>
      <c r="T47" s="14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33">
        <f t="shared" si="9"/>
        <v>0</v>
      </c>
      <c r="AB47" s="14">
        <f t="shared" si="14"/>
        <v>0</v>
      </c>
      <c r="AC47" s="33">
        <f t="shared" si="10"/>
        <v>0</v>
      </c>
      <c r="AD47" s="14">
        <f t="shared" si="7"/>
        <v>0</v>
      </c>
      <c r="AE47" s="33">
        <f t="shared" si="11"/>
        <v>0</v>
      </c>
      <c r="AF47" s="14">
        <f t="shared" si="8"/>
        <v>0</v>
      </c>
      <c r="AG47" s="133">
        <v>0</v>
      </c>
      <c r="AH47" s="178">
        <f t="shared" si="12"/>
        <v>0</v>
      </c>
      <c r="AI47" s="178">
        <f t="shared" si="13"/>
        <v>0</v>
      </c>
      <c r="AJ47" s="137"/>
      <c r="AK47" s="181"/>
      <c r="AL47" s="181"/>
    </row>
    <row r="48" spans="1:38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30000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5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14">
        <v>3261.19</v>
      </c>
      <c r="AA48" s="33">
        <f t="shared" si="9"/>
        <v>12056.74</v>
      </c>
      <c r="AB48" s="14">
        <f t="shared" si="14"/>
        <v>100</v>
      </c>
      <c r="AC48" s="33">
        <f t="shared" si="10"/>
        <v>12056.74</v>
      </c>
      <c r="AD48" s="14">
        <f t="shared" si="7"/>
        <v>100</v>
      </c>
      <c r="AE48" s="33">
        <f t="shared" si="11"/>
        <v>0</v>
      </c>
      <c r="AF48" s="14">
        <f t="shared" si="8"/>
        <v>0</v>
      </c>
      <c r="AG48" s="133">
        <v>3261.19</v>
      </c>
      <c r="AH48" s="178">
        <f t="shared" si="12"/>
        <v>8795.5499999999993</v>
      </c>
      <c r="AI48" s="178">
        <f t="shared" si="13"/>
        <v>12056.74</v>
      </c>
      <c r="AJ48" s="137"/>
      <c r="AK48" s="181"/>
      <c r="AL48" s="181"/>
    </row>
    <row r="49" spans="1:43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30000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5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16">
        <v>6</v>
      </c>
      <c r="W49" s="16">
        <v>7</v>
      </c>
      <c r="X49" s="16">
        <v>0</v>
      </c>
      <c r="Y49" s="14">
        <f t="shared" si="6"/>
        <v>27.27272727272727</v>
      </c>
      <c r="Z49" s="14">
        <v>9289.44</v>
      </c>
      <c r="AA49" s="33">
        <f t="shared" si="9"/>
        <v>21694.639999999999</v>
      </c>
      <c r="AB49" s="14">
        <f t="shared" si="14"/>
        <v>97.423784102258267</v>
      </c>
      <c r="AC49" s="33">
        <f t="shared" si="10"/>
        <v>21694.639999999999</v>
      </c>
      <c r="AD49" s="14">
        <f t="shared" si="7"/>
        <v>100</v>
      </c>
      <c r="AE49" s="33">
        <f t="shared" si="11"/>
        <v>0</v>
      </c>
      <c r="AF49" s="14">
        <f t="shared" si="8"/>
        <v>0</v>
      </c>
      <c r="AG49" s="133">
        <v>8715.76</v>
      </c>
      <c r="AH49" s="178">
        <f t="shared" si="12"/>
        <v>12978.88</v>
      </c>
      <c r="AI49" s="178">
        <f t="shared" si="13"/>
        <v>21694.639999999999</v>
      </c>
      <c r="AJ49" s="137"/>
      <c r="AK49" s="181"/>
      <c r="AL49" s="181"/>
    </row>
    <row r="50" spans="1:43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5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12421.38</v>
      </c>
      <c r="AA50" s="33">
        <f t="shared" si="9"/>
        <v>12421.38</v>
      </c>
      <c r="AB50" s="14">
        <f t="shared" si="14"/>
        <v>100</v>
      </c>
      <c r="AC50" s="33">
        <f t="shared" si="10"/>
        <v>12421.38</v>
      </c>
      <c r="AD50" s="14">
        <f t="shared" si="7"/>
        <v>100</v>
      </c>
      <c r="AE50" s="33">
        <f t="shared" si="11"/>
        <v>0</v>
      </c>
      <c r="AF50" s="14">
        <f t="shared" si="8"/>
        <v>0</v>
      </c>
      <c r="AG50" s="133">
        <v>12421.38</v>
      </c>
      <c r="AH50" s="178">
        <f t="shared" si="12"/>
        <v>0</v>
      </c>
      <c r="AI50" s="178">
        <f t="shared" si="13"/>
        <v>12421.38</v>
      </c>
      <c r="AJ50" s="137"/>
      <c r="AK50" s="181"/>
      <c r="AL50" s="181"/>
    </row>
    <row r="51" spans="1:43" ht="27" customHeight="1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20000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5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16">
        <v>1</v>
      </c>
      <c r="W51" s="16">
        <v>1</v>
      </c>
      <c r="X51" s="16">
        <v>0</v>
      </c>
      <c r="Y51" s="14">
        <f t="shared" si="6"/>
        <v>12.5</v>
      </c>
      <c r="Z51" s="14">
        <v>1358.83</v>
      </c>
      <c r="AA51" s="33">
        <f t="shared" si="9"/>
        <v>6840.29</v>
      </c>
      <c r="AB51" s="14">
        <f t="shared" si="14"/>
        <v>100</v>
      </c>
      <c r="AC51" s="33">
        <f t="shared" si="10"/>
        <v>6840.29</v>
      </c>
      <c r="AD51" s="14">
        <f t="shared" si="7"/>
        <v>100</v>
      </c>
      <c r="AE51" s="33">
        <f t="shared" si="11"/>
        <v>0</v>
      </c>
      <c r="AF51" s="14">
        <f t="shared" si="8"/>
        <v>0</v>
      </c>
      <c r="AG51" s="133">
        <v>1358.83</v>
      </c>
      <c r="AH51" s="178">
        <f t="shared" si="12"/>
        <v>5481.46</v>
      </c>
      <c r="AI51" s="178">
        <f t="shared" si="13"/>
        <v>6840.29</v>
      </c>
      <c r="AJ51" s="137"/>
      <c r="AK51" s="181"/>
      <c r="AL51" s="181"/>
    </row>
    <row r="52" spans="1:43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5"/>
        <v>0</v>
      </c>
      <c r="S52" s="14">
        <f t="shared" si="4"/>
        <v>0</v>
      </c>
      <c r="T52" s="14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33">
        <f t="shared" si="9"/>
        <v>0</v>
      </c>
      <c r="AB52" s="14">
        <f t="shared" si="14"/>
        <v>0</v>
      </c>
      <c r="AC52" s="33">
        <f t="shared" si="10"/>
        <v>0</v>
      </c>
      <c r="AD52" s="14">
        <f t="shared" si="7"/>
        <v>0</v>
      </c>
      <c r="AE52" s="33">
        <f t="shared" si="11"/>
        <v>0</v>
      </c>
      <c r="AF52" s="14">
        <f t="shared" si="8"/>
        <v>0</v>
      </c>
      <c r="AG52" s="133">
        <v>0</v>
      </c>
      <c r="AH52" s="178">
        <f t="shared" si="12"/>
        <v>0</v>
      </c>
      <c r="AI52" s="178">
        <f t="shared" si="13"/>
        <v>0</v>
      </c>
      <c r="AJ52" s="137"/>
      <c r="AK52" s="181"/>
      <c r="AL52" s="181"/>
    </row>
    <row r="53" spans="1:43" s="143" customFormat="1" ht="19.5" customHeight="1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40000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5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16">
        <v>1</v>
      </c>
      <c r="W53" s="16">
        <v>5</v>
      </c>
      <c r="X53" s="16">
        <v>0</v>
      </c>
      <c r="Y53" s="14">
        <f t="shared" si="6"/>
        <v>4.7619047619047619</v>
      </c>
      <c r="Z53" s="14">
        <v>4819.7299999999996</v>
      </c>
      <c r="AA53" s="33">
        <f t="shared" si="9"/>
        <v>27916.06</v>
      </c>
      <c r="AB53" s="14">
        <f t="shared" si="14"/>
        <v>100</v>
      </c>
      <c r="AC53" s="33">
        <v>27916.06</v>
      </c>
      <c r="AD53" s="14">
        <f t="shared" si="7"/>
        <v>100</v>
      </c>
      <c r="AE53" s="33">
        <f t="shared" si="11"/>
        <v>0</v>
      </c>
      <c r="AF53" s="14">
        <f t="shared" si="8"/>
        <v>0</v>
      </c>
      <c r="AG53" s="133">
        <v>4819.7299999999996</v>
      </c>
      <c r="AH53" s="178">
        <f t="shared" si="12"/>
        <v>23096.33</v>
      </c>
      <c r="AI53" s="178">
        <f t="shared" si="13"/>
        <v>27916.06</v>
      </c>
      <c r="AJ53" s="179"/>
      <c r="AK53" s="179"/>
      <c r="AL53" s="179"/>
    </row>
    <row r="54" spans="1:43" ht="21" customHeight="1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20000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5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14">
        <v>6460.39</v>
      </c>
      <c r="AA54" s="33">
        <f t="shared" si="9"/>
        <v>21785.25</v>
      </c>
      <c r="AB54" s="14">
        <f t="shared" si="14"/>
        <v>100</v>
      </c>
      <c r="AC54" s="33">
        <v>21785.25</v>
      </c>
      <c r="AD54" s="14">
        <f t="shared" si="7"/>
        <v>100</v>
      </c>
      <c r="AE54" s="33">
        <f t="shared" si="11"/>
        <v>0</v>
      </c>
      <c r="AF54" s="14">
        <f t="shared" si="8"/>
        <v>0</v>
      </c>
      <c r="AG54" s="133">
        <v>6460.39</v>
      </c>
      <c r="AH54" s="178">
        <f t="shared" si="12"/>
        <v>15324.86</v>
      </c>
      <c r="AI54" s="178">
        <f t="shared" si="13"/>
        <v>21785.25</v>
      </c>
      <c r="AJ54" s="137"/>
      <c r="AK54" s="181"/>
      <c r="AL54" s="181"/>
    </row>
    <row r="55" spans="1:43" s="143" customFormat="1" ht="23.25" customHeight="1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20000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5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16">
        <v>2</v>
      </c>
      <c r="W55" s="16">
        <v>3</v>
      </c>
      <c r="X55" s="16">
        <v>0</v>
      </c>
      <c r="Y55" s="14">
        <f t="shared" si="6"/>
        <v>20</v>
      </c>
      <c r="Z55" s="14">
        <v>3796.24</v>
      </c>
      <c r="AA55" s="33">
        <f t="shared" si="9"/>
        <v>5552.67</v>
      </c>
      <c r="AB55" s="14">
        <f t="shared" si="14"/>
        <v>100</v>
      </c>
      <c r="AC55" s="33">
        <v>5552.67</v>
      </c>
      <c r="AD55" s="14">
        <f t="shared" si="7"/>
        <v>100</v>
      </c>
      <c r="AE55" s="33">
        <f t="shared" si="11"/>
        <v>0</v>
      </c>
      <c r="AF55" s="14">
        <f t="shared" si="8"/>
        <v>0</v>
      </c>
      <c r="AG55" s="133">
        <v>3796.24</v>
      </c>
      <c r="AH55" s="178">
        <f t="shared" si="12"/>
        <v>1756.43</v>
      </c>
      <c r="AI55" s="178">
        <f t="shared" si="13"/>
        <v>5552.67</v>
      </c>
      <c r="AJ55" s="179"/>
      <c r="AK55" s="188"/>
      <c r="AL55" s="179"/>
    </row>
    <row r="56" spans="1:43" s="143" customFormat="1" ht="20.25" customHeight="1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30000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5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16">
        <v>21</v>
      </c>
      <c r="W56" s="16">
        <v>30</v>
      </c>
      <c r="X56" s="16">
        <v>0</v>
      </c>
      <c r="Y56" s="14">
        <f t="shared" si="6"/>
        <v>87.5</v>
      </c>
      <c r="Z56" s="14">
        <v>12798.01</v>
      </c>
      <c r="AA56" s="33">
        <f t="shared" si="9"/>
        <v>21234.760000000002</v>
      </c>
      <c r="AB56" s="14">
        <f t="shared" si="14"/>
        <v>95.536825397111073</v>
      </c>
      <c r="AC56" s="33">
        <v>21234.76</v>
      </c>
      <c r="AD56" s="14">
        <f t="shared" si="7"/>
        <v>99.999999999999972</v>
      </c>
      <c r="AE56" s="33">
        <f t="shared" si="11"/>
        <v>0</v>
      </c>
      <c r="AF56" s="14">
        <f t="shared" si="8"/>
        <v>0</v>
      </c>
      <c r="AG56" s="133">
        <v>11805.99</v>
      </c>
      <c r="AH56" s="178">
        <f t="shared" si="12"/>
        <v>9428.77</v>
      </c>
      <c r="AI56" s="178">
        <f t="shared" si="13"/>
        <v>21234.760000000002</v>
      </c>
      <c r="AJ56" s="179"/>
      <c r="AK56" s="179"/>
      <c r="AL56" s="179"/>
    </row>
    <row r="57" spans="1:43" s="143" customFormat="1" ht="19.5" customHeight="1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50000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5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16">
        <v>21</v>
      </c>
      <c r="W57" s="16">
        <v>21</v>
      </c>
      <c r="X57" s="16">
        <v>0</v>
      </c>
      <c r="Y57" s="14">
        <f t="shared" si="6"/>
        <v>14.482758620689657</v>
      </c>
      <c r="Z57" s="14">
        <v>7229.95</v>
      </c>
      <c r="AA57" s="33">
        <f t="shared" si="9"/>
        <v>24129.45</v>
      </c>
      <c r="AB57" s="14">
        <f t="shared" si="14"/>
        <v>99.997762120912597</v>
      </c>
      <c r="AC57" s="33">
        <f t="shared" si="10"/>
        <v>24129.45</v>
      </c>
      <c r="AD57" s="14">
        <f t="shared" si="7"/>
        <v>100</v>
      </c>
      <c r="AE57" s="33">
        <f t="shared" si="11"/>
        <v>0</v>
      </c>
      <c r="AF57" s="14">
        <f t="shared" si="8"/>
        <v>0</v>
      </c>
      <c r="AG57" s="133">
        <v>7229.41</v>
      </c>
      <c r="AH57" s="178">
        <f t="shared" si="12"/>
        <v>16900.04</v>
      </c>
      <c r="AI57" s="178">
        <f t="shared" si="13"/>
        <v>24129.45</v>
      </c>
      <c r="AJ57" s="179"/>
      <c r="AK57" s="179"/>
      <c r="AL57" s="179"/>
    </row>
    <row r="58" spans="1:43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885100</v>
      </c>
      <c r="H58" s="58">
        <f t="shared" ref="H58:M58" si="16">SUM(H7:H57)</f>
        <v>1073</v>
      </c>
      <c r="I58" s="58">
        <f t="shared" si="16"/>
        <v>161</v>
      </c>
      <c r="J58" s="58">
        <f t="shared" si="16"/>
        <v>841</v>
      </c>
      <c r="K58" s="58">
        <f t="shared" si="16"/>
        <v>639</v>
      </c>
      <c r="L58" s="58">
        <f t="shared" si="16"/>
        <v>677</v>
      </c>
      <c r="M58" s="58">
        <f t="shared" si="16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58">
        <f>SUM(V7:V57)</f>
        <v>163</v>
      </c>
      <c r="W58" s="58">
        <f>SUM(W7:W57)</f>
        <v>215</v>
      </c>
      <c r="X58" s="58">
        <f>SUM(X7:X57)</f>
        <v>2</v>
      </c>
      <c r="Y58" s="14">
        <f>IF(H58=0,0,V58/H58)*100</f>
        <v>15.191053122087606</v>
      </c>
      <c r="Z58" s="146">
        <f>SUM(Z7:Z57)</f>
        <v>213053.90000000005</v>
      </c>
      <c r="AA58" s="108">
        <f>SUM(AA7:AA57)</f>
        <v>524102.14</v>
      </c>
      <c r="AB58" s="14">
        <f>IF(Z58=0,0,AA58/Z58)*100</f>
        <v>245.99509326043778</v>
      </c>
      <c r="AC58" s="108">
        <f>SUM(AC7:AC57)</f>
        <v>524102.14</v>
      </c>
      <c r="AD58" s="14">
        <f>IF(AA58=0,0,AC58/AA58)*100</f>
        <v>100</v>
      </c>
      <c r="AE58" s="33">
        <f>SUM(AE7:AE57)</f>
        <v>0</v>
      </c>
      <c r="AF58" s="14">
        <f>IF(AA58=0,0,AE58/AA58)*100</f>
        <v>0</v>
      </c>
      <c r="AG58" s="180">
        <f>SUM(AG7:AG57)</f>
        <v>179399.49</v>
      </c>
      <c r="AH58" s="180">
        <f>SUM(AH7:AH57)</f>
        <v>344702.64999999997</v>
      </c>
      <c r="AI58" s="180">
        <f>SUM(AI7:AI57)</f>
        <v>524102.14</v>
      </c>
      <c r="AJ58" s="137"/>
      <c r="AK58" s="181"/>
      <c r="AL58" s="181"/>
    </row>
    <row r="59" spans="1:43" x14ac:dyDescent="0.25">
      <c r="A59" s="103"/>
      <c r="B59" s="103"/>
      <c r="C59" s="190"/>
      <c r="D59" s="190"/>
      <c r="E59" s="190"/>
      <c r="F59" s="190"/>
      <c r="G59" s="190"/>
      <c r="H59" s="187"/>
      <c r="I59" s="187"/>
      <c r="J59" s="187"/>
      <c r="K59" s="187"/>
      <c r="L59" s="187"/>
      <c r="M59" s="187"/>
      <c r="N59" s="150"/>
      <c r="O59" s="147"/>
      <c r="P59" s="147"/>
      <c r="Q59" s="148"/>
      <c r="R59" s="147"/>
      <c r="S59" s="148"/>
      <c r="T59" s="149"/>
      <c r="U59" s="148"/>
      <c r="V59" s="147"/>
      <c r="W59" s="147"/>
      <c r="X59" s="147"/>
      <c r="Y59" s="148"/>
      <c r="Z59" s="151" t="s">
        <v>175</v>
      </c>
      <c r="AA59" s="371">
        <v>344702.65</v>
      </c>
      <c r="AB59" s="371"/>
      <c r="AC59" s="371"/>
      <c r="AD59" s="148"/>
      <c r="AE59" s="111"/>
      <c r="AF59" s="148"/>
      <c r="AG59" s="180"/>
      <c r="AH59" s="180"/>
      <c r="AI59" s="180"/>
      <c r="AJ59" s="137"/>
      <c r="AK59" s="181"/>
      <c r="AL59" s="181"/>
      <c r="AM59" s="136"/>
      <c r="AN59" s="136"/>
      <c r="AO59" s="136"/>
      <c r="AP59" s="136"/>
      <c r="AQ59" s="136"/>
    </row>
    <row r="60" spans="1:43" ht="10.5" customHeight="1" x14ac:dyDescent="0.25">
      <c r="A60" s="103"/>
      <c r="B60" s="103"/>
      <c r="C60" s="190"/>
      <c r="D60" s="190"/>
      <c r="E60" s="190"/>
      <c r="F60" s="190"/>
      <c r="G60" s="190"/>
      <c r="H60" s="187"/>
      <c r="I60" s="187"/>
      <c r="J60" s="187"/>
      <c r="K60" s="187"/>
      <c r="L60" s="187"/>
      <c r="M60" s="187"/>
      <c r="N60" s="150"/>
      <c r="O60" s="147"/>
      <c r="P60" s="147"/>
      <c r="Q60" s="148"/>
      <c r="R60" s="147"/>
      <c r="S60" s="148"/>
      <c r="T60" s="149"/>
      <c r="U60" s="148"/>
      <c r="V60" s="147"/>
      <c r="W60" s="147"/>
      <c r="X60" s="147"/>
      <c r="Y60" s="148"/>
      <c r="Z60" s="151"/>
      <c r="AA60" s="127"/>
      <c r="AB60" s="373" t="s">
        <v>184</v>
      </c>
      <c r="AC60" s="373"/>
      <c r="AD60" s="182"/>
      <c r="AE60" s="373" t="s">
        <v>185</v>
      </c>
      <c r="AF60" s="373"/>
      <c r="AG60" s="180"/>
      <c r="AH60" s="180"/>
      <c r="AI60" s="180"/>
      <c r="AJ60" s="137"/>
      <c r="AK60" s="181"/>
      <c r="AL60" s="181"/>
      <c r="AM60" s="136"/>
      <c r="AN60" s="136"/>
      <c r="AO60" s="136"/>
      <c r="AP60" s="136"/>
      <c r="AQ60" s="136"/>
    </row>
    <row r="61" spans="1:43" x14ac:dyDescent="0.25">
      <c r="A61" s="78"/>
      <c r="B61" s="78"/>
      <c r="C61" s="120"/>
      <c r="D61" s="191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37"/>
      <c r="P61" s="137"/>
      <c r="Q61" s="137"/>
      <c r="R61" s="137"/>
      <c r="S61" s="153" t="s">
        <v>180</v>
      </c>
      <c r="T61" s="149">
        <v>728494.79</v>
      </c>
      <c r="U61" s="137"/>
      <c r="V61" s="137"/>
      <c r="W61" s="137"/>
      <c r="X61" s="137"/>
      <c r="Y61" s="137"/>
      <c r="Z61" s="133"/>
      <c r="AA61" s="130">
        <f>AA58-AA59</f>
        <v>179399.49</v>
      </c>
      <c r="AB61" s="183" t="s">
        <v>166</v>
      </c>
      <c r="AC61" s="129">
        <f>T58</f>
        <v>344702.64999999997</v>
      </c>
      <c r="AD61" s="178"/>
      <c r="AE61" s="132">
        <v>696.7</v>
      </c>
      <c r="AF61" s="184">
        <f>AE58+AE59+AE61</f>
        <v>696.7</v>
      </c>
      <c r="AG61" s="128"/>
      <c r="AH61" s="137"/>
      <c r="AI61" s="137"/>
      <c r="AJ61" s="137"/>
      <c r="AK61" s="181"/>
      <c r="AL61" s="181"/>
      <c r="AM61" s="136"/>
      <c r="AN61" s="136"/>
      <c r="AO61" s="136"/>
      <c r="AP61" s="136"/>
      <c r="AQ61" s="136"/>
    </row>
    <row r="62" spans="1:43" x14ac:dyDescent="0.25">
      <c r="A62" s="78"/>
      <c r="B62" s="78"/>
      <c r="C62" s="120"/>
      <c r="D62" s="191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37"/>
      <c r="P62" s="137"/>
      <c r="Q62" s="137"/>
      <c r="R62" s="367" t="s">
        <v>181</v>
      </c>
      <c r="S62" s="154" t="s">
        <v>177</v>
      </c>
      <c r="T62" s="155">
        <f>AC58</f>
        <v>524102.14</v>
      </c>
      <c r="U62" s="137"/>
      <c r="V62" s="137"/>
      <c r="W62" s="137"/>
      <c r="X62" s="137"/>
      <c r="Y62" s="137"/>
      <c r="Z62" s="133"/>
      <c r="AA62" s="375" t="s">
        <v>167</v>
      </c>
      <c r="AB62" s="375"/>
      <c r="AC62" s="130">
        <f>AG58</f>
        <v>179399.49</v>
      </c>
      <c r="AD62" s="185" t="s">
        <v>171</v>
      </c>
      <c r="AE62" s="376">
        <v>791133.41</v>
      </c>
      <c r="AF62" s="376"/>
      <c r="AG62" s="133"/>
      <c r="AH62" s="137"/>
      <c r="AI62" s="137"/>
      <c r="AJ62" s="137"/>
      <c r="AK62" s="181"/>
      <c r="AL62" s="181"/>
      <c r="AM62" s="136"/>
      <c r="AN62" s="136"/>
      <c r="AO62" s="136"/>
      <c r="AP62" s="136"/>
      <c r="AQ62" s="136"/>
    </row>
    <row r="63" spans="1:43" x14ac:dyDescent="0.25">
      <c r="A63" s="78"/>
      <c r="B63" s="78"/>
      <c r="C63" s="120"/>
      <c r="D63" s="191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37"/>
      <c r="P63" s="137"/>
      <c r="Q63" s="137"/>
      <c r="R63" s="367"/>
      <c r="S63" s="154" t="s">
        <v>178</v>
      </c>
      <c r="T63" s="156">
        <v>43532.480000000003</v>
      </c>
      <c r="U63" s="137"/>
      <c r="V63" s="137"/>
      <c r="W63" s="137"/>
      <c r="X63" s="137"/>
      <c r="Y63" s="137"/>
      <c r="Z63" s="133"/>
      <c r="AA63" s="375" t="s">
        <v>168</v>
      </c>
      <c r="AB63" s="375"/>
      <c r="AC63" s="128">
        <v>78472.69</v>
      </c>
      <c r="AD63" s="185" t="s">
        <v>172</v>
      </c>
      <c r="AE63" s="375">
        <v>520874.99</v>
      </c>
      <c r="AF63" s="375"/>
      <c r="AG63" s="133"/>
      <c r="AH63" s="137"/>
      <c r="AI63" s="137"/>
      <c r="AJ63" s="137"/>
      <c r="AK63" s="181"/>
      <c r="AL63" s="181"/>
      <c r="AM63" s="136"/>
      <c r="AN63" s="136"/>
      <c r="AO63" s="136"/>
      <c r="AP63" s="136"/>
      <c r="AQ63" s="136"/>
    </row>
    <row r="64" spans="1:43" x14ac:dyDescent="0.25">
      <c r="A64" s="78"/>
      <c r="B64" s="78"/>
      <c r="C64" s="120"/>
      <c r="D64" s="191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37"/>
      <c r="P64" s="137"/>
      <c r="Q64" s="137"/>
      <c r="R64" s="367"/>
      <c r="S64" s="157" t="s">
        <v>179</v>
      </c>
      <c r="T64" s="137">
        <v>10305.209999999999</v>
      </c>
      <c r="U64" s="137"/>
      <c r="V64" s="137"/>
      <c r="W64" s="137"/>
      <c r="X64" s="137"/>
      <c r="Y64" s="137"/>
      <c r="Z64" s="133"/>
      <c r="AA64" s="376" t="s">
        <v>169</v>
      </c>
      <c r="AB64" s="376"/>
      <c r="AC64" s="129">
        <v>12385.79</v>
      </c>
      <c r="AD64" s="186" t="s">
        <v>173</v>
      </c>
      <c r="AE64" s="377">
        <f>AE62-AE63</f>
        <v>270258.42000000004</v>
      </c>
      <c r="AF64" s="374"/>
      <c r="AG64" s="133"/>
      <c r="AH64" s="137"/>
      <c r="AI64" s="137"/>
      <c r="AJ64" s="137"/>
      <c r="AK64" s="181"/>
      <c r="AL64" s="181"/>
      <c r="AM64" s="136"/>
      <c r="AN64" s="136"/>
      <c r="AO64" s="136"/>
      <c r="AP64" s="136"/>
      <c r="AQ64" s="136"/>
    </row>
    <row r="65" spans="1:43" x14ac:dyDescent="0.25">
      <c r="A65" s="78"/>
      <c r="B65" s="78"/>
      <c r="C65" s="120"/>
      <c r="D65" s="191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37"/>
      <c r="P65" s="137"/>
      <c r="Q65" s="137"/>
      <c r="R65" s="137" t="s">
        <v>182</v>
      </c>
      <c r="S65" s="137"/>
      <c r="T65" s="154">
        <v>176172.34</v>
      </c>
      <c r="U65" s="137"/>
      <c r="V65" s="137"/>
      <c r="W65" s="137"/>
      <c r="X65" s="137"/>
      <c r="Y65" s="137"/>
      <c r="Z65" s="133"/>
      <c r="AA65" s="374" t="s">
        <v>170</v>
      </c>
      <c r="AB65" s="374"/>
      <c r="AC65" s="130">
        <f>SUM(AC62:AC64)</f>
        <v>270257.96999999997</v>
      </c>
      <c r="AD65" s="133"/>
      <c r="AE65" s="128"/>
      <c r="AF65" s="133"/>
      <c r="AG65" s="133"/>
      <c r="AH65" s="137"/>
      <c r="AI65" s="137"/>
      <c r="AJ65" s="137"/>
      <c r="AK65" s="181"/>
      <c r="AL65" s="181"/>
      <c r="AM65" s="136"/>
      <c r="AN65" s="136"/>
      <c r="AO65" s="136"/>
      <c r="AP65" s="136"/>
      <c r="AQ65" s="136"/>
    </row>
    <row r="66" spans="1:43" x14ac:dyDescent="0.25">
      <c r="A66" s="78"/>
      <c r="B66" s="78"/>
      <c r="C66" s="120"/>
      <c r="D66" s="191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37"/>
      <c r="P66" s="137"/>
      <c r="Q66" s="137"/>
      <c r="R66" s="137"/>
      <c r="S66" s="137"/>
      <c r="T66" s="158">
        <f>T61-T62-T63-T64-T65</f>
        <v>-25617.379999999976</v>
      </c>
      <c r="U66" s="137"/>
      <c r="V66" s="137"/>
      <c r="W66" s="137"/>
      <c r="X66" s="137"/>
      <c r="Y66" s="137"/>
      <c r="Z66" s="133"/>
      <c r="AA66" s="128"/>
      <c r="AB66" s="133"/>
      <c r="AC66" s="130">
        <v>0.45</v>
      </c>
      <c r="AD66" s="133"/>
      <c r="AE66" s="128"/>
      <c r="AF66" s="133"/>
      <c r="AG66" s="133"/>
      <c r="AH66" s="137"/>
      <c r="AI66" s="137"/>
      <c r="AJ66" s="137"/>
      <c r="AK66" s="181"/>
      <c r="AL66" s="181"/>
      <c r="AM66" s="136"/>
      <c r="AN66" s="136"/>
      <c r="AO66" s="136"/>
      <c r="AP66" s="136"/>
      <c r="AQ66" s="136"/>
    </row>
    <row r="67" spans="1:43" ht="15.75" x14ac:dyDescent="0.25"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81"/>
      <c r="P67" s="181"/>
      <c r="Q67" s="181"/>
      <c r="R67" s="181"/>
      <c r="S67" s="181"/>
      <c r="T67" s="181"/>
      <c r="U67" s="181"/>
      <c r="V67" s="137"/>
      <c r="W67" s="137"/>
      <c r="X67" s="181"/>
      <c r="Y67" s="181"/>
      <c r="Z67" s="137"/>
      <c r="AA67" s="109"/>
      <c r="AB67" s="181"/>
      <c r="AC67" s="192">
        <f>SUM(AC65:AC66)</f>
        <v>270258.42</v>
      </c>
      <c r="AD67" s="181"/>
      <c r="AE67" s="109"/>
      <c r="AF67" s="181"/>
      <c r="AG67" s="181"/>
      <c r="AH67" s="181"/>
      <c r="AI67" s="181"/>
      <c r="AJ67" s="181"/>
      <c r="AK67" s="181"/>
      <c r="AL67" s="181"/>
      <c r="AM67" s="136"/>
      <c r="AN67" s="136"/>
      <c r="AO67" s="136"/>
      <c r="AP67" s="136"/>
      <c r="AQ67" s="136"/>
    </row>
    <row r="68" spans="1:43" x14ac:dyDescent="0.25"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81"/>
      <c r="P68" s="181"/>
      <c r="Q68" s="181"/>
      <c r="R68" s="181"/>
      <c r="S68" s="181"/>
      <c r="T68" s="181"/>
      <c r="U68" s="181"/>
      <c r="V68" s="137"/>
      <c r="W68" s="137"/>
      <c r="X68" s="181"/>
      <c r="Y68" s="181"/>
      <c r="Z68" s="137"/>
      <c r="AA68" s="109"/>
      <c r="AB68" s="181"/>
      <c r="AC68" s="109"/>
      <c r="AD68" s="181"/>
      <c r="AE68" s="109"/>
      <c r="AF68" s="181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</row>
    <row r="69" spans="1:43" x14ac:dyDescent="0.25"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81"/>
      <c r="P69" s="181"/>
      <c r="Q69" s="181"/>
      <c r="R69" s="181"/>
      <c r="S69" s="181"/>
      <c r="T69" s="181"/>
      <c r="U69" s="181"/>
      <c r="V69" s="137"/>
      <c r="W69" s="137"/>
      <c r="X69" s="181"/>
      <c r="Y69" s="181"/>
      <c r="Z69" s="137"/>
      <c r="AA69" s="109"/>
      <c r="AB69" s="181"/>
      <c r="AC69" s="109"/>
      <c r="AD69" s="181"/>
      <c r="AE69" s="109"/>
      <c r="AF69" s="181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</row>
    <row r="70" spans="1:43" x14ac:dyDescent="0.25"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81"/>
      <c r="P70" s="181"/>
      <c r="Q70" s="181"/>
      <c r="R70" s="181"/>
      <c r="S70" s="181"/>
      <c r="T70" s="181"/>
      <c r="U70" s="181"/>
      <c r="V70" s="137"/>
      <c r="W70" s="137"/>
      <c r="X70" s="181"/>
      <c r="Y70" s="181"/>
      <c r="Z70" s="137"/>
      <c r="AA70" s="109"/>
      <c r="AB70" s="181"/>
      <c r="AC70" s="109"/>
      <c r="AD70" s="181"/>
      <c r="AE70" s="109"/>
      <c r="AF70" s="181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</row>
    <row r="71" spans="1:43" x14ac:dyDescent="0.25"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20"/>
      <c r="W71" s="120"/>
      <c r="X71" s="136"/>
      <c r="Y71" s="136"/>
      <c r="Z71" s="120"/>
      <c r="AA71" s="135"/>
      <c r="AB71" s="136"/>
      <c r="AC71" s="135"/>
      <c r="AD71" s="136"/>
      <c r="AE71" s="135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</row>
    <row r="72" spans="1:43" x14ac:dyDescent="0.25"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20"/>
      <c r="W72" s="120"/>
      <c r="X72" s="136"/>
      <c r="Y72" s="136"/>
      <c r="Z72" s="120"/>
      <c r="AA72" s="135"/>
      <c r="AB72" s="136"/>
      <c r="AC72" s="135"/>
      <c r="AD72" s="136"/>
      <c r="AE72" s="135"/>
      <c r="AF72" s="136"/>
      <c r="AG72" s="136"/>
      <c r="AH72" s="136"/>
      <c r="AI72" s="136"/>
      <c r="AJ72" s="136"/>
      <c r="AK72" s="136"/>
      <c r="AL72" s="136"/>
    </row>
    <row r="73" spans="1:43" x14ac:dyDescent="0.25"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20"/>
      <c r="W73" s="120"/>
      <c r="X73" s="136"/>
      <c r="Y73" s="136"/>
      <c r="Z73" s="120"/>
      <c r="AA73" s="135"/>
      <c r="AB73" s="136"/>
      <c r="AC73" s="135"/>
      <c r="AD73" s="136"/>
      <c r="AE73" s="135"/>
      <c r="AF73" s="136"/>
      <c r="AG73" s="136"/>
      <c r="AH73" s="136"/>
      <c r="AI73" s="136"/>
      <c r="AJ73" s="136"/>
      <c r="AK73" s="136"/>
      <c r="AL73" s="136"/>
    </row>
  </sheetData>
  <mergeCells count="46"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H4:H5"/>
    <mergeCell ref="I4:I5"/>
    <mergeCell ref="J4:J5"/>
    <mergeCell ref="K4:K5"/>
    <mergeCell ref="L4:L5"/>
    <mergeCell ref="V2:AF2"/>
    <mergeCell ref="K3:O3"/>
    <mergeCell ref="P3:U3"/>
    <mergeCell ref="V3:Z3"/>
    <mergeCell ref="AA3:AF3"/>
    <mergeCell ref="R4:S4"/>
    <mergeCell ref="AE4:AF4"/>
    <mergeCell ref="A58:F58"/>
    <mergeCell ref="AA59:AC59"/>
    <mergeCell ref="AB60:AC60"/>
    <mergeCell ref="AE60:AF60"/>
    <mergeCell ref="V4:V5"/>
    <mergeCell ref="W4:W5"/>
    <mergeCell ref="X4:X5"/>
    <mergeCell ref="Y4:Y5"/>
    <mergeCell ref="Z4:Z5"/>
    <mergeCell ref="AA4:AB4"/>
    <mergeCell ref="M4:M5"/>
    <mergeCell ref="N4:N5"/>
    <mergeCell ref="O4:O5"/>
    <mergeCell ref="P4:Q4"/>
    <mergeCell ref="T4:U4"/>
    <mergeCell ref="AC4:AD4"/>
    <mergeCell ref="AA65:AB65"/>
    <mergeCell ref="R62:R64"/>
    <mergeCell ref="AA62:AB62"/>
    <mergeCell ref="AE62:AF62"/>
    <mergeCell ref="AA63:AB63"/>
    <mergeCell ref="AE63:AF63"/>
    <mergeCell ref="AA64:AB64"/>
    <mergeCell ref="AE64:AF64"/>
  </mergeCells>
  <pageMargins left="0.11811023622047245" right="0.11811023622047245" top="0.15748031496062992" bottom="0.15748031496062992" header="0" footer="0"/>
  <pageSetup paperSize="9" scale="36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3"/>
  <sheetViews>
    <sheetView topLeftCell="A43" workbookViewId="0">
      <selection activeCell="F32" sqref="F32"/>
    </sheetView>
  </sheetViews>
  <sheetFormatPr defaultRowHeight="15" x14ac:dyDescent="0.25"/>
  <cols>
    <col min="3" max="3" width="2.28515625" customWidth="1"/>
    <col min="4" max="4" width="17.42578125" customWidth="1"/>
    <col min="20" max="20" width="9.7109375" customWidth="1"/>
    <col min="22" max="23" width="9.140625" style="78"/>
    <col min="26" max="26" width="9.140625" style="78"/>
    <col min="27" max="27" width="9.5703125" style="83" bestFit="1" customWidth="1"/>
    <col min="29" max="29" width="10.7109375" style="83" bestFit="1" customWidth="1"/>
    <col min="31" max="31" width="9.28515625" style="83" bestFit="1" customWidth="1"/>
    <col min="32" max="32" width="9.28515625" bestFit="1" customWidth="1"/>
    <col min="33" max="35" width="9.5703125" bestFit="1" customWidth="1"/>
  </cols>
  <sheetData>
    <row r="1" spans="1:38" ht="42" customHeight="1" x14ac:dyDescent="0.25">
      <c r="A1" s="307" t="s">
        <v>187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20"/>
      <c r="AH1" s="120"/>
      <c r="AI1" s="120"/>
      <c r="AJ1" s="120"/>
      <c r="AK1" s="136"/>
      <c r="AL1" s="136"/>
    </row>
    <row r="2" spans="1:38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G2" s="120"/>
      <c r="AH2" s="120"/>
      <c r="AI2" s="120"/>
      <c r="AJ2" s="120"/>
      <c r="AK2" s="136"/>
      <c r="AL2" s="136"/>
    </row>
    <row r="3" spans="1:38" ht="29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  <c r="AG3" s="120"/>
      <c r="AH3" s="120"/>
      <c r="AI3" s="120"/>
      <c r="AJ3" s="120"/>
      <c r="AK3" s="136"/>
      <c r="AL3" s="136"/>
    </row>
    <row r="4" spans="1:38" ht="33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  <c r="AG4" s="120"/>
      <c r="AH4" s="120"/>
      <c r="AI4" s="120"/>
      <c r="AJ4" s="120"/>
      <c r="AK4" s="136"/>
      <c r="AL4" s="136"/>
    </row>
    <row r="5" spans="1:38" s="83" customFormat="1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84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24" t="s">
        <v>165</v>
      </c>
      <c r="AH5" s="124" t="s">
        <v>163</v>
      </c>
      <c r="AI5" s="124" t="s">
        <v>164</v>
      </c>
      <c r="AJ5" s="135"/>
      <c r="AK5" s="135"/>
      <c r="AL5" s="135"/>
    </row>
    <row r="6" spans="1:38" s="83" customFormat="1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72">
        <f t="shared" si="0"/>
        <v>27</v>
      </c>
      <c r="AB6" s="11">
        <f t="shared" si="0"/>
        <v>28</v>
      </c>
      <c r="AC6" s="72">
        <f t="shared" si="0"/>
        <v>29</v>
      </c>
      <c r="AD6" s="11">
        <f t="shared" si="0"/>
        <v>30</v>
      </c>
      <c r="AE6" s="72">
        <v>31</v>
      </c>
      <c r="AF6" s="11">
        <v>32</v>
      </c>
      <c r="AG6" s="124" t="s">
        <v>183</v>
      </c>
      <c r="AH6" s="124"/>
      <c r="AI6" s="124"/>
      <c r="AJ6" s="135"/>
      <c r="AK6" s="135"/>
      <c r="AL6" s="135"/>
    </row>
    <row r="7" spans="1:38" s="83" customFormat="1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50000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16">
        <v>8</v>
      </c>
      <c r="W7" s="16">
        <v>15</v>
      </c>
      <c r="X7" s="16">
        <v>0</v>
      </c>
      <c r="Y7" s="14">
        <f t="shared" ref="Y7:Y57" si="6">IF(H7=0,0,V7/H7)*100</f>
        <v>27.586206896551722</v>
      </c>
      <c r="Z7" s="14">
        <v>14125.75</v>
      </c>
      <c r="AA7" s="33">
        <f>AI7</f>
        <v>21770.1</v>
      </c>
      <c r="AB7" s="14">
        <f>IF((Z7+T7)=0,0,AA7/(Z7+T7)*100)</f>
        <v>100</v>
      </c>
      <c r="AC7" s="33">
        <f>AA7</f>
        <v>21770.1</v>
      </c>
      <c r="AD7" s="14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24">
        <v>14125.75</v>
      </c>
      <c r="AH7" s="166">
        <f>T7</f>
        <v>7644.35</v>
      </c>
      <c r="AI7" s="166">
        <f>AG7+AH7</f>
        <v>21770.1</v>
      </c>
      <c r="AJ7" s="135"/>
      <c r="AK7" s="135"/>
      <c r="AL7" s="135"/>
    </row>
    <row r="8" spans="1:38" s="83" customFormat="1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33">
        <f t="shared" ref="AA8:AA57" si="9">AI8</f>
        <v>0</v>
      </c>
      <c r="AB8" s="14">
        <f>IF((Z8+T8)=0,0,AA8/(Z8+T8)*100)</f>
        <v>0</v>
      </c>
      <c r="AC8" s="33">
        <f t="shared" ref="AC8:AC57" si="10">AA8</f>
        <v>0</v>
      </c>
      <c r="AD8" s="14">
        <f t="shared" si="7"/>
        <v>0</v>
      </c>
      <c r="AE8" s="33">
        <f t="shared" ref="AE8:AE57" si="11">AA8-AC8</f>
        <v>0</v>
      </c>
      <c r="AF8" s="14">
        <f t="shared" si="8"/>
        <v>0</v>
      </c>
      <c r="AG8" s="124">
        <v>0</v>
      </c>
      <c r="AH8" s="166">
        <f t="shared" ref="AH8:AH57" si="12">T8</f>
        <v>0</v>
      </c>
      <c r="AI8" s="166">
        <f t="shared" ref="AI8:AI57" si="13">AG8+AH8</f>
        <v>0</v>
      </c>
      <c r="AJ8" s="135"/>
      <c r="AK8" s="135"/>
      <c r="AL8" s="135"/>
    </row>
    <row r="9" spans="1:38" s="83" customFormat="1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30000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33">
        <f t="shared" si="9"/>
        <v>26929.119999999999</v>
      </c>
      <c r="AB9" s="14">
        <f t="shared" ref="AB9:AB57" si="14">IF((Z9+T9)=0,0,AA9/(Z9+T9)*100)</f>
        <v>100</v>
      </c>
      <c r="AC9" s="33">
        <f t="shared" si="10"/>
        <v>26929.119999999999</v>
      </c>
      <c r="AD9" s="14">
        <f t="shared" si="7"/>
        <v>100</v>
      </c>
      <c r="AE9" s="33">
        <f t="shared" si="11"/>
        <v>0</v>
      </c>
      <c r="AF9" s="14">
        <f t="shared" si="8"/>
        <v>0</v>
      </c>
      <c r="AG9" s="124">
        <v>0</v>
      </c>
      <c r="AH9" s="166">
        <f t="shared" si="12"/>
        <v>26929.119999999999</v>
      </c>
      <c r="AI9" s="166">
        <f t="shared" si="13"/>
        <v>26929.119999999999</v>
      </c>
      <c r="AJ9" s="135"/>
      <c r="AK9" s="135"/>
      <c r="AL9" s="135"/>
    </row>
    <row r="10" spans="1:38" s="83" customFormat="1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33">
        <f t="shared" si="9"/>
        <v>0</v>
      </c>
      <c r="AB10" s="14">
        <f t="shared" si="14"/>
        <v>0</v>
      </c>
      <c r="AC10" s="33">
        <f t="shared" si="10"/>
        <v>0</v>
      </c>
      <c r="AD10" s="14">
        <f t="shared" si="7"/>
        <v>0</v>
      </c>
      <c r="AE10" s="33">
        <f t="shared" si="11"/>
        <v>0</v>
      </c>
      <c r="AF10" s="14">
        <f t="shared" si="8"/>
        <v>0</v>
      </c>
      <c r="AG10" s="124">
        <v>0</v>
      </c>
      <c r="AH10" s="166">
        <f t="shared" si="12"/>
        <v>0</v>
      </c>
      <c r="AI10" s="166">
        <f t="shared" si="13"/>
        <v>0</v>
      </c>
      <c r="AJ10" s="135"/>
      <c r="AK10" s="135"/>
      <c r="AL10" s="135"/>
    </row>
    <row r="11" spans="1:38" s="83" customFormat="1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20000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16">
        <v>1</v>
      </c>
      <c r="W11" s="16">
        <v>1</v>
      </c>
      <c r="X11" s="16">
        <v>0</v>
      </c>
      <c r="Y11" s="14">
        <f t="shared" si="6"/>
        <v>25</v>
      </c>
      <c r="Z11" s="14">
        <v>19798.91</v>
      </c>
      <c r="AA11" s="33">
        <f t="shared" si="9"/>
        <v>19798.91</v>
      </c>
      <c r="AB11" s="14">
        <f t="shared" si="14"/>
        <v>100</v>
      </c>
      <c r="AC11" s="33">
        <f t="shared" si="10"/>
        <v>19798.91</v>
      </c>
      <c r="AD11" s="14">
        <f t="shared" si="7"/>
        <v>100</v>
      </c>
      <c r="AE11" s="33">
        <f t="shared" si="11"/>
        <v>0</v>
      </c>
      <c r="AF11" s="14">
        <f t="shared" si="8"/>
        <v>0</v>
      </c>
      <c r="AG11" s="124">
        <v>19798.91</v>
      </c>
      <c r="AH11" s="166">
        <f t="shared" si="12"/>
        <v>0</v>
      </c>
      <c r="AI11" s="166">
        <f t="shared" si="13"/>
        <v>19798.91</v>
      </c>
      <c r="AJ11" s="135"/>
      <c r="AK11" s="135"/>
      <c r="AL11" s="135"/>
    </row>
    <row r="12" spans="1:38" s="83" customFormat="1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10000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16">
        <v>1</v>
      </c>
      <c r="W12" s="16">
        <v>1</v>
      </c>
      <c r="X12" s="16">
        <v>0</v>
      </c>
      <c r="Y12" s="14">
        <f t="shared" si="6"/>
        <v>10</v>
      </c>
      <c r="Z12" s="14">
        <v>503.43</v>
      </c>
      <c r="AA12" s="33">
        <f t="shared" si="9"/>
        <v>4759.0200000000004</v>
      </c>
      <c r="AB12" s="14">
        <f t="shared" si="14"/>
        <v>90.433543311575406</v>
      </c>
      <c r="AC12" s="33">
        <f t="shared" si="10"/>
        <v>4759.0200000000004</v>
      </c>
      <c r="AD12" s="14">
        <f t="shared" si="7"/>
        <v>100</v>
      </c>
      <c r="AE12" s="33">
        <f t="shared" si="11"/>
        <v>0</v>
      </c>
      <c r="AF12" s="14">
        <f t="shared" si="8"/>
        <v>0</v>
      </c>
      <c r="AG12" s="124">
        <v>0</v>
      </c>
      <c r="AH12" s="166">
        <f t="shared" si="12"/>
        <v>4759.0200000000004</v>
      </c>
      <c r="AI12" s="166">
        <f t="shared" si="13"/>
        <v>4759.0200000000004</v>
      </c>
      <c r="AJ12" s="135"/>
      <c r="AK12" s="135"/>
      <c r="AL12" s="135"/>
    </row>
    <row r="13" spans="1:38" s="83" customFormat="1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30000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33">
        <f t="shared" si="9"/>
        <v>13040.39</v>
      </c>
      <c r="AB13" s="14">
        <f t="shared" si="14"/>
        <v>100</v>
      </c>
      <c r="AC13" s="33">
        <f t="shared" si="10"/>
        <v>13040.39</v>
      </c>
      <c r="AD13" s="14">
        <f t="shared" si="7"/>
        <v>100</v>
      </c>
      <c r="AE13" s="33">
        <f t="shared" si="11"/>
        <v>0</v>
      </c>
      <c r="AF13" s="14">
        <f t="shared" si="8"/>
        <v>0</v>
      </c>
      <c r="AG13" s="124">
        <v>0</v>
      </c>
      <c r="AH13" s="166">
        <f t="shared" si="12"/>
        <v>13040.39</v>
      </c>
      <c r="AI13" s="166">
        <f t="shared" si="13"/>
        <v>13040.39</v>
      </c>
      <c r="AJ13" s="135"/>
      <c r="AK13" s="135"/>
      <c r="AL13" s="135"/>
    </row>
    <row r="14" spans="1:38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33">
        <f t="shared" si="9"/>
        <v>3707.03</v>
      </c>
      <c r="AB14" s="14">
        <f t="shared" si="14"/>
        <v>100</v>
      </c>
      <c r="AC14" s="33">
        <f t="shared" si="10"/>
        <v>3707.03</v>
      </c>
      <c r="AD14" s="14">
        <f t="shared" si="7"/>
        <v>100</v>
      </c>
      <c r="AE14" s="33">
        <f t="shared" si="11"/>
        <v>0</v>
      </c>
      <c r="AF14" s="14">
        <f t="shared" si="8"/>
        <v>0</v>
      </c>
      <c r="AG14" s="124">
        <v>0</v>
      </c>
      <c r="AH14" s="166">
        <f t="shared" si="12"/>
        <v>3707.03</v>
      </c>
      <c r="AI14" s="166">
        <f t="shared" si="13"/>
        <v>3707.03</v>
      </c>
      <c r="AJ14" s="120"/>
      <c r="AK14" s="136"/>
      <c r="AL14" s="136"/>
    </row>
    <row r="15" spans="1:38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5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0</v>
      </c>
      <c r="AA15" s="33">
        <f t="shared" si="9"/>
        <v>274.06</v>
      </c>
      <c r="AB15" s="14">
        <f t="shared" si="14"/>
        <v>100</v>
      </c>
      <c r="AC15" s="33">
        <f t="shared" si="10"/>
        <v>274.06</v>
      </c>
      <c r="AD15" s="14">
        <f t="shared" si="7"/>
        <v>100</v>
      </c>
      <c r="AE15" s="33">
        <f t="shared" si="11"/>
        <v>0</v>
      </c>
      <c r="AF15" s="14">
        <f t="shared" si="8"/>
        <v>0</v>
      </c>
      <c r="AG15" s="124">
        <v>0</v>
      </c>
      <c r="AH15" s="166">
        <f t="shared" si="12"/>
        <v>274.06</v>
      </c>
      <c r="AI15" s="166">
        <f t="shared" si="13"/>
        <v>274.06</v>
      </c>
      <c r="AJ15" s="120"/>
      <c r="AK15" s="136"/>
      <c r="AL15" s="136"/>
    </row>
    <row r="16" spans="1:38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20000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5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16">
        <v>1</v>
      </c>
      <c r="W16" s="16">
        <v>3</v>
      </c>
      <c r="X16" s="16">
        <v>0</v>
      </c>
      <c r="Y16" s="14">
        <f t="shared" si="6"/>
        <v>6.25</v>
      </c>
      <c r="Z16" s="14">
        <v>2993.81</v>
      </c>
      <c r="AA16" s="33">
        <f t="shared" si="9"/>
        <v>4038.9700000000003</v>
      </c>
      <c r="AB16" s="14">
        <f t="shared" si="14"/>
        <v>100</v>
      </c>
      <c r="AC16" s="33">
        <f t="shared" si="10"/>
        <v>4038.9700000000003</v>
      </c>
      <c r="AD16" s="14">
        <f t="shared" si="7"/>
        <v>100</v>
      </c>
      <c r="AE16" s="33">
        <f t="shared" si="11"/>
        <v>0</v>
      </c>
      <c r="AF16" s="14">
        <f t="shared" si="8"/>
        <v>0</v>
      </c>
      <c r="AG16" s="124">
        <v>2993.81</v>
      </c>
      <c r="AH16" s="166">
        <f t="shared" si="12"/>
        <v>1045.1600000000001</v>
      </c>
      <c r="AI16" s="166">
        <f t="shared" si="13"/>
        <v>4038.9700000000003</v>
      </c>
      <c r="AJ16" s="120"/>
      <c r="AK16" s="136"/>
      <c r="AL16" s="136"/>
    </row>
    <row r="17" spans="1:38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20000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5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16">
        <v>3</v>
      </c>
      <c r="W17" s="16">
        <v>3</v>
      </c>
      <c r="X17" s="16">
        <v>0</v>
      </c>
      <c r="Y17" s="14">
        <f t="shared" si="6"/>
        <v>23.076923076923077</v>
      </c>
      <c r="Z17" s="14">
        <v>2717.08</v>
      </c>
      <c r="AA17" s="33">
        <f t="shared" si="9"/>
        <v>1132.55</v>
      </c>
      <c r="AB17" s="14">
        <f t="shared" si="14"/>
        <v>33.335295589339061</v>
      </c>
      <c r="AC17" s="33">
        <f t="shared" si="10"/>
        <v>1132.55</v>
      </c>
      <c r="AD17" s="14">
        <f t="shared" si="7"/>
        <v>100</v>
      </c>
      <c r="AE17" s="33">
        <f t="shared" si="11"/>
        <v>0</v>
      </c>
      <c r="AF17" s="14">
        <f t="shared" si="8"/>
        <v>0</v>
      </c>
      <c r="AG17" s="124">
        <v>452.18</v>
      </c>
      <c r="AH17" s="166">
        <f t="shared" si="12"/>
        <v>680.37</v>
      </c>
      <c r="AI17" s="166">
        <f t="shared" si="13"/>
        <v>1132.55</v>
      </c>
      <c r="AJ17" s="120"/>
      <c r="AK17" s="136"/>
      <c r="AL17" s="136"/>
    </row>
    <row r="18" spans="1:38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30000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5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16">
        <v>3</v>
      </c>
      <c r="W18" s="16">
        <v>4</v>
      </c>
      <c r="X18" s="16">
        <v>0</v>
      </c>
      <c r="Y18" s="14">
        <f t="shared" si="6"/>
        <v>9.375</v>
      </c>
      <c r="Z18" s="14">
        <v>8015.69</v>
      </c>
      <c r="AA18" s="33">
        <f t="shared" si="9"/>
        <v>23527.439999999999</v>
      </c>
      <c r="AB18" s="14">
        <f t="shared" si="14"/>
        <v>100</v>
      </c>
      <c r="AC18" s="33">
        <f t="shared" si="10"/>
        <v>23527.439999999999</v>
      </c>
      <c r="AD18" s="14">
        <f t="shared" si="7"/>
        <v>100</v>
      </c>
      <c r="AE18" s="33">
        <f t="shared" si="11"/>
        <v>0</v>
      </c>
      <c r="AF18" s="14">
        <f t="shared" si="8"/>
        <v>0</v>
      </c>
      <c r="AG18" s="124">
        <v>8015.69</v>
      </c>
      <c r="AH18" s="166">
        <f t="shared" si="12"/>
        <v>15511.75</v>
      </c>
      <c r="AI18" s="166">
        <f t="shared" si="13"/>
        <v>23527.439999999999</v>
      </c>
      <c r="AJ18" s="120"/>
      <c r="AK18" s="136"/>
      <c r="AL18" s="136"/>
    </row>
    <row r="19" spans="1:38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5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16">
        <v>4</v>
      </c>
      <c r="W19" s="16">
        <v>6</v>
      </c>
      <c r="X19" s="16">
        <v>2</v>
      </c>
      <c r="Y19" s="14">
        <f t="shared" si="6"/>
        <v>17.391304347826086</v>
      </c>
      <c r="Z19" s="14">
        <v>16879.849999999999</v>
      </c>
      <c r="AA19" s="33">
        <f t="shared" si="9"/>
        <v>26223.21</v>
      </c>
      <c r="AB19" s="14">
        <f t="shared" si="14"/>
        <v>100</v>
      </c>
      <c r="AC19" s="33">
        <f t="shared" si="10"/>
        <v>26223.21</v>
      </c>
      <c r="AD19" s="14">
        <f t="shared" si="7"/>
        <v>100</v>
      </c>
      <c r="AE19" s="33">
        <f t="shared" si="11"/>
        <v>0</v>
      </c>
      <c r="AF19" s="14">
        <f t="shared" si="8"/>
        <v>0</v>
      </c>
      <c r="AG19" s="124">
        <v>16879.849999999999</v>
      </c>
      <c r="AH19" s="166">
        <f t="shared" si="12"/>
        <v>9343.36</v>
      </c>
      <c r="AI19" s="166">
        <f t="shared" si="13"/>
        <v>26223.21</v>
      </c>
      <c r="AJ19" s="120"/>
      <c r="AK19" s="136"/>
      <c r="AL19" s="136"/>
    </row>
    <row r="20" spans="1:38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100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33">
        <f t="shared" si="9"/>
        <v>0</v>
      </c>
      <c r="AB20" s="14">
        <f t="shared" si="14"/>
        <v>0</v>
      </c>
      <c r="AC20" s="33">
        <f t="shared" si="10"/>
        <v>0</v>
      </c>
      <c r="AD20" s="14">
        <f t="shared" si="7"/>
        <v>0</v>
      </c>
      <c r="AE20" s="33">
        <f t="shared" si="11"/>
        <v>0</v>
      </c>
      <c r="AF20" s="14">
        <f t="shared" si="8"/>
        <v>0</v>
      </c>
      <c r="AG20" s="124">
        <v>0</v>
      </c>
      <c r="AH20" s="166">
        <f t="shared" si="12"/>
        <v>0</v>
      </c>
      <c r="AI20" s="166">
        <f t="shared" si="13"/>
        <v>0</v>
      </c>
      <c r="AJ20" s="120"/>
      <c r="AK20" s="136"/>
      <c r="AL20" s="136"/>
    </row>
    <row r="21" spans="1:38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20000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5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16">
        <f>4+2+4</f>
        <v>10</v>
      </c>
      <c r="W21" s="16">
        <f>4+2+7</f>
        <v>13</v>
      </c>
      <c r="X21" s="16">
        <v>0</v>
      </c>
      <c r="Y21" s="14">
        <f t="shared" si="6"/>
        <v>33.333333333333329</v>
      </c>
      <c r="Z21" s="14">
        <v>2688.36</v>
      </c>
      <c r="AA21" s="33">
        <f t="shared" si="9"/>
        <v>10041.19</v>
      </c>
      <c r="AB21" s="14">
        <f t="shared" si="14"/>
        <v>100</v>
      </c>
      <c r="AC21" s="33">
        <f t="shared" si="10"/>
        <v>10041.19</v>
      </c>
      <c r="AD21" s="14">
        <f t="shared" si="7"/>
        <v>100</v>
      </c>
      <c r="AE21" s="33">
        <f t="shared" si="11"/>
        <v>0</v>
      </c>
      <c r="AF21" s="14">
        <f t="shared" si="8"/>
        <v>0</v>
      </c>
      <c r="AG21" s="124">
        <v>2688.36</v>
      </c>
      <c r="AH21" s="166">
        <f t="shared" si="12"/>
        <v>7352.83</v>
      </c>
      <c r="AI21" s="166">
        <f t="shared" si="13"/>
        <v>10041.19</v>
      </c>
      <c r="AJ21" s="120"/>
      <c r="AK21" s="136"/>
      <c r="AL21" s="136"/>
    </row>
    <row r="22" spans="1:38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30000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5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16">
        <f>1+2</f>
        <v>3</v>
      </c>
      <c r="W22" s="16">
        <v>12</v>
      </c>
      <c r="X22" s="16">
        <v>0</v>
      </c>
      <c r="Y22" s="14">
        <f t="shared" si="6"/>
        <v>16.666666666666664</v>
      </c>
      <c r="Z22" s="14">
        <v>4311.2700000000004</v>
      </c>
      <c r="AA22" s="33">
        <f t="shared" si="9"/>
        <v>10646.580000000002</v>
      </c>
      <c r="AB22" s="14">
        <f t="shared" si="14"/>
        <v>100</v>
      </c>
      <c r="AC22" s="33">
        <f t="shared" si="10"/>
        <v>10646.580000000002</v>
      </c>
      <c r="AD22" s="14">
        <f t="shared" si="7"/>
        <v>100</v>
      </c>
      <c r="AE22" s="33">
        <f t="shared" si="11"/>
        <v>0</v>
      </c>
      <c r="AF22" s="14">
        <f t="shared" si="8"/>
        <v>0</v>
      </c>
      <c r="AG22" s="124">
        <v>4311.2700000000004</v>
      </c>
      <c r="AH22" s="166">
        <f t="shared" si="12"/>
        <v>6335.31</v>
      </c>
      <c r="AI22" s="166">
        <f t="shared" si="13"/>
        <v>10646.580000000002</v>
      </c>
      <c r="AJ22" s="120"/>
      <c r="AK22" s="136"/>
      <c r="AL22" s="136"/>
    </row>
    <row r="23" spans="1:38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33">
        <f t="shared" si="9"/>
        <v>4382.9799999999996</v>
      </c>
      <c r="AB23" s="14">
        <f t="shared" si="14"/>
        <v>100</v>
      </c>
      <c r="AC23" s="33">
        <f t="shared" si="10"/>
        <v>4382.9799999999996</v>
      </c>
      <c r="AD23" s="14">
        <f t="shared" si="7"/>
        <v>100</v>
      </c>
      <c r="AE23" s="33">
        <f t="shared" si="11"/>
        <v>0</v>
      </c>
      <c r="AF23" s="14">
        <f t="shared" si="8"/>
        <v>0</v>
      </c>
      <c r="AG23" s="124">
        <v>0</v>
      </c>
      <c r="AH23" s="166">
        <f t="shared" si="12"/>
        <v>4382.9799999999996</v>
      </c>
      <c r="AI23" s="166">
        <f t="shared" si="13"/>
        <v>4382.9799999999996</v>
      </c>
      <c r="AJ23" s="120"/>
      <c r="AK23" s="136"/>
      <c r="AL23" s="136"/>
    </row>
    <row r="24" spans="1:38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5000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33">
        <f t="shared" si="9"/>
        <v>0</v>
      </c>
      <c r="AB24" s="14">
        <f t="shared" si="14"/>
        <v>0</v>
      </c>
      <c r="AC24" s="33">
        <f t="shared" si="10"/>
        <v>0</v>
      </c>
      <c r="AD24" s="14">
        <f t="shared" si="7"/>
        <v>0</v>
      </c>
      <c r="AE24" s="33">
        <f t="shared" si="11"/>
        <v>0</v>
      </c>
      <c r="AF24" s="14">
        <f t="shared" si="8"/>
        <v>0</v>
      </c>
      <c r="AG24" s="124">
        <v>0</v>
      </c>
      <c r="AH24" s="166">
        <f t="shared" si="12"/>
        <v>0</v>
      </c>
      <c r="AI24" s="166">
        <f t="shared" si="13"/>
        <v>0</v>
      </c>
      <c r="AJ24" s="120"/>
      <c r="AK24" s="136"/>
      <c r="AL24" s="136"/>
    </row>
    <row r="25" spans="1:38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10000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33">
        <f t="shared" si="9"/>
        <v>563.33000000000004</v>
      </c>
      <c r="AB25" s="14">
        <f t="shared" si="14"/>
        <v>100</v>
      </c>
      <c r="AC25" s="33">
        <f t="shared" si="10"/>
        <v>563.33000000000004</v>
      </c>
      <c r="AD25" s="14">
        <f t="shared" si="7"/>
        <v>100</v>
      </c>
      <c r="AE25" s="33">
        <f t="shared" si="11"/>
        <v>0</v>
      </c>
      <c r="AF25" s="14">
        <f t="shared" si="8"/>
        <v>0</v>
      </c>
      <c r="AG25" s="124">
        <v>0</v>
      </c>
      <c r="AH25" s="166">
        <f t="shared" si="12"/>
        <v>563.33000000000004</v>
      </c>
      <c r="AI25" s="166">
        <f t="shared" si="13"/>
        <v>563.33000000000004</v>
      </c>
      <c r="AJ25" s="120"/>
      <c r="AK25" s="136"/>
      <c r="AL25" s="136"/>
    </row>
    <row r="26" spans="1:38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30000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5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33">
        <f t="shared" si="9"/>
        <v>18701.07</v>
      </c>
      <c r="AB26" s="14">
        <f t="shared" si="14"/>
        <v>100</v>
      </c>
      <c r="AC26" s="33">
        <f t="shared" si="10"/>
        <v>18701.07</v>
      </c>
      <c r="AD26" s="14">
        <f t="shared" si="7"/>
        <v>100</v>
      </c>
      <c r="AE26" s="33">
        <f t="shared" si="11"/>
        <v>0</v>
      </c>
      <c r="AF26" s="14">
        <f t="shared" si="8"/>
        <v>0</v>
      </c>
      <c r="AG26" s="124">
        <v>17370.21</v>
      </c>
      <c r="AH26" s="166">
        <f t="shared" si="12"/>
        <v>1330.86</v>
      </c>
      <c r="AI26" s="166">
        <f t="shared" si="13"/>
        <v>18701.07</v>
      </c>
      <c r="AJ26" s="120"/>
      <c r="AK26" s="136"/>
      <c r="AL26" s="136"/>
    </row>
    <row r="27" spans="1:38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5000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5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33">
        <f t="shared" si="9"/>
        <v>10869.96</v>
      </c>
      <c r="AB27" s="14">
        <f t="shared" si="14"/>
        <v>100</v>
      </c>
      <c r="AC27" s="33">
        <f t="shared" si="10"/>
        <v>10869.96</v>
      </c>
      <c r="AD27" s="14">
        <f t="shared" si="7"/>
        <v>100</v>
      </c>
      <c r="AE27" s="33">
        <f t="shared" si="11"/>
        <v>0</v>
      </c>
      <c r="AF27" s="14">
        <f t="shared" si="8"/>
        <v>0</v>
      </c>
      <c r="AG27" s="124">
        <v>0</v>
      </c>
      <c r="AH27" s="166">
        <f t="shared" si="12"/>
        <v>10869.96</v>
      </c>
      <c r="AI27" s="166">
        <f t="shared" si="13"/>
        <v>10869.96</v>
      </c>
      <c r="AJ27" s="120"/>
      <c r="AK27" s="136"/>
      <c r="AL27" s="136"/>
    </row>
    <row r="28" spans="1:38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30000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5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16">
        <v>9</v>
      </c>
      <c r="W28" s="16">
        <v>13</v>
      </c>
      <c r="X28" s="16">
        <v>0</v>
      </c>
      <c r="Y28" s="14">
        <f t="shared" si="6"/>
        <v>16.071428571428573</v>
      </c>
      <c r="Z28" s="14">
        <v>13592.13</v>
      </c>
      <c r="AA28" s="33">
        <f t="shared" si="9"/>
        <v>25362.3</v>
      </c>
      <c r="AB28" s="14">
        <f t="shared" si="14"/>
        <v>100</v>
      </c>
      <c r="AC28" s="33">
        <f t="shared" si="10"/>
        <v>25362.3</v>
      </c>
      <c r="AD28" s="14">
        <f t="shared" si="7"/>
        <v>100</v>
      </c>
      <c r="AE28" s="33">
        <f t="shared" si="11"/>
        <v>0</v>
      </c>
      <c r="AF28" s="14">
        <f t="shared" si="8"/>
        <v>0</v>
      </c>
      <c r="AG28" s="124">
        <v>13592.13</v>
      </c>
      <c r="AH28" s="166">
        <f t="shared" si="12"/>
        <v>11770.17</v>
      </c>
      <c r="AI28" s="166">
        <f t="shared" si="13"/>
        <v>25362.3</v>
      </c>
      <c r="AJ28" s="120"/>
      <c r="AK28" s="136"/>
      <c r="AL28" s="136"/>
    </row>
    <row r="29" spans="1:38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30000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5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14"/>
      <c r="AA29" s="33">
        <f t="shared" si="9"/>
        <v>8273.7000000000007</v>
      </c>
      <c r="AB29" s="14">
        <f t="shared" si="14"/>
        <v>100</v>
      </c>
      <c r="AC29" s="33">
        <f t="shared" si="10"/>
        <v>8273.7000000000007</v>
      </c>
      <c r="AD29" s="14">
        <f t="shared" si="7"/>
        <v>100</v>
      </c>
      <c r="AE29" s="33">
        <f t="shared" si="11"/>
        <v>0</v>
      </c>
      <c r="AF29" s="14">
        <f t="shared" si="8"/>
        <v>0</v>
      </c>
      <c r="AG29" s="124">
        <v>0</v>
      </c>
      <c r="AH29" s="166">
        <f t="shared" si="12"/>
        <v>8273.7000000000007</v>
      </c>
      <c r="AI29" s="166">
        <f t="shared" si="13"/>
        <v>8273.7000000000007</v>
      </c>
      <c r="AJ29" s="120"/>
      <c r="AK29" s="136"/>
      <c r="AL29" s="136"/>
    </row>
    <row r="30" spans="1:38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5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33">
        <f t="shared" si="9"/>
        <v>8845.52</v>
      </c>
      <c r="AB30" s="14">
        <f t="shared" si="14"/>
        <v>100</v>
      </c>
      <c r="AC30" s="33">
        <f t="shared" si="10"/>
        <v>8845.52</v>
      </c>
      <c r="AD30" s="14">
        <f t="shared" si="7"/>
        <v>100</v>
      </c>
      <c r="AE30" s="33">
        <f t="shared" si="11"/>
        <v>0</v>
      </c>
      <c r="AF30" s="14">
        <f t="shared" si="8"/>
        <v>0</v>
      </c>
      <c r="AG30" s="124">
        <v>0</v>
      </c>
      <c r="AH30" s="166">
        <f t="shared" si="12"/>
        <v>8845.52</v>
      </c>
      <c r="AI30" s="166">
        <f t="shared" si="13"/>
        <v>8845.52</v>
      </c>
      <c r="AJ30" s="120"/>
      <c r="AK30" s="136"/>
      <c r="AL30" s="136"/>
    </row>
    <row r="31" spans="1:38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30000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5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4979.95</v>
      </c>
      <c r="AA31" s="33">
        <f t="shared" si="9"/>
        <v>19699.14</v>
      </c>
      <c r="AB31" s="14">
        <f t="shared" si="14"/>
        <v>100</v>
      </c>
      <c r="AC31" s="33">
        <f t="shared" si="10"/>
        <v>19699.14</v>
      </c>
      <c r="AD31" s="14">
        <f t="shared" si="7"/>
        <v>100</v>
      </c>
      <c r="AE31" s="33">
        <f t="shared" si="11"/>
        <v>0</v>
      </c>
      <c r="AF31" s="14">
        <f t="shared" si="8"/>
        <v>0</v>
      </c>
      <c r="AG31" s="124">
        <v>4979.95</v>
      </c>
      <c r="AH31" s="166">
        <f t="shared" si="12"/>
        <v>14719.19</v>
      </c>
      <c r="AI31" s="166">
        <f t="shared" si="13"/>
        <v>19699.14</v>
      </c>
      <c r="AJ31" s="120"/>
      <c r="AK31" s="136"/>
      <c r="AL31" s="136"/>
    </row>
    <row r="32" spans="1:38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5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33">
        <f t="shared" si="9"/>
        <v>0</v>
      </c>
      <c r="AB32" s="14">
        <f t="shared" si="14"/>
        <v>0</v>
      </c>
      <c r="AC32" s="33">
        <f t="shared" si="10"/>
        <v>0</v>
      </c>
      <c r="AD32" s="14">
        <f t="shared" si="7"/>
        <v>0</v>
      </c>
      <c r="AE32" s="33">
        <f t="shared" si="11"/>
        <v>0</v>
      </c>
      <c r="AF32" s="14">
        <f t="shared" si="8"/>
        <v>0</v>
      </c>
      <c r="AG32" s="124">
        <v>0</v>
      </c>
      <c r="AH32" s="166">
        <f t="shared" si="12"/>
        <v>0</v>
      </c>
      <c r="AI32" s="166">
        <f t="shared" si="13"/>
        <v>0</v>
      </c>
      <c r="AJ32" s="120"/>
      <c r="AK32" s="136"/>
      <c r="AL32" s="136"/>
    </row>
    <row r="33" spans="1:38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5"/>
        <v>0</v>
      </c>
      <c r="S33" s="14">
        <f t="shared" si="4"/>
        <v>0</v>
      </c>
      <c r="T33" s="14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33">
        <f t="shared" si="9"/>
        <v>0</v>
      </c>
      <c r="AB33" s="14">
        <f t="shared" si="14"/>
        <v>0</v>
      </c>
      <c r="AC33" s="33">
        <f t="shared" si="10"/>
        <v>0</v>
      </c>
      <c r="AD33" s="14">
        <f t="shared" si="7"/>
        <v>0</v>
      </c>
      <c r="AE33" s="33">
        <f t="shared" si="11"/>
        <v>0</v>
      </c>
      <c r="AF33" s="14">
        <f t="shared" si="8"/>
        <v>0</v>
      </c>
      <c r="AG33" s="124">
        <v>0</v>
      </c>
      <c r="AH33" s="166">
        <f t="shared" si="12"/>
        <v>0</v>
      </c>
      <c r="AI33" s="166">
        <f t="shared" si="13"/>
        <v>0</v>
      </c>
      <c r="AJ33" s="120"/>
      <c r="AK33" s="136"/>
      <c r="AL33" s="136"/>
    </row>
    <row r="34" spans="1:38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50000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5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16">
        <v>20</v>
      </c>
      <c r="W34" s="16">
        <v>21</v>
      </c>
      <c r="X34" s="16">
        <v>0</v>
      </c>
      <c r="Y34" s="14">
        <f t="shared" si="6"/>
        <v>42.553191489361701</v>
      </c>
      <c r="Z34" s="14">
        <v>14058.58</v>
      </c>
      <c r="AA34" s="33">
        <f t="shared" si="9"/>
        <v>27757.23</v>
      </c>
      <c r="AB34" s="14">
        <f t="shared" si="14"/>
        <v>100</v>
      </c>
      <c r="AC34" s="33">
        <v>27757.23</v>
      </c>
      <c r="AD34" s="14">
        <f t="shared" si="7"/>
        <v>100</v>
      </c>
      <c r="AE34" s="33">
        <f t="shared" si="11"/>
        <v>0</v>
      </c>
      <c r="AF34" s="14">
        <f t="shared" si="8"/>
        <v>0</v>
      </c>
      <c r="AG34" s="124">
        <v>14058.58</v>
      </c>
      <c r="AH34" s="166">
        <f t="shared" si="12"/>
        <v>13698.65</v>
      </c>
      <c r="AI34" s="166">
        <f t="shared" si="13"/>
        <v>27757.23</v>
      </c>
      <c r="AJ34" s="120"/>
      <c r="AK34" s="136"/>
      <c r="AL34" s="136"/>
    </row>
    <row r="35" spans="1:38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20000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5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16">
        <v>3</v>
      </c>
      <c r="W35" s="16">
        <v>5</v>
      </c>
      <c r="X35" s="16">
        <v>0</v>
      </c>
      <c r="Y35" s="14">
        <f t="shared" si="6"/>
        <v>13.636363636363635</v>
      </c>
      <c r="Z35" s="14">
        <v>2769.72</v>
      </c>
      <c r="AA35" s="33">
        <f t="shared" si="9"/>
        <v>7005.01</v>
      </c>
      <c r="AB35" s="14">
        <f t="shared" si="14"/>
        <v>100</v>
      </c>
      <c r="AC35" s="33">
        <f t="shared" si="10"/>
        <v>7005.01</v>
      </c>
      <c r="AD35" s="14">
        <f t="shared" si="7"/>
        <v>100</v>
      </c>
      <c r="AE35" s="33">
        <f t="shared" si="11"/>
        <v>0</v>
      </c>
      <c r="AF35" s="14">
        <f t="shared" si="8"/>
        <v>0</v>
      </c>
      <c r="AG35" s="166">
        <v>2769.72</v>
      </c>
      <c r="AH35" s="166">
        <f t="shared" si="12"/>
        <v>4235.29</v>
      </c>
      <c r="AI35" s="166">
        <f t="shared" si="13"/>
        <v>7005.01</v>
      </c>
      <c r="AJ35" s="120"/>
      <c r="AK35" s="136"/>
      <c r="AL35" s="136"/>
    </row>
    <row r="36" spans="1:38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10000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5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16">
        <v>1</v>
      </c>
      <c r="W36" s="16">
        <v>1</v>
      </c>
      <c r="X36" s="16">
        <v>0</v>
      </c>
      <c r="Y36" s="14">
        <f t="shared" si="6"/>
        <v>2.9411764705882351</v>
      </c>
      <c r="Z36" s="14">
        <v>530.55999999999995</v>
      </c>
      <c r="AA36" s="33">
        <f t="shared" si="9"/>
        <v>1655.6</v>
      </c>
      <c r="AB36" s="14">
        <f t="shared" si="14"/>
        <v>100</v>
      </c>
      <c r="AC36" s="33">
        <f t="shared" si="10"/>
        <v>1655.6</v>
      </c>
      <c r="AD36" s="14">
        <f t="shared" si="7"/>
        <v>100</v>
      </c>
      <c r="AE36" s="33">
        <f t="shared" si="11"/>
        <v>0</v>
      </c>
      <c r="AF36" s="14">
        <f t="shared" si="8"/>
        <v>0</v>
      </c>
      <c r="AG36" s="124">
        <v>530.55999999999995</v>
      </c>
      <c r="AH36" s="166">
        <f t="shared" si="12"/>
        <v>1125.04</v>
      </c>
      <c r="AI36" s="166">
        <f t="shared" si="13"/>
        <v>1655.6</v>
      </c>
      <c r="AJ36" s="120"/>
      <c r="AK36" s="136"/>
      <c r="AL36" s="136"/>
    </row>
    <row r="37" spans="1:38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20000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5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786.95</v>
      </c>
      <c r="AA37" s="33">
        <f t="shared" si="9"/>
        <v>3250.3599999999997</v>
      </c>
      <c r="AB37" s="14">
        <f t="shared" si="14"/>
        <v>100</v>
      </c>
      <c r="AC37" s="33">
        <v>3250.36</v>
      </c>
      <c r="AD37" s="33">
        <f t="shared" si="7"/>
        <v>100.00000000000003</v>
      </c>
      <c r="AE37" s="33">
        <f t="shared" si="11"/>
        <v>0</v>
      </c>
      <c r="AF37" s="14">
        <f t="shared" si="8"/>
        <v>0</v>
      </c>
      <c r="AG37" s="124">
        <v>786.95</v>
      </c>
      <c r="AH37" s="166">
        <f t="shared" si="12"/>
        <v>2463.41</v>
      </c>
      <c r="AI37" s="166">
        <f t="shared" si="13"/>
        <v>3250.3599999999997</v>
      </c>
      <c r="AJ37" s="120"/>
      <c r="AK37" s="136"/>
      <c r="AL37" s="136"/>
    </row>
    <row r="38" spans="1:38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20000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5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16">
        <v>1</v>
      </c>
      <c r="W38" s="16">
        <v>1</v>
      </c>
      <c r="X38" s="16">
        <v>0</v>
      </c>
      <c r="Y38" s="14">
        <f t="shared" si="6"/>
        <v>7.6923076923076925</v>
      </c>
      <c r="Z38" s="14">
        <v>11042.64</v>
      </c>
      <c r="AA38" s="33">
        <f t="shared" si="9"/>
        <v>13699.63</v>
      </c>
      <c r="AB38" s="14">
        <f t="shared" si="14"/>
        <v>100</v>
      </c>
      <c r="AC38" s="33">
        <f t="shared" si="10"/>
        <v>13699.63</v>
      </c>
      <c r="AD38" s="14">
        <f t="shared" si="7"/>
        <v>100</v>
      </c>
      <c r="AE38" s="33">
        <f t="shared" si="11"/>
        <v>0</v>
      </c>
      <c r="AF38" s="14">
        <f t="shared" si="8"/>
        <v>0</v>
      </c>
      <c r="AG38" s="124">
        <v>11042.64</v>
      </c>
      <c r="AH38" s="166">
        <f t="shared" si="12"/>
        <v>2656.99</v>
      </c>
      <c r="AI38" s="166">
        <f t="shared" si="13"/>
        <v>13699.63</v>
      </c>
      <c r="AJ38" s="120"/>
      <c r="AK38" s="136"/>
      <c r="AL38" s="136"/>
    </row>
    <row r="39" spans="1:38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30000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5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33">
        <f t="shared" si="9"/>
        <v>17171.150000000001</v>
      </c>
      <c r="AB39" s="14">
        <f t="shared" si="14"/>
        <v>100</v>
      </c>
      <c r="AC39" s="33">
        <f t="shared" si="10"/>
        <v>17171.150000000001</v>
      </c>
      <c r="AD39" s="14">
        <f t="shared" si="7"/>
        <v>100</v>
      </c>
      <c r="AE39" s="33">
        <f t="shared" si="11"/>
        <v>0</v>
      </c>
      <c r="AF39" s="14">
        <f t="shared" si="8"/>
        <v>0</v>
      </c>
      <c r="AG39" s="124">
        <v>0</v>
      </c>
      <c r="AH39" s="166">
        <f t="shared" si="12"/>
        <v>17171.150000000001</v>
      </c>
      <c r="AI39" s="166">
        <f t="shared" si="13"/>
        <v>17171.150000000001</v>
      </c>
      <c r="AJ39" s="120"/>
      <c r="AK39" s="136"/>
      <c r="AL39" s="136"/>
    </row>
    <row r="40" spans="1:38" s="143" customFormat="1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20000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5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16">
        <v>1</v>
      </c>
      <c r="W40" s="16">
        <v>1</v>
      </c>
      <c r="X40" s="16">
        <v>0</v>
      </c>
      <c r="Y40" s="14">
        <f t="shared" si="6"/>
        <v>5.5555555555555554</v>
      </c>
      <c r="Z40" s="14">
        <v>2124.5700000000002</v>
      </c>
      <c r="AA40" s="33">
        <f t="shared" si="9"/>
        <v>22597.71</v>
      </c>
      <c r="AB40" s="14">
        <f t="shared" si="14"/>
        <v>100</v>
      </c>
      <c r="AC40" s="33">
        <v>22597.71</v>
      </c>
      <c r="AD40" s="14">
        <f t="shared" si="7"/>
        <v>100</v>
      </c>
      <c r="AE40" s="33">
        <f t="shared" si="11"/>
        <v>0</v>
      </c>
      <c r="AF40" s="14">
        <f t="shared" si="8"/>
        <v>0</v>
      </c>
      <c r="AG40" s="124">
        <v>2124.5700000000002</v>
      </c>
      <c r="AH40" s="166">
        <f t="shared" si="12"/>
        <v>20473.14</v>
      </c>
      <c r="AI40" s="166">
        <f t="shared" si="13"/>
        <v>22597.71</v>
      </c>
      <c r="AJ40" s="142"/>
      <c r="AK40" s="142"/>
      <c r="AL40" s="142"/>
    </row>
    <row r="41" spans="1:38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5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16">
        <v>0</v>
      </c>
      <c r="W41" s="16">
        <v>1</v>
      </c>
      <c r="X41" s="16">
        <v>0</v>
      </c>
      <c r="Y41" s="14">
        <f t="shared" si="6"/>
        <v>0</v>
      </c>
      <c r="Z41" s="14">
        <v>0</v>
      </c>
      <c r="AA41" s="33">
        <f t="shared" si="9"/>
        <v>2404.21</v>
      </c>
      <c r="AB41" s="14">
        <f t="shared" si="14"/>
        <v>100</v>
      </c>
      <c r="AC41" s="33">
        <f t="shared" si="10"/>
        <v>2404.21</v>
      </c>
      <c r="AD41" s="14">
        <f t="shared" si="7"/>
        <v>100</v>
      </c>
      <c r="AE41" s="33">
        <f t="shared" si="11"/>
        <v>0</v>
      </c>
      <c r="AF41" s="14">
        <f t="shared" si="8"/>
        <v>0</v>
      </c>
      <c r="AG41" s="124">
        <v>0</v>
      </c>
      <c r="AH41" s="166">
        <f t="shared" si="12"/>
        <v>2404.21</v>
      </c>
      <c r="AI41" s="166">
        <f t="shared" si="13"/>
        <v>2404.21</v>
      </c>
      <c r="AJ41" s="120"/>
      <c r="AK41" s="136"/>
      <c r="AL41" s="136"/>
    </row>
    <row r="42" spans="1:38" s="143" customFormat="1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5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16">
        <v>0</v>
      </c>
      <c r="W42" s="16">
        <v>1</v>
      </c>
      <c r="X42" s="16">
        <v>0</v>
      </c>
      <c r="Y42" s="14">
        <f t="shared" si="6"/>
        <v>0</v>
      </c>
      <c r="Z42" s="14">
        <v>1790.23</v>
      </c>
      <c r="AA42" s="33">
        <f t="shared" si="9"/>
        <v>10751.67</v>
      </c>
      <c r="AB42" s="14">
        <f t="shared" si="14"/>
        <v>100</v>
      </c>
      <c r="AC42" s="33">
        <f t="shared" si="10"/>
        <v>10751.67</v>
      </c>
      <c r="AD42" s="14">
        <f t="shared" si="7"/>
        <v>100</v>
      </c>
      <c r="AE42" s="33">
        <f t="shared" si="11"/>
        <v>0</v>
      </c>
      <c r="AF42" s="14">
        <f t="shared" si="8"/>
        <v>0</v>
      </c>
      <c r="AG42" s="124">
        <v>1790.23</v>
      </c>
      <c r="AH42" s="166">
        <f t="shared" si="12"/>
        <v>8961.44</v>
      </c>
      <c r="AI42" s="166">
        <f t="shared" si="13"/>
        <v>10751.67</v>
      </c>
      <c r="AJ42" s="142"/>
      <c r="AK42" s="142"/>
      <c r="AL42" s="142"/>
    </row>
    <row r="43" spans="1:38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10000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5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14">
        <v>0</v>
      </c>
      <c r="AA43" s="33">
        <f t="shared" si="9"/>
        <v>1179.75</v>
      </c>
      <c r="AB43" s="14">
        <f t="shared" si="14"/>
        <v>100</v>
      </c>
      <c r="AC43" s="33">
        <f t="shared" si="10"/>
        <v>1179.75</v>
      </c>
      <c r="AD43" s="14">
        <f t="shared" si="7"/>
        <v>100</v>
      </c>
      <c r="AE43" s="33">
        <f t="shared" si="11"/>
        <v>0</v>
      </c>
      <c r="AF43" s="14">
        <f t="shared" si="8"/>
        <v>0</v>
      </c>
      <c r="AG43" s="124">
        <v>0</v>
      </c>
      <c r="AH43" s="166">
        <f t="shared" si="12"/>
        <v>1179.75</v>
      </c>
      <c r="AI43" s="166">
        <f t="shared" si="13"/>
        <v>1179.75</v>
      </c>
      <c r="AJ43" s="120"/>
      <c r="AK43" s="136"/>
      <c r="AL43" s="136"/>
    </row>
    <row r="44" spans="1:38" s="143" customFormat="1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30000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5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16">
        <v>2</v>
      </c>
      <c r="W44" s="16">
        <v>3</v>
      </c>
      <c r="X44" s="16">
        <v>0</v>
      </c>
      <c r="Y44" s="14">
        <f t="shared" si="6"/>
        <v>9.5238095238095237</v>
      </c>
      <c r="Z44" s="14">
        <v>4694.16</v>
      </c>
      <c r="AA44" s="33">
        <f t="shared" si="9"/>
        <v>18879.650000000001</v>
      </c>
      <c r="AB44" s="14">
        <f t="shared" si="14"/>
        <v>100</v>
      </c>
      <c r="AC44" s="33">
        <v>18879.650000000001</v>
      </c>
      <c r="AD44" s="14">
        <f t="shared" si="7"/>
        <v>100</v>
      </c>
      <c r="AE44" s="33">
        <f t="shared" si="11"/>
        <v>0</v>
      </c>
      <c r="AF44" s="14">
        <f t="shared" si="8"/>
        <v>0</v>
      </c>
      <c r="AG44" s="124">
        <v>4694.16</v>
      </c>
      <c r="AH44" s="166">
        <f t="shared" si="12"/>
        <v>14185.49</v>
      </c>
      <c r="AI44" s="166">
        <f t="shared" si="13"/>
        <v>18879.650000000001</v>
      </c>
      <c r="AJ44" s="142"/>
      <c r="AK44" s="142"/>
      <c r="AL44" s="142"/>
    </row>
    <row r="45" spans="1:38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30000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5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16">
        <v>9</v>
      </c>
      <c r="W45" s="16">
        <v>10</v>
      </c>
      <c r="X45" s="16">
        <v>0</v>
      </c>
      <c r="Y45" s="14">
        <f t="shared" si="6"/>
        <v>39.130434782608695</v>
      </c>
      <c r="Z45" s="14">
        <v>5333.33</v>
      </c>
      <c r="AA45" s="33">
        <f t="shared" si="9"/>
        <v>10340.64</v>
      </c>
      <c r="AB45" s="14">
        <f t="shared" si="14"/>
        <v>100</v>
      </c>
      <c r="AC45" s="33">
        <f t="shared" si="10"/>
        <v>10340.64</v>
      </c>
      <c r="AD45" s="14">
        <f t="shared" si="7"/>
        <v>100</v>
      </c>
      <c r="AE45" s="33">
        <f t="shared" si="11"/>
        <v>0</v>
      </c>
      <c r="AF45" s="14">
        <f t="shared" si="8"/>
        <v>0</v>
      </c>
      <c r="AG45" s="124">
        <v>5333.33</v>
      </c>
      <c r="AH45" s="166">
        <f t="shared" si="12"/>
        <v>5007.3100000000004</v>
      </c>
      <c r="AI45" s="166">
        <f t="shared" si="13"/>
        <v>10340.64</v>
      </c>
      <c r="AJ45" s="120"/>
      <c r="AK45" s="136"/>
      <c r="AL45" s="136"/>
    </row>
    <row r="46" spans="1:38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5"/>
        <v>0</v>
      </c>
      <c r="S46" s="14">
        <f t="shared" si="4"/>
        <v>0</v>
      </c>
      <c r="T46" s="14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33">
        <f t="shared" si="9"/>
        <v>0</v>
      </c>
      <c r="AB46" s="14">
        <f t="shared" si="14"/>
        <v>0</v>
      </c>
      <c r="AC46" s="33">
        <f t="shared" si="10"/>
        <v>0</v>
      </c>
      <c r="AD46" s="14">
        <f t="shared" si="7"/>
        <v>0</v>
      </c>
      <c r="AE46" s="33">
        <f t="shared" si="11"/>
        <v>0</v>
      </c>
      <c r="AF46" s="14">
        <f t="shared" si="8"/>
        <v>0</v>
      </c>
      <c r="AG46" s="124">
        <v>0</v>
      </c>
      <c r="AH46" s="166">
        <f t="shared" si="12"/>
        <v>0</v>
      </c>
      <c r="AI46" s="166">
        <f t="shared" si="13"/>
        <v>0</v>
      </c>
      <c r="AJ46" s="120"/>
      <c r="AK46" s="136"/>
      <c r="AL46" s="136"/>
    </row>
    <row r="47" spans="1:38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5000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5"/>
        <v>0</v>
      </c>
      <c r="S47" s="14">
        <f t="shared" si="4"/>
        <v>0</v>
      </c>
      <c r="T47" s="14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33">
        <f t="shared" si="9"/>
        <v>0</v>
      </c>
      <c r="AB47" s="14">
        <f t="shared" si="14"/>
        <v>0</v>
      </c>
      <c r="AC47" s="33">
        <f t="shared" si="10"/>
        <v>0</v>
      </c>
      <c r="AD47" s="14">
        <f t="shared" si="7"/>
        <v>0</v>
      </c>
      <c r="AE47" s="33">
        <f t="shared" si="11"/>
        <v>0</v>
      </c>
      <c r="AF47" s="14">
        <f t="shared" si="8"/>
        <v>0</v>
      </c>
      <c r="AG47" s="124">
        <v>0</v>
      </c>
      <c r="AH47" s="166">
        <f t="shared" si="12"/>
        <v>0</v>
      </c>
      <c r="AI47" s="166">
        <f t="shared" si="13"/>
        <v>0</v>
      </c>
      <c r="AJ47" s="120"/>
      <c r="AK47" s="136"/>
      <c r="AL47" s="136"/>
    </row>
    <row r="48" spans="1:38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30000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5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14">
        <v>3261.19</v>
      </c>
      <c r="AA48" s="33">
        <f t="shared" si="9"/>
        <v>12056.74</v>
      </c>
      <c r="AB48" s="14">
        <f t="shared" si="14"/>
        <v>100</v>
      </c>
      <c r="AC48" s="33">
        <f t="shared" si="10"/>
        <v>12056.74</v>
      </c>
      <c r="AD48" s="14">
        <f t="shared" si="7"/>
        <v>100</v>
      </c>
      <c r="AE48" s="33">
        <f t="shared" si="11"/>
        <v>0</v>
      </c>
      <c r="AF48" s="14">
        <f t="shared" si="8"/>
        <v>0</v>
      </c>
      <c r="AG48" s="124">
        <v>3261.19</v>
      </c>
      <c r="AH48" s="166">
        <f t="shared" si="12"/>
        <v>8795.5499999999993</v>
      </c>
      <c r="AI48" s="166">
        <f t="shared" si="13"/>
        <v>12056.74</v>
      </c>
      <c r="AJ48" s="120"/>
      <c r="AK48" s="136"/>
      <c r="AL48" s="136"/>
    </row>
    <row r="49" spans="1:43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30000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5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16">
        <v>6</v>
      </c>
      <c r="W49" s="16">
        <v>7</v>
      </c>
      <c r="X49" s="16">
        <v>0</v>
      </c>
      <c r="Y49" s="14">
        <f t="shared" si="6"/>
        <v>27.27272727272727</v>
      </c>
      <c r="Z49" s="14">
        <v>9289.44</v>
      </c>
      <c r="AA49" s="33">
        <f t="shared" si="9"/>
        <v>22268.32</v>
      </c>
      <c r="AB49" s="14">
        <f t="shared" si="14"/>
        <v>100</v>
      </c>
      <c r="AC49" s="33">
        <f t="shared" si="10"/>
        <v>22268.32</v>
      </c>
      <c r="AD49" s="14">
        <f t="shared" si="7"/>
        <v>100</v>
      </c>
      <c r="AE49" s="33">
        <f t="shared" si="11"/>
        <v>0</v>
      </c>
      <c r="AF49" s="14">
        <f t="shared" si="8"/>
        <v>0</v>
      </c>
      <c r="AG49" s="124">
        <v>9289.44</v>
      </c>
      <c r="AH49" s="166">
        <f t="shared" si="12"/>
        <v>12978.88</v>
      </c>
      <c r="AI49" s="166">
        <f t="shared" si="13"/>
        <v>22268.32</v>
      </c>
      <c r="AJ49" s="120"/>
      <c r="AK49" s="136"/>
      <c r="AL49" s="136"/>
    </row>
    <row r="50" spans="1:43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5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12421.38</v>
      </c>
      <c r="AA50" s="33">
        <f t="shared" si="9"/>
        <v>12421.38</v>
      </c>
      <c r="AB50" s="14">
        <f t="shared" si="14"/>
        <v>100</v>
      </c>
      <c r="AC50" s="33">
        <f t="shared" si="10"/>
        <v>12421.38</v>
      </c>
      <c r="AD50" s="14">
        <f t="shared" si="7"/>
        <v>100</v>
      </c>
      <c r="AE50" s="33">
        <f t="shared" si="11"/>
        <v>0</v>
      </c>
      <c r="AF50" s="14">
        <f t="shared" si="8"/>
        <v>0</v>
      </c>
      <c r="AG50" s="124">
        <v>12421.38</v>
      </c>
      <c r="AH50" s="166">
        <f t="shared" si="12"/>
        <v>0</v>
      </c>
      <c r="AI50" s="166">
        <f t="shared" si="13"/>
        <v>12421.38</v>
      </c>
      <c r="AJ50" s="120"/>
      <c r="AK50" s="136"/>
      <c r="AL50" s="136"/>
    </row>
    <row r="51" spans="1:43" ht="27" customHeight="1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20000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5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16">
        <v>1</v>
      </c>
      <c r="W51" s="16">
        <v>1</v>
      </c>
      <c r="X51" s="16">
        <v>0</v>
      </c>
      <c r="Y51" s="14">
        <f t="shared" si="6"/>
        <v>12.5</v>
      </c>
      <c r="Z51" s="14">
        <v>1358.83</v>
      </c>
      <c r="AA51" s="33">
        <f t="shared" si="9"/>
        <v>6840.29</v>
      </c>
      <c r="AB51" s="14">
        <f t="shared" si="14"/>
        <v>100</v>
      </c>
      <c r="AC51" s="33">
        <f t="shared" si="10"/>
        <v>6840.29</v>
      </c>
      <c r="AD51" s="14">
        <f t="shared" si="7"/>
        <v>100</v>
      </c>
      <c r="AE51" s="33">
        <f t="shared" si="11"/>
        <v>0</v>
      </c>
      <c r="AF51" s="14">
        <f t="shared" si="8"/>
        <v>0</v>
      </c>
      <c r="AG51" s="124">
        <v>1358.83</v>
      </c>
      <c r="AH51" s="166">
        <f t="shared" si="12"/>
        <v>5481.46</v>
      </c>
      <c r="AI51" s="166">
        <f t="shared" si="13"/>
        <v>6840.29</v>
      </c>
      <c r="AJ51" s="120"/>
      <c r="AK51" s="136"/>
      <c r="AL51" s="136"/>
    </row>
    <row r="52" spans="1:43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5"/>
        <v>0</v>
      </c>
      <c r="S52" s="14">
        <f t="shared" si="4"/>
        <v>0</v>
      </c>
      <c r="T52" s="14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33">
        <f t="shared" si="9"/>
        <v>0</v>
      </c>
      <c r="AB52" s="14">
        <f t="shared" si="14"/>
        <v>0</v>
      </c>
      <c r="AC52" s="33">
        <f t="shared" si="10"/>
        <v>0</v>
      </c>
      <c r="AD52" s="14">
        <f t="shared" si="7"/>
        <v>0</v>
      </c>
      <c r="AE52" s="33">
        <f t="shared" si="11"/>
        <v>0</v>
      </c>
      <c r="AF52" s="14">
        <f t="shared" si="8"/>
        <v>0</v>
      </c>
      <c r="AG52" s="124">
        <v>0</v>
      </c>
      <c r="AH52" s="166">
        <f t="shared" si="12"/>
        <v>0</v>
      </c>
      <c r="AI52" s="166">
        <f t="shared" si="13"/>
        <v>0</v>
      </c>
      <c r="AJ52" s="120"/>
      <c r="AK52" s="136"/>
      <c r="AL52" s="136"/>
    </row>
    <row r="53" spans="1:43" s="143" customFormat="1" ht="19.5" customHeight="1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40000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5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16">
        <v>1</v>
      </c>
      <c r="W53" s="16">
        <v>5</v>
      </c>
      <c r="X53" s="16">
        <v>0</v>
      </c>
      <c r="Y53" s="14">
        <f t="shared" si="6"/>
        <v>4.7619047619047619</v>
      </c>
      <c r="Z53" s="14">
        <v>4819.7299999999996</v>
      </c>
      <c r="AA53" s="33">
        <f t="shared" si="9"/>
        <v>27916.06</v>
      </c>
      <c r="AB53" s="14">
        <f t="shared" si="14"/>
        <v>100</v>
      </c>
      <c r="AC53" s="33">
        <v>27916.06</v>
      </c>
      <c r="AD53" s="14">
        <f t="shared" si="7"/>
        <v>100</v>
      </c>
      <c r="AE53" s="33">
        <f t="shared" si="11"/>
        <v>0</v>
      </c>
      <c r="AF53" s="14">
        <f t="shared" si="8"/>
        <v>0</v>
      </c>
      <c r="AG53" s="124">
        <v>4819.7299999999996</v>
      </c>
      <c r="AH53" s="166">
        <f t="shared" si="12"/>
        <v>23096.33</v>
      </c>
      <c r="AI53" s="166">
        <f t="shared" si="13"/>
        <v>27916.06</v>
      </c>
      <c r="AJ53" s="142"/>
      <c r="AK53" s="142"/>
      <c r="AL53" s="142"/>
    </row>
    <row r="54" spans="1:43" ht="21" customHeight="1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20000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5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14">
        <v>6460.39</v>
      </c>
      <c r="AA54" s="33">
        <f t="shared" si="9"/>
        <v>21785.25</v>
      </c>
      <c r="AB54" s="14">
        <f t="shared" si="14"/>
        <v>100</v>
      </c>
      <c r="AC54" s="33">
        <v>21785.25</v>
      </c>
      <c r="AD54" s="14">
        <f t="shared" si="7"/>
        <v>100</v>
      </c>
      <c r="AE54" s="33">
        <f t="shared" si="11"/>
        <v>0</v>
      </c>
      <c r="AF54" s="14">
        <f t="shared" si="8"/>
        <v>0</v>
      </c>
      <c r="AG54" s="124">
        <v>6460.39</v>
      </c>
      <c r="AH54" s="166">
        <f t="shared" si="12"/>
        <v>15324.86</v>
      </c>
      <c r="AI54" s="166">
        <f t="shared" si="13"/>
        <v>21785.25</v>
      </c>
      <c r="AJ54" s="120"/>
      <c r="AK54" s="136"/>
      <c r="AL54" s="136"/>
    </row>
    <row r="55" spans="1:43" s="143" customFormat="1" ht="23.25" customHeight="1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20000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5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16">
        <v>2</v>
      </c>
      <c r="W55" s="16">
        <v>3</v>
      </c>
      <c r="X55" s="16">
        <v>0</v>
      </c>
      <c r="Y55" s="14">
        <f t="shared" si="6"/>
        <v>20</v>
      </c>
      <c r="Z55" s="14">
        <v>3796.24</v>
      </c>
      <c r="AA55" s="33">
        <f t="shared" si="9"/>
        <v>5552.67</v>
      </c>
      <c r="AB55" s="14">
        <f t="shared" si="14"/>
        <v>100</v>
      </c>
      <c r="AC55" s="33">
        <v>5552.67</v>
      </c>
      <c r="AD55" s="14">
        <f t="shared" si="7"/>
        <v>100</v>
      </c>
      <c r="AE55" s="33">
        <f t="shared" si="11"/>
        <v>0</v>
      </c>
      <c r="AF55" s="14">
        <f t="shared" si="8"/>
        <v>0</v>
      </c>
      <c r="AG55" s="124">
        <v>3796.24</v>
      </c>
      <c r="AH55" s="166">
        <f t="shared" si="12"/>
        <v>1756.43</v>
      </c>
      <c r="AI55" s="166">
        <f t="shared" si="13"/>
        <v>5552.67</v>
      </c>
      <c r="AJ55" s="142"/>
      <c r="AK55" s="189"/>
      <c r="AL55" s="142"/>
    </row>
    <row r="56" spans="1:43" s="143" customFormat="1" ht="20.25" customHeight="1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30000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5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16">
        <v>21</v>
      </c>
      <c r="W56" s="16">
        <v>30</v>
      </c>
      <c r="X56" s="16">
        <v>0</v>
      </c>
      <c r="Y56" s="14">
        <f t="shared" si="6"/>
        <v>87.5</v>
      </c>
      <c r="Z56" s="14">
        <v>12798.01</v>
      </c>
      <c r="AA56" s="33">
        <f t="shared" si="9"/>
        <v>21234.760000000002</v>
      </c>
      <c r="AB56" s="14">
        <f t="shared" si="14"/>
        <v>95.536825397111073</v>
      </c>
      <c r="AC56" s="33">
        <v>21234.76</v>
      </c>
      <c r="AD56" s="14">
        <f t="shared" si="7"/>
        <v>99.999999999999972</v>
      </c>
      <c r="AE56" s="33">
        <f t="shared" si="11"/>
        <v>0</v>
      </c>
      <c r="AF56" s="14">
        <f t="shared" si="8"/>
        <v>0</v>
      </c>
      <c r="AG56" s="124">
        <v>11805.99</v>
      </c>
      <c r="AH56" s="166">
        <f t="shared" si="12"/>
        <v>9428.77</v>
      </c>
      <c r="AI56" s="166">
        <f t="shared" si="13"/>
        <v>21234.760000000002</v>
      </c>
      <c r="AJ56" s="142"/>
      <c r="AK56" s="142"/>
      <c r="AL56" s="142"/>
    </row>
    <row r="57" spans="1:43" s="143" customFormat="1" ht="19.5" customHeight="1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50000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5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16">
        <v>21</v>
      </c>
      <c r="W57" s="16">
        <v>21</v>
      </c>
      <c r="X57" s="16">
        <v>0</v>
      </c>
      <c r="Y57" s="14">
        <f t="shared" si="6"/>
        <v>14.482758620689657</v>
      </c>
      <c r="Z57" s="14">
        <v>7229.95</v>
      </c>
      <c r="AA57" s="33">
        <f t="shared" si="9"/>
        <v>24129.45</v>
      </c>
      <c r="AB57" s="14">
        <f t="shared" si="14"/>
        <v>99.997762120912597</v>
      </c>
      <c r="AC57" s="33">
        <f t="shared" si="10"/>
        <v>24129.45</v>
      </c>
      <c r="AD57" s="14">
        <f t="shared" si="7"/>
        <v>100</v>
      </c>
      <c r="AE57" s="33">
        <f t="shared" si="11"/>
        <v>0</v>
      </c>
      <c r="AF57" s="14">
        <f t="shared" si="8"/>
        <v>0</v>
      </c>
      <c r="AG57" s="124">
        <v>7229.41</v>
      </c>
      <c r="AH57" s="166">
        <f t="shared" si="12"/>
        <v>16900.04</v>
      </c>
      <c r="AI57" s="166">
        <f t="shared" si="13"/>
        <v>24129.45</v>
      </c>
      <c r="AJ57" s="142"/>
      <c r="AK57" s="142"/>
      <c r="AL57" s="142"/>
    </row>
    <row r="58" spans="1:43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885100</v>
      </c>
      <c r="H58" s="58">
        <f t="shared" ref="H58:M58" si="16">SUM(H7:H57)</f>
        <v>1073</v>
      </c>
      <c r="I58" s="58">
        <f t="shared" si="16"/>
        <v>161</v>
      </c>
      <c r="J58" s="58">
        <f t="shared" si="16"/>
        <v>841</v>
      </c>
      <c r="K58" s="58">
        <f t="shared" si="16"/>
        <v>639</v>
      </c>
      <c r="L58" s="58">
        <f t="shared" si="16"/>
        <v>677</v>
      </c>
      <c r="M58" s="58">
        <f t="shared" si="16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58">
        <f>SUM(V7:V57)</f>
        <v>163</v>
      </c>
      <c r="W58" s="58">
        <f>SUM(W7:W57)</f>
        <v>215</v>
      </c>
      <c r="X58" s="58">
        <f>SUM(X7:X57)</f>
        <v>2</v>
      </c>
      <c r="Y58" s="14">
        <f>IF(H58=0,0,V58/H58)*100</f>
        <v>15.191053122087606</v>
      </c>
      <c r="Z58" s="146">
        <f>SUM(Z7:Z57)</f>
        <v>213053.90000000005</v>
      </c>
      <c r="AA58" s="108">
        <f>SUM(AA7:AA57)</f>
        <v>553484.1</v>
      </c>
      <c r="AB58" s="14">
        <f>IF(Z58=0,0,AA58/Z58)*100</f>
        <v>259.78595087909673</v>
      </c>
      <c r="AC58" s="108">
        <f>SUM(AC7:AC57)</f>
        <v>553484.1</v>
      </c>
      <c r="AD58" s="14">
        <f>IF(AA58=0,0,AC58/AA58)*100</f>
        <v>100</v>
      </c>
      <c r="AE58" s="33">
        <f>SUM(AE7:AE57)</f>
        <v>0</v>
      </c>
      <c r="AF58" s="14">
        <f>IF(AA58=0,0,AE58/AA58)*100</f>
        <v>0</v>
      </c>
      <c r="AG58" s="152">
        <f>SUM(AG7:AG57)</f>
        <v>208781.45</v>
      </c>
      <c r="AH58" s="152">
        <f>SUM(AH7:AH57)</f>
        <v>344702.64999999997</v>
      </c>
      <c r="AI58" s="152">
        <f>SUM(AI7:AI57)</f>
        <v>553484.1</v>
      </c>
      <c r="AJ58" s="120"/>
      <c r="AK58" s="136"/>
      <c r="AL58" s="136"/>
    </row>
    <row r="59" spans="1:43" x14ac:dyDescent="0.25">
      <c r="A59" s="103"/>
      <c r="B59" s="103"/>
      <c r="C59" s="190"/>
      <c r="D59" s="190"/>
      <c r="E59" s="190"/>
      <c r="F59" s="190"/>
      <c r="G59" s="190"/>
      <c r="H59" s="187"/>
      <c r="I59" s="187"/>
      <c r="J59" s="187"/>
      <c r="K59" s="187"/>
      <c r="L59" s="187"/>
      <c r="M59" s="187"/>
      <c r="N59" s="150"/>
      <c r="O59" s="187"/>
      <c r="P59" s="187"/>
      <c r="Q59" s="150"/>
      <c r="R59" s="187"/>
      <c r="S59" s="148"/>
      <c r="T59" s="149"/>
      <c r="U59" s="148"/>
      <c r="V59" s="147"/>
      <c r="W59" s="147"/>
      <c r="X59" s="147"/>
      <c r="Y59" s="148"/>
      <c r="Z59" s="151" t="s">
        <v>175</v>
      </c>
      <c r="AA59" s="371">
        <v>344702.65</v>
      </c>
      <c r="AB59" s="371"/>
      <c r="AC59" s="371"/>
      <c r="AD59" s="148"/>
      <c r="AE59" s="111"/>
      <c r="AF59" s="148"/>
      <c r="AG59" s="152"/>
      <c r="AH59" s="152"/>
      <c r="AI59" s="152"/>
      <c r="AJ59" s="120"/>
      <c r="AK59" s="136"/>
      <c r="AL59" s="136"/>
      <c r="AM59" s="136"/>
      <c r="AN59" s="136"/>
      <c r="AO59" s="136"/>
      <c r="AP59" s="136"/>
      <c r="AQ59" s="136"/>
    </row>
    <row r="60" spans="1:43" ht="10.5" customHeight="1" x14ac:dyDescent="0.25">
      <c r="A60" s="103"/>
      <c r="B60" s="103"/>
      <c r="C60" s="190"/>
      <c r="D60" s="190"/>
      <c r="E60" s="190"/>
      <c r="F60" s="190"/>
      <c r="G60" s="190"/>
      <c r="H60" s="187"/>
      <c r="I60" s="187"/>
      <c r="J60" s="187"/>
      <c r="K60" s="187"/>
      <c r="L60" s="187"/>
      <c r="M60" s="187"/>
      <c r="N60" s="150"/>
      <c r="O60" s="187"/>
      <c r="P60" s="187"/>
      <c r="Q60" s="150"/>
      <c r="R60" s="187"/>
      <c r="S60" s="150"/>
      <c r="T60" s="193"/>
      <c r="U60" s="150"/>
      <c r="V60" s="187"/>
      <c r="W60" s="187"/>
      <c r="X60" s="187"/>
      <c r="Y60" s="150"/>
      <c r="Z60" s="167"/>
      <c r="AA60" s="194"/>
      <c r="AB60" s="372" t="s">
        <v>184</v>
      </c>
      <c r="AC60" s="372"/>
      <c r="AD60" s="169"/>
      <c r="AE60" s="372" t="s">
        <v>185</v>
      </c>
      <c r="AF60" s="372"/>
      <c r="AG60" s="152"/>
      <c r="AH60" s="152"/>
      <c r="AI60" s="152"/>
      <c r="AJ60" s="120"/>
      <c r="AK60" s="136"/>
      <c r="AL60" s="136"/>
      <c r="AM60" s="136"/>
      <c r="AN60" s="136"/>
      <c r="AO60" s="136"/>
      <c r="AP60" s="136"/>
      <c r="AQ60" s="136"/>
    </row>
    <row r="61" spans="1:43" x14ac:dyDescent="0.25">
      <c r="A61" s="78"/>
      <c r="B61" s="78"/>
      <c r="C61" s="120"/>
      <c r="D61" s="191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95" t="s">
        <v>180</v>
      </c>
      <c r="T61" s="193">
        <v>728494.79</v>
      </c>
      <c r="U61" s="120"/>
      <c r="V61" s="120"/>
      <c r="W61" s="120"/>
      <c r="X61" s="120"/>
      <c r="Y61" s="120"/>
      <c r="Z61" s="124"/>
      <c r="AA61" s="123">
        <f>AA58-AA59</f>
        <v>208781.44999999995</v>
      </c>
      <c r="AB61" s="171" t="s">
        <v>166</v>
      </c>
      <c r="AC61" s="122">
        <f>T58</f>
        <v>344702.64999999997</v>
      </c>
      <c r="AD61" s="166"/>
      <c r="AE61" s="378"/>
      <c r="AF61" s="378"/>
      <c r="AG61" s="121"/>
      <c r="AH61" s="120"/>
      <c r="AI61" s="120"/>
      <c r="AJ61" s="120"/>
      <c r="AK61" s="136"/>
      <c r="AL61" s="136"/>
      <c r="AM61" s="136"/>
      <c r="AN61" s="136"/>
      <c r="AO61" s="136"/>
      <c r="AP61" s="136"/>
      <c r="AQ61" s="136"/>
    </row>
    <row r="62" spans="1:43" x14ac:dyDescent="0.25">
      <c r="A62" s="78"/>
      <c r="B62" s="78"/>
      <c r="C62" s="120"/>
      <c r="D62" s="191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379" t="s">
        <v>181</v>
      </c>
      <c r="S62" s="191" t="s">
        <v>177</v>
      </c>
      <c r="T62" s="196">
        <f>AC58</f>
        <v>553484.1</v>
      </c>
      <c r="U62" s="120"/>
      <c r="V62" s="120"/>
      <c r="W62" s="120"/>
      <c r="X62" s="120"/>
      <c r="Y62" s="120"/>
      <c r="Z62" s="124"/>
      <c r="AA62" s="368" t="s">
        <v>167</v>
      </c>
      <c r="AB62" s="368"/>
      <c r="AC62" s="123">
        <f>AG58</f>
        <v>208781.45</v>
      </c>
      <c r="AD62" s="175" t="s">
        <v>171</v>
      </c>
      <c r="AE62" s="369">
        <v>92998.91</v>
      </c>
      <c r="AF62" s="369"/>
      <c r="AG62" s="124"/>
      <c r="AH62" s="120"/>
      <c r="AI62" s="120"/>
      <c r="AJ62" s="120"/>
      <c r="AK62" s="136"/>
      <c r="AL62" s="136"/>
      <c r="AM62" s="136"/>
      <c r="AN62" s="136"/>
      <c r="AO62" s="136"/>
      <c r="AP62" s="136"/>
      <c r="AQ62" s="136"/>
    </row>
    <row r="63" spans="1:43" x14ac:dyDescent="0.25">
      <c r="A63" s="78"/>
      <c r="B63" s="78"/>
      <c r="C63" s="120"/>
      <c r="D63" s="191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379"/>
      <c r="S63" s="191" t="s">
        <v>178</v>
      </c>
      <c r="T63" s="197">
        <v>43532.480000000003</v>
      </c>
      <c r="U63" s="120"/>
      <c r="V63" s="120"/>
      <c r="W63" s="120"/>
      <c r="X63" s="120"/>
      <c r="Y63" s="120"/>
      <c r="Z63" s="124"/>
      <c r="AA63" s="368" t="s">
        <v>168</v>
      </c>
      <c r="AB63" s="368"/>
      <c r="AC63" s="121">
        <v>90523.56</v>
      </c>
      <c r="AD63" s="175" t="s">
        <v>172</v>
      </c>
      <c r="AE63" s="368">
        <v>520874.99</v>
      </c>
      <c r="AF63" s="368"/>
      <c r="AG63" s="124"/>
      <c r="AH63" s="120"/>
      <c r="AI63" s="120"/>
      <c r="AJ63" s="120"/>
      <c r="AK63" s="136"/>
      <c r="AL63" s="136"/>
      <c r="AM63" s="136"/>
      <c r="AN63" s="136"/>
      <c r="AO63" s="136"/>
      <c r="AP63" s="136"/>
      <c r="AQ63" s="136"/>
    </row>
    <row r="64" spans="1:43" x14ac:dyDescent="0.25">
      <c r="A64" s="78"/>
      <c r="B64" s="78"/>
      <c r="C64" s="120"/>
      <c r="D64" s="191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379"/>
      <c r="S64" s="198" t="s">
        <v>179</v>
      </c>
      <c r="T64" s="120">
        <v>10305.209999999999</v>
      </c>
      <c r="U64" s="120"/>
      <c r="V64" s="120"/>
      <c r="W64" s="120"/>
      <c r="X64" s="120"/>
      <c r="Y64" s="120"/>
      <c r="Z64" s="124"/>
      <c r="AA64" s="369" t="s">
        <v>169</v>
      </c>
      <c r="AB64" s="369"/>
      <c r="AC64" s="122">
        <v>12385.79</v>
      </c>
      <c r="AD64" s="177" t="s">
        <v>173</v>
      </c>
      <c r="AE64" s="370">
        <f>AE62+AE63</f>
        <v>613873.9</v>
      </c>
      <c r="AF64" s="366"/>
      <c r="AG64" s="124"/>
      <c r="AH64" s="120"/>
      <c r="AI64" s="120"/>
      <c r="AJ64" s="120"/>
      <c r="AK64" s="136"/>
      <c r="AL64" s="136"/>
      <c r="AM64" s="136"/>
      <c r="AN64" s="136"/>
      <c r="AO64" s="136"/>
      <c r="AP64" s="136"/>
      <c r="AQ64" s="136"/>
    </row>
    <row r="65" spans="1:43" x14ac:dyDescent="0.25">
      <c r="A65" s="78"/>
      <c r="B65" s="78"/>
      <c r="C65" s="120"/>
      <c r="D65" s="191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 t="s">
        <v>182</v>
      </c>
      <c r="S65" s="120"/>
      <c r="T65" s="191">
        <v>176172.34</v>
      </c>
      <c r="U65" s="120"/>
      <c r="V65" s="120"/>
      <c r="W65" s="120"/>
      <c r="X65" s="120"/>
      <c r="Y65" s="120"/>
      <c r="Z65" s="124"/>
      <c r="AA65" s="366" t="s">
        <v>170</v>
      </c>
      <c r="AB65" s="366"/>
      <c r="AC65" s="123">
        <f>SUM(AC62:AC64)</f>
        <v>311690.8</v>
      </c>
      <c r="AD65" s="124"/>
      <c r="AE65" s="121"/>
      <c r="AF65" s="124"/>
      <c r="AG65" s="124"/>
      <c r="AH65" s="120"/>
      <c r="AI65" s="120"/>
      <c r="AJ65" s="120"/>
      <c r="AK65" s="136"/>
      <c r="AL65" s="136"/>
      <c r="AM65" s="136"/>
      <c r="AN65" s="136"/>
      <c r="AO65" s="136"/>
      <c r="AP65" s="136"/>
      <c r="AQ65" s="136"/>
    </row>
    <row r="66" spans="1:43" x14ac:dyDescent="0.25">
      <c r="A66" s="78"/>
      <c r="B66" s="78"/>
      <c r="C66" s="120"/>
      <c r="D66" s="191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99">
        <f>T61-T62-T63-T64-T65</f>
        <v>-54999.339999999938</v>
      </c>
      <c r="U66" s="120"/>
      <c r="V66" s="120"/>
      <c r="W66" s="120"/>
      <c r="X66" s="120"/>
      <c r="Y66" s="120"/>
      <c r="Z66" s="124"/>
      <c r="AA66" s="121"/>
      <c r="AB66" s="124"/>
      <c r="AC66" s="123">
        <v>0.45</v>
      </c>
      <c r="AD66" s="124"/>
      <c r="AE66" s="121"/>
      <c r="AF66" s="124"/>
      <c r="AG66" s="124"/>
      <c r="AH66" s="120"/>
      <c r="AI66" s="120"/>
      <c r="AJ66" s="120"/>
      <c r="AK66" s="136"/>
      <c r="AL66" s="136"/>
      <c r="AM66" s="136"/>
      <c r="AN66" s="136"/>
      <c r="AO66" s="136"/>
      <c r="AP66" s="136"/>
      <c r="AQ66" s="136"/>
    </row>
    <row r="67" spans="1:43" ht="15.75" x14ac:dyDescent="0.25"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20"/>
      <c r="W67" s="120"/>
      <c r="X67" s="136"/>
      <c r="Y67" s="136"/>
      <c r="Z67" s="120"/>
      <c r="AA67" s="135"/>
      <c r="AB67" s="136"/>
      <c r="AC67" s="200">
        <f>SUM(AC65:AC66)</f>
        <v>311691.25</v>
      </c>
      <c r="AD67" s="136"/>
      <c r="AE67" s="135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</row>
    <row r="68" spans="1:43" x14ac:dyDescent="0.25"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20"/>
      <c r="W68" s="120"/>
      <c r="X68" s="136"/>
      <c r="Y68" s="136"/>
      <c r="Z68" s="120"/>
      <c r="AA68" s="135"/>
      <c r="AB68" s="136"/>
      <c r="AC68" s="135"/>
      <c r="AD68" s="136"/>
      <c r="AE68" s="135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</row>
    <row r="69" spans="1:43" x14ac:dyDescent="0.25"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20"/>
      <c r="W69" s="120"/>
      <c r="X69" s="136"/>
      <c r="Y69" s="136"/>
      <c r="Z69" s="120"/>
      <c r="AA69" s="135"/>
      <c r="AB69" s="136"/>
      <c r="AC69" s="135"/>
      <c r="AD69" s="136"/>
      <c r="AE69" s="135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</row>
    <row r="70" spans="1:43" x14ac:dyDescent="0.25"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20"/>
      <c r="W70" s="120"/>
      <c r="X70" s="136"/>
      <c r="Y70" s="136"/>
      <c r="Z70" s="120"/>
      <c r="AA70" s="135"/>
      <c r="AB70" s="136"/>
      <c r="AC70" s="135"/>
      <c r="AD70" s="136"/>
      <c r="AE70" s="135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</row>
    <row r="71" spans="1:43" x14ac:dyDescent="0.25"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20"/>
      <c r="W71" s="120"/>
      <c r="X71" s="136"/>
      <c r="Y71" s="136"/>
      <c r="Z71" s="120"/>
      <c r="AA71" s="135"/>
      <c r="AB71" s="136"/>
      <c r="AC71" s="135"/>
      <c r="AD71" s="136"/>
      <c r="AE71" s="135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</row>
    <row r="72" spans="1:43" x14ac:dyDescent="0.25"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20"/>
      <c r="W72" s="120"/>
      <c r="X72" s="136"/>
      <c r="Y72" s="136"/>
      <c r="Z72" s="120"/>
      <c r="AA72" s="135"/>
      <c r="AB72" s="136"/>
      <c r="AC72" s="135"/>
      <c r="AD72" s="136"/>
      <c r="AE72" s="135"/>
      <c r="AF72" s="136"/>
      <c r="AG72" s="136"/>
      <c r="AH72" s="136"/>
      <c r="AI72" s="136"/>
      <c r="AJ72" s="136"/>
      <c r="AK72" s="136"/>
      <c r="AL72" s="136"/>
    </row>
    <row r="73" spans="1:43" x14ac:dyDescent="0.25"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20"/>
      <c r="W73" s="120"/>
      <c r="X73" s="136"/>
      <c r="Y73" s="136"/>
      <c r="Z73" s="120"/>
      <c r="AA73" s="135"/>
      <c r="AB73" s="136"/>
      <c r="AC73" s="135"/>
      <c r="AD73" s="136"/>
      <c r="AE73" s="135"/>
      <c r="AF73" s="136"/>
      <c r="AG73" s="136"/>
      <c r="AH73" s="136"/>
      <c r="AI73" s="136"/>
      <c r="AJ73" s="136"/>
      <c r="AK73" s="136"/>
      <c r="AL73" s="136"/>
    </row>
  </sheetData>
  <mergeCells count="47"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H4:H5"/>
    <mergeCell ref="I4:I5"/>
    <mergeCell ref="J4:J5"/>
    <mergeCell ref="K4:K5"/>
    <mergeCell ref="L4:L5"/>
    <mergeCell ref="V2:AF2"/>
    <mergeCell ref="K3:O3"/>
    <mergeCell ref="P3:U3"/>
    <mergeCell ref="V3:Z3"/>
    <mergeCell ref="AA3:AF3"/>
    <mergeCell ref="R4:S4"/>
    <mergeCell ref="AE4:AF4"/>
    <mergeCell ref="A58:F58"/>
    <mergeCell ref="AA59:AC59"/>
    <mergeCell ref="AB60:AC60"/>
    <mergeCell ref="AE60:AF60"/>
    <mergeCell ref="V4:V5"/>
    <mergeCell ref="W4:W5"/>
    <mergeCell ref="X4:X5"/>
    <mergeCell ref="Y4:Y5"/>
    <mergeCell ref="Z4:Z5"/>
    <mergeCell ref="AA4:AB4"/>
    <mergeCell ref="M4:M5"/>
    <mergeCell ref="N4:N5"/>
    <mergeCell ref="O4:O5"/>
    <mergeCell ref="P4:Q4"/>
    <mergeCell ref="T4:U4"/>
    <mergeCell ref="AC4:AD4"/>
    <mergeCell ref="AE61:AF61"/>
    <mergeCell ref="AA65:AB65"/>
    <mergeCell ref="R62:R64"/>
    <mergeCell ref="AA62:AB62"/>
    <mergeCell ref="AE62:AF62"/>
    <mergeCell ref="AA63:AB63"/>
    <mergeCell ref="AE63:AF63"/>
    <mergeCell ref="AA64:AB64"/>
    <mergeCell ref="AE64:AF64"/>
  </mergeCells>
  <pageMargins left="0.31496062992125984" right="0.31496062992125984" top="0.15748031496062992" bottom="0.15748031496062992" header="0.11811023622047245" footer="0.11811023622047245"/>
  <pageSetup paperSize="9" scale="35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"/>
  <sheetViews>
    <sheetView topLeftCell="A37" zoomScale="85" zoomScaleNormal="85" workbookViewId="0">
      <selection activeCell="X74" sqref="X74"/>
    </sheetView>
  </sheetViews>
  <sheetFormatPr defaultRowHeight="15" x14ac:dyDescent="0.25"/>
  <cols>
    <col min="3" max="3" width="2.28515625" customWidth="1"/>
    <col min="4" max="4" width="17.42578125" customWidth="1"/>
    <col min="20" max="20" width="9.7109375" customWidth="1"/>
    <col min="22" max="23" width="9.140625" style="78"/>
    <col min="26" max="26" width="9.140625" style="78"/>
    <col min="27" max="27" width="9.5703125" style="162" bestFit="1" customWidth="1"/>
    <col min="29" max="29" width="11.42578125" style="162" customWidth="1"/>
    <col min="31" max="31" width="9.28515625" style="83" bestFit="1" customWidth="1"/>
    <col min="32" max="32" width="9.28515625" bestFit="1" customWidth="1"/>
    <col min="33" max="33" width="10.85546875" customWidth="1"/>
    <col min="34" max="35" width="9.5703125" bestFit="1" customWidth="1"/>
  </cols>
  <sheetData>
    <row r="1" spans="1:38" ht="42" customHeight="1" x14ac:dyDescent="0.25">
      <c r="A1" s="307" t="s">
        <v>187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20"/>
      <c r="AH1" s="120"/>
      <c r="AI1" s="120"/>
      <c r="AJ1" s="120"/>
      <c r="AK1" s="136"/>
      <c r="AL1" s="136"/>
    </row>
    <row r="2" spans="1:38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G2" s="120"/>
      <c r="AH2" s="120"/>
      <c r="AI2" s="120"/>
      <c r="AJ2" s="120"/>
      <c r="AK2" s="136"/>
      <c r="AL2" s="136"/>
    </row>
    <row r="3" spans="1:38" ht="29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  <c r="AG3" s="120"/>
      <c r="AH3" s="120"/>
      <c r="AI3" s="120"/>
      <c r="AJ3" s="120"/>
      <c r="AK3" s="136"/>
      <c r="AL3" s="136"/>
    </row>
    <row r="4" spans="1:38" ht="33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  <c r="AG4" s="137"/>
      <c r="AH4" s="137"/>
      <c r="AI4" s="137"/>
      <c r="AJ4" s="137"/>
      <c r="AK4" s="136"/>
      <c r="AL4" s="136"/>
    </row>
    <row r="5" spans="1:38" s="83" customFormat="1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159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159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3" t="s">
        <v>165</v>
      </c>
      <c r="AH5" s="133" t="s">
        <v>163</v>
      </c>
      <c r="AI5" s="133" t="s">
        <v>164</v>
      </c>
      <c r="AJ5" s="109"/>
      <c r="AK5" s="135"/>
      <c r="AL5" s="135"/>
    </row>
    <row r="6" spans="1:38" s="83" customFormat="1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160">
        <f t="shared" si="0"/>
        <v>27</v>
      </c>
      <c r="AB6" s="11">
        <f t="shared" si="0"/>
        <v>28</v>
      </c>
      <c r="AC6" s="160">
        <f t="shared" si="0"/>
        <v>29</v>
      </c>
      <c r="AD6" s="11">
        <f t="shared" si="0"/>
        <v>30</v>
      </c>
      <c r="AE6" s="72">
        <v>31</v>
      </c>
      <c r="AF6" s="11">
        <v>32</v>
      </c>
      <c r="AG6" s="133" t="s">
        <v>183</v>
      </c>
      <c r="AH6" s="133"/>
      <c r="AI6" s="133"/>
      <c r="AJ6" s="109"/>
      <c r="AK6" s="135"/>
      <c r="AL6" s="135"/>
    </row>
    <row r="7" spans="1:38" s="83" customFormat="1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50000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16">
        <v>8</v>
      </c>
      <c r="W7" s="16">
        <v>15</v>
      </c>
      <c r="X7" s="16">
        <v>0</v>
      </c>
      <c r="Y7" s="14">
        <f t="shared" ref="Y7:Y57" si="6">IF(H7=0,0,V7/H7)*100</f>
        <v>27.586206896551722</v>
      </c>
      <c r="Z7" s="14">
        <v>14125.75</v>
      </c>
      <c r="AA7" s="161">
        <f>AI7</f>
        <v>21770.1</v>
      </c>
      <c r="AB7" s="14">
        <f>IF((Z7+T7)=0,0,AA7/(Z7+T7)*100)</f>
        <v>100</v>
      </c>
      <c r="AC7" s="161">
        <f>AA7</f>
        <v>21770.1</v>
      </c>
      <c r="AD7" s="14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33">
        <v>14125.75</v>
      </c>
      <c r="AH7" s="178">
        <f>T7</f>
        <v>7644.35</v>
      </c>
      <c r="AI7" s="178">
        <f>AG7+AH7</f>
        <v>21770.1</v>
      </c>
      <c r="AJ7" s="109"/>
      <c r="AK7" s="135"/>
      <c r="AL7" s="135"/>
    </row>
    <row r="8" spans="1:38" s="83" customFormat="1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161">
        <f t="shared" ref="AA8:AA57" si="9">AI8</f>
        <v>0</v>
      </c>
      <c r="AB8" s="14">
        <f>IF((Z8+T8)=0,0,AA8/(Z8+T8)*100)</f>
        <v>0</v>
      </c>
      <c r="AC8" s="161">
        <f t="shared" ref="AC8:AC57" si="10">AA8</f>
        <v>0</v>
      </c>
      <c r="AD8" s="14">
        <f t="shared" si="7"/>
        <v>0</v>
      </c>
      <c r="AE8" s="33">
        <f t="shared" ref="AE8:AE57" si="11">AA8-AC8</f>
        <v>0</v>
      </c>
      <c r="AF8" s="14">
        <f t="shared" si="8"/>
        <v>0</v>
      </c>
      <c r="AG8" s="133">
        <v>0</v>
      </c>
      <c r="AH8" s="178">
        <f t="shared" ref="AH8:AH57" si="12">T8</f>
        <v>0</v>
      </c>
      <c r="AI8" s="178">
        <f t="shared" ref="AI8:AI57" si="13">AG8+AH8</f>
        <v>0</v>
      </c>
      <c r="AJ8" s="109"/>
      <c r="AK8" s="135"/>
      <c r="AL8" s="135"/>
    </row>
    <row r="9" spans="1:38" s="83" customFormat="1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30000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161">
        <f t="shared" si="9"/>
        <v>26929.119999999999</v>
      </c>
      <c r="AB9" s="14">
        <f t="shared" ref="AB9:AB57" si="14">IF((Z9+T9)=0,0,AA9/(Z9+T9)*100)</f>
        <v>100</v>
      </c>
      <c r="AC9" s="161">
        <f t="shared" si="10"/>
        <v>26929.119999999999</v>
      </c>
      <c r="AD9" s="14">
        <f t="shared" si="7"/>
        <v>100</v>
      </c>
      <c r="AE9" s="33">
        <f t="shared" si="11"/>
        <v>0</v>
      </c>
      <c r="AF9" s="14">
        <f t="shared" si="8"/>
        <v>0</v>
      </c>
      <c r="AG9" s="133">
        <v>0</v>
      </c>
      <c r="AH9" s="178">
        <f t="shared" si="12"/>
        <v>26929.119999999999</v>
      </c>
      <c r="AI9" s="178">
        <f t="shared" si="13"/>
        <v>26929.119999999999</v>
      </c>
      <c r="AJ9" s="109"/>
      <c r="AK9" s="135"/>
      <c r="AL9" s="135"/>
    </row>
    <row r="10" spans="1:38" s="83" customFormat="1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161">
        <f t="shared" si="9"/>
        <v>0</v>
      </c>
      <c r="AB10" s="14">
        <f t="shared" si="14"/>
        <v>0</v>
      </c>
      <c r="AC10" s="161">
        <f t="shared" si="10"/>
        <v>0</v>
      </c>
      <c r="AD10" s="14">
        <f t="shared" si="7"/>
        <v>0</v>
      </c>
      <c r="AE10" s="33">
        <f t="shared" si="11"/>
        <v>0</v>
      </c>
      <c r="AF10" s="14">
        <f t="shared" si="8"/>
        <v>0</v>
      </c>
      <c r="AG10" s="133">
        <v>0</v>
      </c>
      <c r="AH10" s="178">
        <f t="shared" si="12"/>
        <v>0</v>
      </c>
      <c r="AI10" s="178">
        <f t="shared" si="13"/>
        <v>0</v>
      </c>
      <c r="AJ10" s="109"/>
      <c r="AK10" s="135"/>
      <c r="AL10" s="135"/>
    </row>
    <row r="11" spans="1:38" s="83" customFormat="1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20000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16">
        <v>1</v>
      </c>
      <c r="W11" s="16">
        <v>1</v>
      </c>
      <c r="X11" s="16">
        <v>0</v>
      </c>
      <c r="Y11" s="14">
        <f t="shared" si="6"/>
        <v>25</v>
      </c>
      <c r="Z11" s="201">
        <v>19798.91</v>
      </c>
      <c r="AA11" s="161">
        <f t="shared" si="9"/>
        <v>22571.94</v>
      </c>
      <c r="AB11" s="14">
        <f t="shared" si="14"/>
        <v>114.00597305609249</v>
      </c>
      <c r="AC11" s="161">
        <f t="shared" si="10"/>
        <v>22571.94</v>
      </c>
      <c r="AD11" s="14">
        <f t="shared" si="7"/>
        <v>100</v>
      </c>
      <c r="AE11" s="33">
        <f t="shared" si="11"/>
        <v>0</v>
      </c>
      <c r="AF11" s="14">
        <f t="shared" si="8"/>
        <v>0</v>
      </c>
      <c r="AG11" s="133">
        <v>22571.94</v>
      </c>
      <c r="AH11" s="178">
        <f t="shared" si="12"/>
        <v>0</v>
      </c>
      <c r="AI11" s="178">
        <f t="shared" si="13"/>
        <v>22571.94</v>
      </c>
      <c r="AJ11" s="109"/>
      <c r="AK11" s="135"/>
      <c r="AL11" s="135"/>
    </row>
    <row r="12" spans="1:38" s="83" customFormat="1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10000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16">
        <v>1</v>
      </c>
      <c r="W12" s="16">
        <v>1</v>
      </c>
      <c r="X12" s="16">
        <v>0</v>
      </c>
      <c r="Y12" s="14">
        <f t="shared" si="6"/>
        <v>10</v>
      </c>
      <c r="Z12" s="14">
        <v>503.43</v>
      </c>
      <c r="AA12" s="161">
        <f t="shared" si="9"/>
        <v>5122.5700000000006</v>
      </c>
      <c r="AB12" s="14">
        <f t="shared" si="14"/>
        <v>97.34192248857471</v>
      </c>
      <c r="AC12" s="161">
        <f t="shared" si="10"/>
        <v>5122.5700000000006</v>
      </c>
      <c r="AD12" s="14">
        <f t="shared" si="7"/>
        <v>100</v>
      </c>
      <c r="AE12" s="33">
        <f t="shared" si="11"/>
        <v>0</v>
      </c>
      <c r="AF12" s="14">
        <f t="shared" si="8"/>
        <v>0</v>
      </c>
      <c r="AG12" s="133">
        <v>363.55</v>
      </c>
      <c r="AH12" s="178">
        <f t="shared" si="12"/>
        <v>4759.0200000000004</v>
      </c>
      <c r="AI12" s="178">
        <f t="shared" si="13"/>
        <v>5122.5700000000006</v>
      </c>
      <c r="AJ12" s="109"/>
      <c r="AK12" s="135"/>
      <c r="AL12" s="135"/>
    </row>
    <row r="13" spans="1:38" s="83" customFormat="1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30000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161">
        <f t="shared" si="9"/>
        <v>13040.39</v>
      </c>
      <c r="AB13" s="14">
        <f t="shared" si="14"/>
        <v>100</v>
      </c>
      <c r="AC13" s="161">
        <f t="shared" si="10"/>
        <v>13040.39</v>
      </c>
      <c r="AD13" s="14">
        <f t="shared" si="7"/>
        <v>100</v>
      </c>
      <c r="AE13" s="33">
        <f t="shared" si="11"/>
        <v>0</v>
      </c>
      <c r="AF13" s="14">
        <f t="shared" si="8"/>
        <v>0</v>
      </c>
      <c r="AG13" s="133">
        <v>0</v>
      </c>
      <c r="AH13" s="178">
        <f t="shared" si="12"/>
        <v>13040.39</v>
      </c>
      <c r="AI13" s="178">
        <f t="shared" si="13"/>
        <v>13040.39</v>
      </c>
      <c r="AJ13" s="109"/>
      <c r="AK13" s="135"/>
      <c r="AL13" s="135"/>
    </row>
    <row r="14" spans="1:38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161">
        <f t="shared" si="9"/>
        <v>3707.03</v>
      </c>
      <c r="AB14" s="14">
        <f t="shared" si="14"/>
        <v>100</v>
      </c>
      <c r="AC14" s="161">
        <f t="shared" si="10"/>
        <v>3707.03</v>
      </c>
      <c r="AD14" s="14">
        <f t="shared" si="7"/>
        <v>100</v>
      </c>
      <c r="AE14" s="33">
        <f t="shared" si="11"/>
        <v>0</v>
      </c>
      <c r="AF14" s="14">
        <f t="shared" si="8"/>
        <v>0</v>
      </c>
      <c r="AG14" s="133">
        <v>0</v>
      </c>
      <c r="AH14" s="178">
        <f t="shared" si="12"/>
        <v>3707.03</v>
      </c>
      <c r="AI14" s="178">
        <f t="shared" si="13"/>
        <v>3707.03</v>
      </c>
      <c r="AJ14" s="137"/>
      <c r="AK14" s="136"/>
      <c r="AL14" s="136"/>
    </row>
    <row r="15" spans="1:38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5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201">
        <v>0</v>
      </c>
      <c r="AA15" s="161">
        <f t="shared" si="9"/>
        <v>9785.7199999999993</v>
      </c>
      <c r="AB15" s="14">
        <f t="shared" si="14"/>
        <v>3570.6487630445886</v>
      </c>
      <c r="AC15" s="161">
        <f t="shared" si="10"/>
        <v>9785.7199999999993</v>
      </c>
      <c r="AD15" s="14">
        <f t="shared" si="7"/>
        <v>100</v>
      </c>
      <c r="AE15" s="33">
        <f t="shared" si="11"/>
        <v>0</v>
      </c>
      <c r="AF15" s="14">
        <f t="shared" si="8"/>
        <v>0</v>
      </c>
      <c r="AG15" s="133">
        <v>9511.66</v>
      </c>
      <c r="AH15" s="178">
        <f t="shared" si="12"/>
        <v>274.06</v>
      </c>
      <c r="AI15" s="178">
        <f t="shared" si="13"/>
        <v>9785.7199999999993</v>
      </c>
      <c r="AJ15" s="137"/>
      <c r="AK15" s="136"/>
      <c r="AL15" s="136"/>
    </row>
    <row r="16" spans="1:38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20000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5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16">
        <v>1</v>
      </c>
      <c r="W16" s="16">
        <v>3</v>
      </c>
      <c r="X16" s="16">
        <v>0</v>
      </c>
      <c r="Y16" s="14">
        <f t="shared" si="6"/>
        <v>6.25</v>
      </c>
      <c r="Z16" s="14">
        <v>2993.81</v>
      </c>
      <c r="AA16" s="161">
        <f t="shared" si="9"/>
        <v>4038.9700000000003</v>
      </c>
      <c r="AB16" s="14">
        <f t="shared" si="14"/>
        <v>100</v>
      </c>
      <c r="AC16" s="161">
        <f t="shared" si="10"/>
        <v>4038.9700000000003</v>
      </c>
      <c r="AD16" s="14">
        <f t="shared" si="7"/>
        <v>100</v>
      </c>
      <c r="AE16" s="33">
        <f t="shared" si="11"/>
        <v>0</v>
      </c>
      <c r="AF16" s="14">
        <f t="shared" si="8"/>
        <v>0</v>
      </c>
      <c r="AG16" s="133">
        <v>2993.81</v>
      </c>
      <c r="AH16" s="178">
        <f t="shared" si="12"/>
        <v>1045.1600000000001</v>
      </c>
      <c r="AI16" s="178">
        <f t="shared" si="13"/>
        <v>4038.9700000000003</v>
      </c>
      <c r="AJ16" s="137"/>
      <c r="AK16" s="136"/>
      <c r="AL16" s="136"/>
    </row>
    <row r="17" spans="1:38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20000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5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16">
        <v>3</v>
      </c>
      <c r="W17" s="16">
        <v>3</v>
      </c>
      <c r="X17" s="16">
        <v>0</v>
      </c>
      <c r="Y17" s="14">
        <f t="shared" si="6"/>
        <v>23.076923076923077</v>
      </c>
      <c r="Z17" s="14">
        <v>2717.08</v>
      </c>
      <c r="AA17" s="161">
        <f t="shared" si="9"/>
        <v>2142.89</v>
      </c>
      <c r="AB17" s="14">
        <f t="shared" si="14"/>
        <v>63.073481581774573</v>
      </c>
      <c r="AC17" s="161">
        <f t="shared" si="10"/>
        <v>2142.89</v>
      </c>
      <c r="AD17" s="14">
        <f t="shared" si="7"/>
        <v>100</v>
      </c>
      <c r="AE17" s="33">
        <f t="shared" si="11"/>
        <v>0</v>
      </c>
      <c r="AF17" s="14">
        <f t="shared" si="8"/>
        <v>0</v>
      </c>
      <c r="AG17" s="133">
        <v>1462.52</v>
      </c>
      <c r="AH17" s="178">
        <f t="shared" si="12"/>
        <v>680.37</v>
      </c>
      <c r="AI17" s="178">
        <f t="shared" si="13"/>
        <v>2142.89</v>
      </c>
      <c r="AJ17" s="137"/>
      <c r="AK17" s="136"/>
      <c r="AL17" s="136"/>
    </row>
    <row r="18" spans="1:38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30000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5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16">
        <v>3</v>
      </c>
      <c r="W18" s="16">
        <v>4</v>
      </c>
      <c r="X18" s="16">
        <v>0</v>
      </c>
      <c r="Y18" s="14">
        <f t="shared" si="6"/>
        <v>9.375</v>
      </c>
      <c r="Z18" s="14">
        <v>8015.69</v>
      </c>
      <c r="AA18" s="161">
        <f t="shared" si="9"/>
        <v>23527.439999999999</v>
      </c>
      <c r="AB18" s="14">
        <f t="shared" si="14"/>
        <v>100</v>
      </c>
      <c r="AC18" s="161">
        <f t="shared" si="10"/>
        <v>23527.439999999999</v>
      </c>
      <c r="AD18" s="14">
        <f t="shared" si="7"/>
        <v>100</v>
      </c>
      <c r="AE18" s="33">
        <f t="shared" si="11"/>
        <v>0</v>
      </c>
      <c r="AF18" s="14">
        <f t="shared" si="8"/>
        <v>0</v>
      </c>
      <c r="AG18" s="133">
        <v>8015.69</v>
      </c>
      <c r="AH18" s="178">
        <f t="shared" si="12"/>
        <v>15511.75</v>
      </c>
      <c r="AI18" s="178">
        <f t="shared" si="13"/>
        <v>23527.439999999999</v>
      </c>
      <c r="AJ18" s="137"/>
      <c r="AK18" s="136"/>
      <c r="AL18" s="136"/>
    </row>
    <row r="19" spans="1:38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5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16">
        <v>4</v>
      </c>
      <c r="W19" s="16">
        <v>6</v>
      </c>
      <c r="X19" s="16">
        <v>2</v>
      </c>
      <c r="Y19" s="14">
        <f t="shared" si="6"/>
        <v>17.391304347826086</v>
      </c>
      <c r="Z19" s="14">
        <v>16879.849999999999</v>
      </c>
      <c r="AA19" s="161">
        <f t="shared" si="9"/>
        <v>26223.21</v>
      </c>
      <c r="AB19" s="14">
        <f t="shared" si="14"/>
        <v>100</v>
      </c>
      <c r="AC19" s="161">
        <f t="shared" si="10"/>
        <v>26223.21</v>
      </c>
      <c r="AD19" s="14">
        <f t="shared" si="7"/>
        <v>100</v>
      </c>
      <c r="AE19" s="33">
        <f t="shared" si="11"/>
        <v>0</v>
      </c>
      <c r="AF19" s="14">
        <f t="shared" si="8"/>
        <v>0</v>
      </c>
      <c r="AG19" s="133">
        <v>16879.849999999999</v>
      </c>
      <c r="AH19" s="178">
        <f t="shared" si="12"/>
        <v>9343.36</v>
      </c>
      <c r="AI19" s="178">
        <f t="shared" si="13"/>
        <v>26223.21</v>
      </c>
      <c r="AJ19" s="137"/>
      <c r="AK19" s="136"/>
      <c r="AL19" s="136"/>
    </row>
    <row r="20" spans="1:38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100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161">
        <f t="shared" si="9"/>
        <v>0</v>
      </c>
      <c r="AB20" s="14">
        <f t="shared" si="14"/>
        <v>0</v>
      </c>
      <c r="AC20" s="161">
        <f t="shared" si="10"/>
        <v>0</v>
      </c>
      <c r="AD20" s="14">
        <f t="shared" si="7"/>
        <v>0</v>
      </c>
      <c r="AE20" s="33">
        <f t="shared" si="11"/>
        <v>0</v>
      </c>
      <c r="AF20" s="14">
        <f t="shared" si="8"/>
        <v>0</v>
      </c>
      <c r="AG20" s="133">
        <v>0</v>
      </c>
      <c r="AH20" s="178">
        <f t="shared" si="12"/>
        <v>0</v>
      </c>
      <c r="AI20" s="178">
        <f t="shared" si="13"/>
        <v>0</v>
      </c>
      <c r="AJ20" s="137"/>
      <c r="AK20" s="136"/>
      <c r="AL20" s="136"/>
    </row>
    <row r="21" spans="1:38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20000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5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16">
        <f>4+2+4</f>
        <v>10</v>
      </c>
      <c r="W21" s="16">
        <f>4+2+7</f>
        <v>13</v>
      </c>
      <c r="X21" s="16">
        <v>0</v>
      </c>
      <c r="Y21" s="14">
        <f t="shared" si="6"/>
        <v>33.333333333333329</v>
      </c>
      <c r="Z21" s="201">
        <v>2688.36</v>
      </c>
      <c r="AA21" s="161">
        <f t="shared" si="9"/>
        <v>10449.219999999999</v>
      </c>
      <c r="AB21" s="14">
        <f t="shared" si="14"/>
        <v>104.06356218735029</v>
      </c>
      <c r="AC21" s="161">
        <f t="shared" si="10"/>
        <v>10449.219999999999</v>
      </c>
      <c r="AD21" s="14">
        <f t="shared" si="7"/>
        <v>100</v>
      </c>
      <c r="AE21" s="33">
        <f t="shared" si="11"/>
        <v>0</v>
      </c>
      <c r="AF21" s="14">
        <f t="shared" si="8"/>
        <v>0</v>
      </c>
      <c r="AG21" s="133">
        <v>3096.39</v>
      </c>
      <c r="AH21" s="178">
        <f t="shared" si="12"/>
        <v>7352.83</v>
      </c>
      <c r="AI21" s="178">
        <f t="shared" si="13"/>
        <v>10449.219999999999</v>
      </c>
      <c r="AJ21" s="137"/>
      <c r="AK21" s="136"/>
      <c r="AL21" s="136"/>
    </row>
    <row r="22" spans="1:38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30000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5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16">
        <f>1+2</f>
        <v>3</v>
      </c>
      <c r="W22" s="16">
        <v>12</v>
      </c>
      <c r="X22" s="16">
        <v>0</v>
      </c>
      <c r="Y22" s="14">
        <f t="shared" si="6"/>
        <v>16.666666666666664</v>
      </c>
      <c r="Z22" s="14">
        <v>4311.2700000000004</v>
      </c>
      <c r="AA22" s="161">
        <f t="shared" si="9"/>
        <v>10646.580000000002</v>
      </c>
      <c r="AB22" s="14">
        <f t="shared" si="14"/>
        <v>100</v>
      </c>
      <c r="AC22" s="161">
        <f t="shared" si="10"/>
        <v>10646.580000000002</v>
      </c>
      <c r="AD22" s="14">
        <f t="shared" si="7"/>
        <v>100</v>
      </c>
      <c r="AE22" s="33">
        <f t="shared" si="11"/>
        <v>0</v>
      </c>
      <c r="AF22" s="14">
        <f t="shared" si="8"/>
        <v>0</v>
      </c>
      <c r="AG22" s="133">
        <v>4311.2700000000004</v>
      </c>
      <c r="AH22" s="178">
        <f t="shared" si="12"/>
        <v>6335.31</v>
      </c>
      <c r="AI22" s="178">
        <f t="shared" si="13"/>
        <v>10646.580000000002</v>
      </c>
      <c r="AJ22" s="137"/>
      <c r="AK22" s="136"/>
      <c r="AL22" s="136"/>
    </row>
    <row r="23" spans="1:38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161">
        <f t="shared" si="9"/>
        <v>4382.9799999999996</v>
      </c>
      <c r="AB23" s="14">
        <f t="shared" si="14"/>
        <v>100</v>
      </c>
      <c r="AC23" s="161">
        <f t="shared" si="10"/>
        <v>4382.9799999999996</v>
      </c>
      <c r="AD23" s="14">
        <f t="shared" si="7"/>
        <v>100</v>
      </c>
      <c r="AE23" s="33">
        <f t="shared" si="11"/>
        <v>0</v>
      </c>
      <c r="AF23" s="14">
        <f t="shared" si="8"/>
        <v>0</v>
      </c>
      <c r="AG23" s="133">
        <v>0</v>
      </c>
      <c r="AH23" s="178">
        <f t="shared" si="12"/>
        <v>4382.9799999999996</v>
      </c>
      <c r="AI23" s="178">
        <f t="shared" si="13"/>
        <v>4382.9799999999996</v>
      </c>
      <c r="AJ23" s="137"/>
      <c r="AK23" s="136"/>
      <c r="AL23" s="136"/>
    </row>
    <row r="24" spans="1:38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5000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161">
        <f t="shared" si="9"/>
        <v>0</v>
      </c>
      <c r="AB24" s="14">
        <f t="shared" si="14"/>
        <v>0</v>
      </c>
      <c r="AC24" s="161">
        <f t="shared" si="10"/>
        <v>0</v>
      </c>
      <c r="AD24" s="14">
        <f t="shared" si="7"/>
        <v>0</v>
      </c>
      <c r="AE24" s="33">
        <f t="shared" si="11"/>
        <v>0</v>
      </c>
      <c r="AF24" s="14">
        <f t="shared" si="8"/>
        <v>0</v>
      </c>
      <c r="AG24" s="133">
        <v>0</v>
      </c>
      <c r="AH24" s="178">
        <f t="shared" si="12"/>
        <v>0</v>
      </c>
      <c r="AI24" s="178">
        <f t="shared" si="13"/>
        <v>0</v>
      </c>
      <c r="AJ24" s="137"/>
      <c r="AK24" s="136"/>
      <c r="AL24" s="136"/>
    </row>
    <row r="25" spans="1:38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10000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161">
        <f t="shared" si="9"/>
        <v>563.33000000000004</v>
      </c>
      <c r="AB25" s="14">
        <f t="shared" si="14"/>
        <v>100</v>
      </c>
      <c r="AC25" s="161">
        <f t="shared" si="10"/>
        <v>563.33000000000004</v>
      </c>
      <c r="AD25" s="14">
        <f t="shared" si="7"/>
        <v>100</v>
      </c>
      <c r="AE25" s="33">
        <f t="shared" si="11"/>
        <v>0</v>
      </c>
      <c r="AF25" s="14">
        <f t="shared" si="8"/>
        <v>0</v>
      </c>
      <c r="AG25" s="133">
        <v>0</v>
      </c>
      <c r="AH25" s="178">
        <f t="shared" si="12"/>
        <v>563.33000000000004</v>
      </c>
      <c r="AI25" s="178">
        <f t="shared" si="13"/>
        <v>563.33000000000004</v>
      </c>
      <c r="AJ25" s="137"/>
      <c r="AK25" s="136"/>
      <c r="AL25" s="136"/>
    </row>
    <row r="26" spans="1:38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30000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5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161">
        <f t="shared" si="9"/>
        <v>18701.07</v>
      </c>
      <c r="AB26" s="14">
        <f t="shared" si="14"/>
        <v>100</v>
      </c>
      <c r="AC26" s="161">
        <f t="shared" si="10"/>
        <v>18701.07</v>
      </c>
      <c r="AD26" s="14">
        <f t="shared" si="7"/>
        <v>100</v>
      </c>
      <c r="AE26" s="33">
        <f t="shared" si="11"/>
        <v>0</v>
      </c>
      <c r="AF26" s="14">
        <f t="shared" si="8"/>
        <v>0</v>
      </c>
      <c r="AG26" s="133">
        <v>17370.21</v>
      </c>
      <c r="AH26" s="178">
        <f t="shared" si="12"/>
        <v>1330.86</v>
      </c>
      <c r="AI26" s="178">
        <f t="shared" si="13"/>
        <v>18701.07</v>
      </c>
      <c r="AJ26" s="137"/>
      <c r="AK26" s="136"/>
      <c r="AL26" s="136"/>
    </row>
    <row r="27" spans="1:38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5000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5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161">
        <f t="shared" si="9"/>
        <v>10869.96</v>
      </c>
      <c r="AB27" s="14">
        <f t="shared" si="14"/>
        <v>100</v>
      </c>
      <c r="AC27" s="161">
        <f t="shared" si="10"/>
        <v>10869.96</v>
      </c>
      <c r="AD27" s="14">
        <f t="shared" si="7"/>
        <v>100</v>
      </c>
      <c r="AE27" s="33">
        <f t="shared" si="11"/>
        <v>0</v>
      </c>
      <c r="AF27" s="14">
        <f t="shared" si="8"/>
        <v>0</v>
      </c>
      <c r="AG27" s="133">
        <v>0</v>
      </c>
      <c r="AH27" s="178">
        <f t="shared" si="12"/>
        <v>10869.96</v>
      </c>
      <c r="AI27" s="178">
        <f t="shared" si="13"/>
        <v>10869.96</v>
      </c>
      <c r="AJ27" s="137"/>
      <c r="AK27" s="136"/>
      <c r="AL27" s="136"/>
    </row>
    <row r="28" spans="1:38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30000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5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16">
        <v>9</v>
      </c>
      <c r="W28" s="16">
        <v>13</v>
      </c>
      <c r="X28" s="16">
        <v>0</v>
      </c>
      <c r="Y28" s="14">
        <f t="shared" si="6"/>
        <v>16.071428571428573</v>
      </c>
      <c r="Z28" s="201">
        <v>13592.13</v>
      </c>
      <c r="AA28" s="161">
        <f t="shared" si="9"/>
        <v>31597.230000000003</v>
      </c>
      <c r="AB28" s="14">
        <f t="shared" si="14"/>
        <v>124.5834565477106</v>
      </c>
      <c r="AC28" s="161">
        <f t="shared" si="10"/>
        <v>31597.230000000003</v>
      </c>
      <c r="AD28" s="14">
        <f t="shared" si="7"/>
        <v>100</v>
      </c>
      <c r="AE28" s="33">
        <f t="shared" si="11"/>
        <v>0</v>
      </c>
      <c r="AF28" s="14">
        <f t="shared" si="8"/>
        <v>0</v>
      </c>
      <c r="AG28" s="133">
        <v>19827.060000000001</v>
      </c>
      <c r="AH28" s="178">
        <f t="shared" si="12"/>
        <v>11770.17</v>
      </c>
      <c r="AI28" s="178">
        <f t="shared" si="13"/>
        <v>31597.230000000003</v>
      </c>
      <c r="AJ28" s="137"/>
      <c r="AK28" s="136"/>
      <c r="AL28" s="136"/>
    </row>
    <row r="29" spans="1:38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30000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5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14"/>
      <c r="AA29" s="161">
        <f t="shared" si="9"/>
        <v>8273.7000000000007</v>
      </c>
      <c r="AB29" s="14">
        <f t="shared" si="14"/>
        <v>100</v>
      </c>
      <c r="AC29" s="161">
        <f t="shared" si="10"/>
        <v>8273.7000000000007</v>
      </c>
      <c r="AD29" s="14">
        <f t="shared" si="7"/>
        <v>100</v>
      </c>
      <c r="AE29" s="33">
        <f t="shared" si="11"/>
        <v>0</v>
      </c>
      <c r="AF29" s="14">
        <f t="shared" si="8"/>
        <v>0</v>
      </c>
      <c r="AG29" s="133">
        <v>0</v>
      </c>
      <c r="AH29" s="178">
        <f t="shared" si="12"/>
        <v>8273.7000000000007</v>
      </c>
      <c r="AI29" s="178">
        <f t="shared" si="13"/>
        <v>8273.7000000000007</v>
      </c>
      <c r="AJ29" s="137"/>
      <c r="AK29" s="136"/>
      <c r="AL29" s="136"/>
    </row>
    <row r="30" spans="1:38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5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161">
        <f t="shared" si="9"/>
        <v>8845.52</v>
      </c>
      <c r="AB30" s="14">
        <f t="shared" si="14"/>
        <v>100</v>
      </c>
      <c r="AC30" s="161">
        <f t="shared" si="10"/>
        <v>8845.52</v>
      </c>
      <c r="AD30" s="14">
        <f t="shared" si="7"/>
        <v>100</v>
      </c>
      <c r="AE30" s="33">
        <f t="shared" si="11"/>
        <v>0</v>
      </c>
      <c r="AF30" s="14">
        <f t="shared" si="8"/>
        <v>0</v>
      </c>
      <c r="AG30" s="133">
        <v>0</v>
      </c>
      <c r="AH30" s="178">
        <f t="shared" si="12"/>
        <v>8845.52</v>
      </c>
      <c r="AI30" s="178">
        <f t="shared" si="13"/>
        <v>8845.52</v>
      </c>
      <c r="AJ30" s="137"/>
      <c r="AK30" s="136"/>
      <c r="AL30" s="136"/>
    </row>
    <row r="31" spans="1:38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30000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5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4979.95</v>
      </c>
      <c r="AA31" s="161">
        <f t="shared" si="9"/>
        <v>19699.14</v>
      </c>
      <c r="AB31" s="14">
        <f t="shared" si="14"/>
        <v>100</v>
      </c>
      <c r="AC31" s="161">
        <f t="shared" si="10"/>
        <v>19699.14</v>
      </c>
      <c r="AD31" s="14">
        <f t="shared" si="7"/>
        <v>100</v>
      </c>
      <c r="AE31" s="33">
        <f t="shared" si="11"/>
        <v>0</v>
      </c>
      <c r="AF31" s="14">
        <f t="shared" si="8"/>
        <v>0</v>
      </c>
      <c r="AG31" s="133">
        <v>4979.95</v>
      </c>
      <c r="AH31" s="178">
        <f t="shared" si="12"/>
        <v>14719.19</v>
      </c>
      <c r="AI31" s="178">
        <f t="shared" si="13"/>
        <v>19699.14</v>
      </c>
      <c r="AJ31" s="137"/>
      <c r="AK31" s="136"/>
      <c r="AL31" s="136"/>
    </row>
    <row r="32" spans="1:38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5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161">
        <f t="shared" si="9"/>
        <v>0</v>
      </c>
      <c r="AB32" s="14">
        <f t="shared" si="14"/>
        <v>0</v>
      </c>
      <c r="AC32" s="161">
        <f t="shared" si="10"/>
        <v>0</v>
      </c>
      <c r="AD32" s="14">
        <f t="shared" si="7"/>
        <v>0</v>
      </c>
      <c r="AE32" s="33">
        <f t="shared" si="11"/>
        <v>0</v>
      </c>
      <c r="AF32" s="14">
        <f t="shared" si="8"/>
        <v>0</v>
      </c>
      <c r="AG32" s="133">
        <v>0</v>
      </c>
      <c r="AH32" s="178">
        <f t="shared" si="12"/>
        <v>0</v>
      </c>
      <c r="AI32" s="178">
        <f t="shared" si="13"/>
        <v>0</v>
      </c>
      <c r="AJ32" s="137"/>
      <c r="AK32" s="136"/>
      <c r="AL32" s="136"/>
    </row>
    <row r="33" spans="1:38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5"/>
        <v>0</v>
      </c>
      <c r="S33" s="14">
        <f t="shared" si="4"/>
        <v>0</v>
      </c>
      <c r="T33" s="14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161">
        <f t="shared" si="9"/>
        <v>0</v>
      </c>
      <c r="AB33" s="14">
        <f t="shared" si="14"/>
        <v>0</v>
      </c>
      <c r="AC33" s="161">
        <f t="shared" si="10"/>
        <v>0</v>
      </c>
      <c r="AD33" s="14">
        <f t="shared" si="7"/>
        <v>0</v>
      </c>
      <c r="AE33" s="33">
        <f t="shared" si="11"/>
        <v>0</v>
      </c>
      <c r="AF33" s="14">
        <f t="shared" si="8"/>
        <v>0</v>
      </c>
      <c r="AG33" s="133">
        <v>0</v>
      </c>
      <c r="AH33" s="178">
        <f t="shared" si="12"/>
        <v>0</v>
      </c>
      <c r="AI33" s="178">
        <f t="shared" si="13"/>
        <v>0</v>
      </c>
      <c r="AJ33" s="137"/>
      <c r="AK33" s="136"/>
      <c r="AL33" s="136"/>
    </row>
    <row r="34" spans="1:38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50000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5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16">
        <v>20</v>
      </c>
      <c r="W34" s="16">
        <v>21</v>
      </c>
      <c r="X34" s="16">
        <v>0</v>
      </c>
      <c r="Y34" s="14">
        <f t="shared" si="6"/>
        <v>42.553191489361701</v>
      </c>
      <c r="Z34" s="14">
        <v>14058.58</v>
      </c>
      <c r="AA34" s="161">
        <f t="shared" si="9"/>
        <v>27757.23</v>
      </c>
      <c r="AB34" s="14">
        <f t="shared" si="14"/>
        <v>100</v>
      </c>
      <c r="AC34" s="161">
        <v>27757.23</v>
      </c>
      <c r="AD34" s="14">
        <f t="shared" si="7"/>
        <v>100</v>
      </c>
      <c r="AE34" s="33">
        <f t="shared" si="11"/>
        <v>0</v>
      </c>
      <c r="AF34" s="14">
        <f t="shared" si="8"/>
        <v>0</v>
      </c>
      <c r="AG34" s="133">
        <v>14058.58</v>
      </c>
      <c r="AH34" s="178">
        <f t="shared" si="12"/>
        <v>13698.65</v>
      </c>
      <c r="AI34" s="178">
        <f t="shared" si="13"/>
        <v>27757.23</v>
      </c>
      <c r="AJ34" s="137"/>
      <c r="AK34" s="136"/>
      <c r="AL34" s="136"/>
    </row>
    <row r="35" spans="1:38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20000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5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16">
        <v>3</v>
      </c>
      <c r="W35" s="16">
        <v>5</v>
      </c>
      <c r="X35" s="16">
        <v>0</v>
      </c>
      <c r="Y35" s="14">
        <f t="shared" si="6"/>
        <v>13.636363636363635</v>
      </c>
      <c r="Z35" s="14">
        <v>2769.72</v>
      </c>
      <c r="AA35" s="161">
        <f t="shared" si="9"/>
        <v>7005.01</v>
      </c>
      <c r="AB35" s="14">
        <f t="shared" si="14"/>
        <v>100</v>
      </c>
      <c r="AC35" s="161">
        <f t="shared" si="10"/>
        <v>7005.01</v>
      </c>
      <c r="AD35" s="14">
        <f t="shared" si="7"/>
        <v>100</v>
      </c>
      <c r="AE35" s="33">
        <f t="shared" si="11"/>
        <v>0</v>
      </c>
      <c r="AF35" s="14">
        <f t="shared" si="8"/>
        <v>0</v>
      </c>
      <c r="AG35" s="178">
        <v>2769.72</v>
      </c>
      <c r="AH35" s="178">
        <f t="shared" si="12"/>
        <v>4235.29</v>
      </c>
      <c r="AI35" s="178">
        <f t="shared" si="13"/>
        <v>7005.01</v>
      </c>
      <c r="AJ35" s="137"/>
      <c r="AK35" s="136"/>
      <c r="AL35" s="136"/>
    </row>
    <row r="36" spans="1:38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10000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5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16">
        <v>1</v>
      </c>
      <c r="W36" s="16">
        <v>1</v>
      </c>
      <c r="X36" s="16">
        <v>0</v>
      </c>
      <c r="Y36" s="14">
        <f t="shared" si="6"/>
        <v>2.9411764705882351</v>
      </c>
      <c r="Z36" s="14">
        <v>530.55999999999995</v>
      </c>
      <c r="AA36" s="161">
        <f t="shared" si="9"/>
        <v>1655.6</v>
      </c>
      <c r="AB36" s="14">
        <f t="shared" si="14"/>
        <v>100</v>
      </c>
      <c r="AC36" s="161">
        <f t="shared" si="10"/>
        <v>1655.6</v>
      </c>
      <c r="AD36" s="14">
        <f t="shared" si="7"/>
        <v>100</v>
      </c>
      <c r="AE36" s="33">
        <f t="shared" si="11"/>
        <v>0</v>
      </c>
      <c r="AF36" s="14">
        <f t="shared" si="8"/>
        <v>0</v>
      </c>
      <c r="AG36" s="133">
        <v>530.55999999999995</v>
      </c>
      <c r="AH36" s="178">
        <f t="shared" si="12"/>
        <v>1125.04</v>
      </c>
      <c r="AI36" s="178">
        <f t="shared" si="13"/>
        <v>1655.6</v>
      </c>
      <c r="AJ36" s="137"/>
      <c r="AK36" s="136"/>
      <c r="AL36" s="136"/>
    </row>
    <row r="37" spans="1:38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20000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5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786.95</v>
      </c>
      <c r="AA37" s="161">
        <f t="shared" si="9"/>
        <v>3250.3599999999997</v>
      </c>
      <c r="AB37" s="14">
        <f t="shared" si="14"/>
        <v>100</v>
      </c>
      <c r="AC37" s="161">
        <v>3250.36</v>
      </c>
      <c r="AD37" s="33">
        <f t="shared" si="7"/>
        <v>100.00000000000003</v>
      </c>
      <c r="AE37" s="33">
        <f t="shared" si="11"/>
        <v>0</v>
      </c>
      <c r="AF37" s="14">
        <f t="shared" si="8"/>
        <v>0</v>
      </c>
      <c r="AG37" s="133">
        <v>786.95</v>
      </c>
      <c r="AH37" s="178">
        <f t="shared" si="12"/>
        <v>2463.41</v>
      </c>
      <c r="AI37" s="178">
        <f t="shared" si="13"/>
        <v>3250.3599999999997</v>
      </c>
      <c r="AJ37" s="137"/>
      <c r="AK37" s="136"/>
      <c r="AL37" s="136"/>
    </row>
    <row r="38" spans="1:38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20000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5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16">
        <v>1</v>
      </c>
      <c r="W38" s="16">
        <v>1</v>
      </c>
      <c r="X38" s="16">
        <v>0</v>
      </c>
      <c r="Y38" s="14">
        <f t="shared" si="6"/>
        <v>7.6923076923076925</v>
      </c>
      <c r="Z38" s="14">
        <v>11042.64</v>
      </c>
      <c r="AA38" s="161">
        <f t="shared" si="9"/>
        <v>13699.63</v>
      </c>
      <c r="AB38" s="14">
        <f t="shared" si="14"/>
        <v>100</v>
      </c>
      <c r="AC38" s="161">
        <f t="shared" si="10"/>
        <v>13699.63</v>
      </c>
      <c r="AD38" s="14">
        <f t="shared" si="7"/>
        <v>100</v>
      </c>
      <c r="AE38" s="33">
        <f t="shared" si="11"/>
        <v>0</v>
      </c>
      <c r="AF38" s="14">
        <f t="shared" si="8"/>
        <v>0</v>
      </c>
      <c r="AG38" s="133">
        <v>11042.64</v>
      </c>
      <c r="AH38" s="178">
        <f t="shared" si="12"/>
        <v>2656.99</v>
      </c>
      <c r="AI38" s="178">
        <f t="shared" si="13"/>
        <v>13699.63</v>
      </c>
      <c r="AJ38" s="137"/>
      <c r="AK38" s="136"/>
      <c r="AL38" s="136"/>
    </row>
    <row r="39" spans="1:38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30000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5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161">
        <f t="shared" si="9"/>
        <v>17171.150000000001</v>
      </c>
      <c r="AB39" s="14">
        <f t="shared" si="14"/>
        <v>100</v>
      </c>
      <c r="AC39" s="161">
        <f t="shared" si="10"/>
        <v>17171.150000000001</v>
      </c>
      <c r="AD39" s="14">
        <f t="shared" si="7"/>
        <v>100</v>
      </c>
      <c r="AE39" s="33">
        <f t="shared" si="11"/>
        <v>0</v>
      </c>
      <c r="AF39" s="14">
        <f t="shared" si="8"/>
        <v>0</v>
      </c>
      <c r="AG39" s="133">
        <v>0</v>
      </c>
      <c r="AH39" s="178">
        <f t="shared" si="12"/>
        <v>17171.150000000001</v>
      </c>
      <c r="AI39" s="178">
        <f t="shared" si="13"/>
        <v>17171.150000000001</v>
      </c>
      <c r="AJ39" s="137"/>
      <c r="AK39" s="136"/>
      <c r="AL39" s="136"/>
    </row>
    <row r="40" spans="1:38" s="143" customFormat="1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20000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5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16">
        <v>1</v>
      </c>
      <c r="W40" s="16">
        <v>1</v>
      </c>
      <c r="X40" s="16">
        <v>0</v>
      </c>
      <c r="Y40" s="14">
        <f t="shared" si="6"/>
        <v>5.5555555555555554</v>
      </c>
      <c r="Z40" s="14">
        <v>2124.5700000000002</v>
      </c>
      <c r="AA40" s="161">
        <f t="shared" si="9"/>
        <v>22597.71</v>
      </c>
      <c r="AB40" s="14">
        <f t="shared" si="14"/>
        <v>100</v>
      </c>
      <c r="AC40" s="161">
        <v>22597.71</v>
      </c>
      <c r="AD40" s="14">
        <f t="shared" si="7"/>
        <v>100</v>
      </c>
      <c r="AE40" s="33">
        <f t="shared" si="11"/>
        <v>0</v>
      </c>
      <c r="AF40" s="14">
        <f t="shared" si="8"/>
        <v>0</v>
      </c>
      <c r="AG40" s="133">
        <v>2124.5700000000002</v>
      </c>
      <c r="AH40" s="178">
        <f t="shared" si="12"/>
        <v>20473.14</v>
      </c>
      <c r="AI40" s="178">
        <f t="shared" si="13"/>
        <v>22597.71</v>
      </c>
      <c r="AJ40" s="179"/>
      <c r="AK40" s="142"/>
      <c r="AL40" s="142"/>
    </row>
    <row r="41" spans="1:38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5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16">
        <v>0</v>
      </c>
      <c r="W41" s="16">
        <v>1</v>
      </c>
      <c r="X41" s="16">
        <v>0</v>
      </c>
      <c r="Y41" s="14">
        <f t="shared" si="6"/>
        <v>0</v>
      </c>
      <c r="Z41" s="14">
        <v>0</v>
      </c>
      <c r="AA41" s="161">
        <f t="shared" si="9"/>
        <v>2404.21</v>
      </c>
      <c r="AB41" s="14">
        <f t="shared" si="14"/>
        <v>100</v>
      </c>
      <c r="AC41" s="161">
        <f t="shared" si="10"/>
        <v>2404.21</v>
      </c>
      <c r="AD41" s="14">
        <f t="shared" si="7"/>
        <v>100</v>
      </c>
      <c r="AE41" s="33">
        <f t="shared" si="11"/>
        <v>0</v>
      </c>
      <c r="AF41" s="14">
        <f t="shared" si="8"/>
        <v>0</v>
      </c>
      <c r="AG41" s="133">
        <v>0</v>
      </c>
      <c r="AH41" s="178">
        <f t="shared" si="12"/>
        <v>2404.21</v>
      </c>
      <c r="AI41" s="178">
        <f t="shared" si="13"/>
        <v>2404.21</v>
      </c>
      <c r="AJ41" s="137"/>
      <c r="AK41" s="136"/>
      <c r="AL41" s="136"/>
    </row>
    <row r="42" spans="1:38" s="143" customFormat="1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5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16">
        <v>0</v>
      </c>
      <c r="W42" s="16">
        <v>1</v>
      </c>
      <c r="X42" s="16">
        <v>0</v>
      </c>
      <c r="Y42" s="14">
        <f t="shared" si="6"/>
        <v>0</v>
      </c>
      <c r="Z42" s="14">
        <v>1790.23</v>
      </c>
      <c r="AA42" s="161">
        <f t="shared" si="9"/>
        <v>10751.67</v>
      </c>
      <c r="AB42" s="14">
        <f t="shared" si="14"/>
        <v>100</v>
      </c>
      <c r="AC42" s="161">
        <f t="shared" si="10"/>
        <v>10751.67</v>
      </c>
      <c r="AD42" s="14">
        <f t="shared" si="7"/>
        <v>100</v>
      </c>
      <c r="AE42" s="33">
        <f t="shared" si="11"/>
        <v>0</v>
      </c>
      <c r="AF42" s="14">
        <f t="shared" si="8"/>
        <v>0</v>
      </c>
      <c r="AG42" s="133">
        <v>1790.23</v>
      </c>
      <c r="AH42" s="178">
        <f t="shared" si="12"/>
        <v>8961.44</v>
      </c>
      <c r="AI42" s="178">
        <f t="shared" si="13"/>
        <v>10751.67</v>
      </c>
      <c r="AJ42" s="179"/>
      <c r="AK42" s="142"/>
      <c r="AL42" s="142"/>
    </row>
    <row r="43" spans="1:38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10000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5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201">
        <v>0</v>
      </c>
      <c r="AA43" s="161">
        <f t="shared" si="9"/>
        <v>3851.28</v>
      </c>
      <c r="AB43" s="14">
        <f t="shared" si="14"/>
        <v>326.44882390336937</v>
      </c>
      <c r="AC43" s="161">
        <f t="shared" si="10"/>
        <v>3851.28</v>
      </c>
      <c r="AD43" s="14">
        <f t="shared" si="7"/>
        <v>100</v>
      </c>
      <c r="AE43" s="33">
        <f t="shared" si="11"/>
        <v>0</v>
      </c>
      <c r="AF43" s="14">
        <f t="shared" si="8"/>
        <v>0</v>
      </c>
      <c r="AG43" s="133">
        <v>2671.53</v>
      </c>
      <c r="AH43" s="178">
        <f t="shared" si="12"/>
        <v>1179.75</v>
      </c>
      <c r="AI43" s="178">
        <f t="shared" si="13"/>
        <v>3851.28</v>
      </c>
      <c r="AJ43" s="137"/>
      <c r="AK43" s="136"/>
      <c r="AL43" s="136"/>
    </row>
    <row r="44" spans="1:38" s="143" customFormat="1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30000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5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16">
        <v>2</v>
      </c>
      <c r="W44" s="16">
        <v>3</v>
      </c>
      <c r="X44" s="16">
        <v>0</v>
      </c>
      <c r="Y44" s="14">
        <f t="shared" si="6"/>
        <v>9.5238095238095237</v>
      </c>
      <c r="Z44" s="14">
        <v>4694.16</v>
      </c>
      <c r="AA44" s="161">
        <f t="shared" si="9"/>
        <v>18879.650000000001</v>
      </c>
      <c r="AB44" s="14">
        <f t="shared" si="14"/>
        <v>100</v>
      </c>
      <c r="AC44" s="161">
        <v>18879.650000000001</v>
      </c>
      <c r="AD44" s="14">
        <f t="shared" si="7"/>
        <v>100</v>
      </c>
      <c r="AE44" s="33">
        <f t="shared" si="11"/>
        <v>0</v>
      </c>
      <c r="AF44" s="14">
        <f t="shared" si="8"/>
        <v>0</v>
      </c>
      <c r="AG44" s="133">
        <v>4694.16</v>
      </c>
      <c r="AH44" s="178">
        <f t="shared" si="12"/>
        <v>14185.49</v>
      </c>
      <c r="AI44" s="178">
        <f t="shared" si="13"/>
        <v>18879.650000000001</v>
      </c>
      <c r="AJ44" s="179"/>
      <c r="AK44" s="142"/>
      <c r="AL44" s="142"/>
    </row>
    <row r="45" spans="1:38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30000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5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16">
        <v>9</v>
      </c>
      <c r="W45" s="16">
        <v>10</v>
      </c>
      <c r="X45" s="16">
        <v>0</v>
      </c>
      <c r="Y45" s="14">
        <f t="shared" si="6"/>
        <v>39.130434782608695</v>
      </c>
      <c r="Z45" s="201">
        <v>5333.33</v>
      </c>
      <c r="AA45" s="161">
        <f t="shared" si="9"/>
        <v>16107.68</v>
      </c>
      <c r="AB45" s="14">
        <f t="shared" si="14"/>
        <v>155.77062928406752</v>
      </c>
      <c r="AC45" s="161">
        <v>10340.64</v>
      </c>
      <c r="AD45" s="14">
        <f t="shared" si="7"/>
        <v>64.196954496240295</v>
      </c>
      <c r="AE45" s="33">
        <f t="shared" si="11"/>
        <v>5767.0400000000009</v>
      </c>
      <c r="AF45" s="14">
        <f t="shared" si="8"/>
        <v>35.803045503759698</v>
      </c>
      <c r="AG45" s="133">
        <v>11100.37</v>
      </c>
      <c r="AH45" s="178">
        <f t="shared" si="12"/>
        <v>5007.3100000000004</v>
      </c>
      <c r="AI45" s="178">
        <f t="shared" si="13"/>
        <v>16107.68</v>
      </c>
      <c r="AJ45" s="137"/>
      <c r="AK45" s="136"/>
      <c r="AL45" s="136"/>
    </row>
    <row r="46" spans="1:38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5"/>
        <v>0</v>
      </c>
      <c r="S46" s="14">
        <f t="shared" si="4"/>
        <v>0</v>
      </c>
      <c r="T46" s="14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161">
        <f t="shared" si="9"/>
        <v>0</v>
      </c>
      <c r="AB46" s="14">
        <f t="shared" si="14"/>
        <v>0</v>
      </c>
      <c r="AC46" s="161">
        <f t="shared" si="10"/>
        <v>0</v>
      </c>
      <c r="AD46" s="14">
        <f t="shared" si="7"/>
        <v>0</v>
      </c>
      <c r="AE46" s="33">
        <f t="shared" si="11"/>
        <v>0</v>
      </c>
      <c r="AF46" s="14">
        <f t="shared" si="8"/>
        <v>0</v>
      </c>
      <c r="AG46" s="133">
        <v>0</v>
      </c>
      <c r="AH46" s="178">
        <f t="shared" si="12"/>
        <v>0</v>
      </c>
      <c r="AI46" s="178">
        <f t="shared" si="13"/>
        <v>0</v>
      </c>
      <c r="AJ46" s="137"/>
      <c r="AK46" s="136"/>
      <c r="AL46" s="136"/>
    </row>
    <row r="47" spans="1:38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5000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5"/>
        <v>0</v>
      </c>
      <c r="S47" s="14">
        <f t="shared" si="4"/>
        <v>0</v>
      </c>
      <c r="T47" s="14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161">
        <f t="shared" si="9"/>
        <v>0</v>
      </c>
      <c r="AB47" s="14">
        <f t="shared" si="14"/>
        <v>0</v>
      </c>
      <c r="AC47" s="161">
        <f t="shared" si="10"/>
        <v>0</v>
      </c>
      <c r="AD47" s="14">
        <f t="shared" si="7"/>
        <v>0</v>
      </c>
      <c r="AE47" s="33">
        <f t="shared" si="11"/>
        <v>0</v>
      </c>
      <c r="AF47" s="14">
        <f t="shared" si="8"/>
        <v>0</v>
      </c>
      <c r="AG47" s="133">
        <v>0</v>
      </c>
      <c r="AH47" s="178">
        <f t="shared" si="12"/>
        <v>0</v>
      </c>
      <c r="AI47" s="178">
        <f t="shared" si="13"/>
        <v>0</v>
      </c>
      <c r="AJ47" s="137"/>
      <c r="AK47" s="136"/>
      <c r="AL47" s="136"/>
    </row>
    <row r="48" spans="1:38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30000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5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201">
        <v>3261.19</v>
      </c>
      <c r="AA48" s="161">
        <f t="shared" si="9"/>
        <v>18149.75</v>
      </c>
      <c r="AB48" s="14">
        <f t="shared" si="14"/>
        <v>150.53613165747953</v>
      </c>
      <c r="AC48" s="161">
        <v>12056.74</v>
      </c>
      <c r="AD48" s="14">
        <f t="shared" si="7"/>
        <v>66.429234562459541</v>
      </c>
      <c r="AE48" s="33">
        <f t="shared" si="11"/>
        <v>6093.01</v>
      </c>
      <c r="AF48" s="14">
        <f t="shared" si="8"/>
        <v>33.570765437540459</v>
      </c>
      <c r="AG48" s="133">
        <v>9354.2000000000007</v>
      </c>
      <c r="AH48" s="178">
        <f t="shared" si="12"/>
        <v>8795.5499999999993</v>
      </c>
      <c r="AI48" s="178">
        <f t="shared" si="13"/>
        <v>18149.75</v>
      </c>
      <c r="AJ48" s="137"/>
      <c r="AK48" s="136"/>
      <c r="AL48" s="136"/>
    </row>
    <row r="49" spans="1:43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30000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5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16">
        <v>6</v>
      </c>
      <c r="W49" s="16">
        <v>7</v>
      </c>
      <c r="X49" s="16">
        <v>0</v>
      </c>
      <c r="Y49" s="14">
        <f t="shared" si="6"/>
        <v>27.27272727272727</v>
      </c>
      <c r="Z49" s="14">
        <v>9289.44</v>
      </c>
      <c r="AA49" s="161">
        <f t="shared" si="9"/>
        <v>22268.32</v>
      </c>
      <c r="AB49" s="14">
        <f t="shared" si="14"/>
        <v>100</v>
      </c>
      <c r="AC49" s="161">
        <f t="shared" si="10"/>
        <v>22268.32</v>
      </c>
      <c r="AD49" s="14">
        <f t="shared" si="7"/>
        <v>100</v>
      </c>
      <c r="AE49" s="33">
        <f t="shared" si="11"/>
        <v>0</v>
      </c>
      <c r="AF49" s="14">
        <f t="shared" si="8"/>
        <v>0</v>
      </c>
      <c r="AG49" s="133">
        <v>9289.44</v>
      </c>
      <c r="AH49" s="178">
        <f t="shared" si="12"/>
        <v>12978.88</v>
      </c>
      <c r="AI49" s="178">
        <f t="shared" si="13"/>
        <v>22268.32</v>
      </c>
      <c r="AJ49" s="137"/>
      <c r="AK49" s="136"/>
      <c r="AL49" s="136"/>
    </row>
    <row r="50" spans="1:43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5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12421.38</v>
      </c>
      <c r="AA50" s="161">
        <f t="shared" si="9"/>
        <v>12421.38</v>
      </c>
      <c r="AB50" s="14">
        <f t="shared" si="14"/>
        <v>100</v>
      </c>
      <c r="AC50" s="161">
        <f t="shared" si="10"/>
        <v>12421.38</v>
      </c>
      <c r="AD50" s="14">
        <f t="shared" si="7"/>
        <v>100</v>
      </c>
      <c r="AE50" s="33">
        <f t="shared" si="11"/>
        <v>0</v>
      </c>
      <c r="AF50" s="14">
        <f t="shared" si="8"/>
        <v>0</v>
      </c>
      <c r="AG50" s="133">
        <v>12421.38</v>
      </c>
      <c r="AH50" s="178">
        <f t="shared" si="12"/>
        <v>0</v>
      </c>
      <c r="AI50" s="178">
        <f t="shared" si="13"/>
        <v>12421.38</v>
      </c>
      <c r="AJ50" s="137"/>
      <c r="AK50" s="136"/>
      <c r="AL50" s="136"/>
    </row>
    <row r="51" spans="1:43" ht="27" customHeight="1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20000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5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16">
        <v>1</v>
      </c>
      <c r="W51" s="16">
        <v>1</v>
      </c>
      <c r="X51" s="16">
        <v>0</v>
      </c>
      <c r="Y51" s="14">
        <f t="shared" si="6"/>
        <v>12.5</v>
      </c>
      <c r="Z51" s="14">
        <v>1358.83</v>
      </c>
      <c r="AA51" s="161">
        <f t="shared" si="9"/>
        <v>6840.29</v>
      </c>
      <c r="AB51" s="14">
        <f t="shared" si="14"/>
        <v>100</v>
      </c>
      <c r="AC51" s="161">
        <f t="shared" si="10"/>
        <v>6840.29</v>
      </c>
      <c r="AD51" s="14">
        <f t="shared" si="7"/>
        <v>100</v>
      </c>
      <c r="AE51" s="33">
        <f t="shared" si="11"/>
        <v>0</v>
      </c>
      <c r="AF51" s="14">
        <f t="shared" si="8"/>
        <v>0</v>
      </c>
      <c r="AG51" s="133">
        <v>1358.83</v>
      </c>
      <c r="AH51" s="178">
        <f t="shared" si="12"/>
        <v>5481.46</v>
      </c>
      <c r="AI51" s="178">
        <f t="shared" si="13"/>
        <v>6840.29</v>
      </c>
      <c r="AJ51" s="137"/>
      <c r="AK51" s="136"/>
      <c r="AL51" s="136"/>
    </row>
    <row r="52" spans="1:43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5"/>
        <v>0</v>
      </c>
      <c r="S52" s="14">
        <f t="shared" si="4"/>
        <v>0</v>
      </c>
      <c r="T52" s="14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161">
        <f t="shared" si="9"/>
        <v>0</v>
      </c>
      <c r="AB52" s="14">
        <f t="shared" si="14"/>
        <v>0</v>
      </c>
      <c r="AC52" s="161">
        <f t="shared" si="10"/>
        <v>0</v>
      </c>
      <c r="AD52" s="14">
        <f t="shared" si="7"/>
        <v>0</v>
      </c>
      <c r="AE52" s="33">
        <f t="shared" si="11"/>
        <v>0</v>
      </c>
      <c r="AF52" s="14">
        <f t="shared" si="8"/>
        <v>0</v>
      </c>
      <c r="AG52" s="133">
        <v>0</v>
      </c>
      <c r="AH52" s="178">
        <f t="shared" si="12"/>
        <v>0</v>
      </c>
      <c r="AI52" s="178">
        <f t="shared" si="13"/>
        <v>0</v>
      </c>
      <c r="AJ52" s="137"/>
      <c r="AK52" s="136"/>
      <c r="AL52" s="136"/>
    </row>
    <row r="53" spans="1:43" s="143" customFormat="1" ht="19.5" customHeight="1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40000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5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16">
        <v>1</v>
      </c>
      <c r="W53" s="16">
        <v>5</v>
      </c>
      <c r="X53" s="16">
        <v>0</v>
      </c>
      <c r="Y53" s="14">
        <f t="shared" si="6"/>
        <v>4.7619047619047619</v>
      </c>
      <c r="Z53" s="14">
        <v>4819.7299999999996</v>
      </c>
      <c r="AA53" s="161">
        <f t="shared" si="9"/>
        <v>27916.06</v>
      </c>
      <c r="AB53" s="14">
        <f t="shared" si="14"/>
        <v>100</v>
      </c>
      <c r="AC53" s="161">
        <v>27916.06</v>
      </c>
      <c r="AD53" s="14">
        <f t="shared" si="7"/>
        <v>100</v>
      </c>
      <c r="AE53" s="33">
        <f t="shared" si="11"/>
        <v>0</v>
      </c>
      <c r="AF53" s="14">
        <f t="shared" si="8"/>
        <v>0</v>
      </c>
      <c r="AG53" s="133">
        <v>4819.7299999999996</v>
      </c>
      <c r="AH53" s="178">
        <f t="shared" si="12"/>
        <v>23096.33</v>
      </c>
      <c r="AI53" s="178">
        <f t="shared" si="13"/>
        <v>27916.06</v>
      </c>
      <c r="AJ53" s="179"/>
      <c r="AK53" s="142"/>
      <c r="AL53" s="142"/>
    </row>
    <row r="54" spans="1:43" ht="21" customHeight="1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20000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5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14">
        <v>6460.39</v>
      </c>
      <c r="AA54" s="161">
        <f t="shared" si="9"/>
        <v>21785.25</v>
      </c>
      <c r="AB54" s="14">
        <f t="shared" si="14"/>
        <v>100</v>
      </c>
      <c r="AC54" s="161">
        <v>21785.25</v>
      </c>
      <c r="AD54" s="14">
        <f t="shared" si="7"/>
        <v>100</v>
      </c>
      <c r="AE54" s="33">
        <f t="shared" si="11"/>
        <v>0</v>
      </c>
      <c r="AF54" s="14">
        <f t="shared" si="8"/>
        <v>0</v>
      </c>
      <c r="AG54" s="133">
        <v>6460.39</v>
      </c>
      <c r="AH54" s="178">
        <f t="shared" si="12"/>
        <v>15324.86</v>
      </c>
      <c r="AI54" s="178">
        <f t="shared" si="13"/>
        <v>21785.25</v>
      </c>
      <c r="AJ54" s="137"/>
      <c r="AK54" s="136"/>
      <c r="AL54" s="136"/>
    </row>
    <row r="55" spans="1:43" s="143" customFormat="1" ht="23.25" customHeight="1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20000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5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16">
        <v>2</v>
      </c>
      <c r="W55" s="16">
        <v>3</v>
      </c>
      <c r="X55" s="16">
        <v>0</v>
      </c>
      <c r="Y55" s="14">
        <f t="shared" si="6"/>
        <v>20</v>
      </c>
      <c r="Z55" s="14">
        <v>3796.24</v>
      </c>
      <c r="AA55" s="161">
        <f t="shared" si="9"/>
        <v>5552.67</v>
      </c>
      <c r="AB55" s="14">
        <f t="shared" si="14"/>
        <v>100</v>
      </c>
      <c r="AC55" s="161">
        <v>5552.67</v>
      </c>
      <c r="AD55" s="14">
        <f t="shared" si="7"/>
        <v>100</v>
      </c>
      <c r="AE55" s="33">
        <f t="shared" si="11"/>
        <v>0</v>
      </c>
      <c r="AF55" s="14">
        <f t="shared" si="8"/>
        <v>0</v>
      </c>
      <c r="AG55" s="133">
        <v>3796.24</v>
      </c>
      <c r="AH55" s="178">
        <f t="shared" si="12"/>
        <v>1756.43</v>
      </c>
      <c r="AI55" s="178">
        <f t="shared" si="13"/>
        <v>5552.67</v>
      </c>
      <c r="AJ55" s="179"/>
      <c r="AK55" s="189"/>
      <c r="AL55" s="142"/>
    </row>
    <row r="56" spans="1:43" s="143" customFormat="1" ht="20.25" customHeight="1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30000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5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16">
        <v>21</v>
      </c>
      <c r="W56" s="16">
        <v>30</v>
      </c>
      <c r="X56" s="16">
        <v>0</v>
      </c>
      <c r="Y56" s="14">
        <f t="shared" si="6"/>
        <v>87.5</v>
      </c>
      <c r="Z56" s="14">
        <v>12798.01</v>
      </c>
      <c r="AA56" s="161">
        <f t="shared" si="9"/>
        <v>21234.760000000002</v>
      </c>
      <c r="AB56" s="14">
        <f t="shared" si="14"/>
        <v>95.536825397111073</v>
      </c>
      <c r="AC56" s="161">
        <v>21234.76</v>
      </c>
      <c r="AD56" s="14">
        <f t="shared" si="7"/>
        <v>99.999999999999972</v>
      </c>
      <c r="AE56" s="33">
        <f t="shared" si="11"/>
        <v>0</v>
      </c>
      <c r="AF56" s="14">
        <f t="shared" si="8"/>
        <v>0</v>
      </c>
      <c r="AG56" s="133">
        <v>11805.99</v>
      </c>
      <c r="AH56" s="178">
        <f t="shared" si="12"/>
        <v>9428.77</v>
      </c>
      <c r="AI56" s="178">
        <f t="shared" si="13"/>
        <v>21234.760000000002</v>
      </c>
      <c r="AJ56" s="179"/>
      <c r="AK56" s="142"/>
      <c r="AL56" s="142"/>
    </row>
    <row r="57" spans="1:43" s="143" customFormat="1" ht="19.5" customHeight="1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50000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5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16">
        <v>21</v>
      </c>
      <c r="W57" s="16">
        <v>21</v>
      </c>
      <c r="X57" s="16">
        <v>0</v>
      </c>
      <c r="Y57" s="14">
        <f t="shared" si="6"/>
        <v>14.482758620689657</v>
      </c>
      <c r="Z57" s="201">
        <v>7229.95</v>
      </c>
      <c r="AA57" s="161">
        <f t="shared" si="9"/>
        <v>27613.32</v>
      </c>
      <c r="AB57" s="14">
        <f t="shared" si="14"/>
        <v>114.43568770645989</v>
      </c>
      <c r="AC57" s="161">
        <f t="shared" si="10"/>
        <v>27613.32</v>
      </c>
      <c r="AD57" s="14">
        <f t="shared" si="7"/>
        <v>100</v>
      </c>
      <c r="AE57" s="33">
        <f t="shared" si="11"/>
        <v>0</v>
      </c>
      <c r="AF57" s="14">
        <f t="shared" si="8"/>
        <v>0</v>
      </c>
      <c r="AG57" s="133">
        <v>10713.28</v>
      </c>
      <c r="AH57" s="178">
        <f t="shared" si="12"/>
        <v>16900.04</v>
      </c>
      <c r="AI57" s="178">
        <f t="shared" si="13"/>
        <v>27613.32</v>
      </c>
      <c r="AJ57" s="179"/>
      <c r="AK57" s="142"/>
      <c r="AL57" s="142"/>
    </row>
    <row r="58" spans="1:43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885100</v>
      </c>
      <c r="H58" s="58">
        <f t="shared" ref="H58:M58" si="16">SUM(H7:H57)</f>
        <v>1073</v>
      </c>
      <c r="I58" s="58">
        <f t="shared" si="16"/>
        <v>161</v>
      </c>
      <c r="J58" s="58">
        <f t="shared" si="16"/>
        <v>841</v>
      </c>
      <c r="K58" s="58">
        <f t="shared" si="16"/>
        <v>639</v>
      </c>
      <c r="L58" s="58">
        <f t="shared" si="16"/>
        <v>677</v>
      </c>
      <c r="M58" s="58">
        <f t="shared" si="16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58">
        <f>SUM(V7:V57)</f>
        <v>163</v>
      </c>
      <c r="W58" s="58">
        <f>SUM(W7:W57)</f>
        <v>215</v>
      </c>
      <c r="X58" s="58">
        <f>SUM(X7:X57)</f>
        <v>2</v>
      </c>
      <c r="Y58" s="14">
        <f>IF(H58=0,0,V58/H58)*100</f>
        <v>15.191053122087606</v>
      </c>
      <c r="Z58" s="146">
        <f>SUM(Z7:Z57)</f>
        <v>213053.90000000005</v>
      </c>
      <c r="AA58" s="165">
        <f>SUM(AA7:AA57)</f>
        <v>591801.09000000008</v>
      </c>
      <c r="AB58" s="14">
        <f>IF(Z58=0,0,AA58/Z58)*100</f>
        <v>277.77059701793769</v>
      </c>
      <c r="AC58" s="165">
        <f>SUM(AC7:AC57)</f>
        <v>579941.04</v>
      </c>
      <c r="AD58" s="14">
        <f>IF(AA58=0,0,AC58/AA58)*100</f>
        <v>97.995939818225068</v>
      </c>
      <c r="AE58" s="33">
        <f>SUM(AE7:AE57)</f>
        <v>11860.050000000001</v>
      </c>
      <c r="AF58" s="14">
        <f>IF(AA58=0,0,AE58/AA58)*100</f>
        <v>2.0040601817749271</v>
      </c>
      <c r="AG58" s="180">
        <f>SUM(AG7:AG57)</f>
        <v>247098.44000000006</v>
      </c>
      <c r="AH58" s="180">
        <f>SUM(AH7:AH57)</f>
        <v>344702.64999999997</v>
      </c>
      <c r="AI58" s="180">
        <f>SUM(AI7:AI57)</f>
        <v>591801.09000000008</v>
      </c>
      <c r="AJ58" s="137"/>
      <c r="AK58" s="136"/>
      <c r="AL58" s="136"/>
    </row>
    <row r="59" spans="1:43" x14ac:dyDescent="0.25">
      <c r="A59" s="103"/>
      <c r="B59" s="103"/>
      <c r="C59" s="190"/>
      <c r="D59" s="190"/>
      <c r="E59" s="190"/>
      <c r="F59" s="190"/>
      <c r="G59" s="190"/>
      <c r="H59" s="187"/>
      <c r="I59" s="187"/>
      <c r="J59" s="187"/>
      <c r="K59" s="187"/>
      <c r="L59" s="187"/>
      <c r="M59" s="187"/>
      <c r="N59" s="150"/>
      <c r="O59" s="187"/>
      <c r="P59" s="187"/>
      <c r="Q59" s="150"/>
      <c r="R59" s="187"/>
      <c r="S59" s="148"/>
      <c r="T59" s="149"/>
      <c r="U59" s="148"/>
      <c r="V59" s="147"/>
      <c r="W59" s="147"/>
      <c r="X59" s="147"/>
      <c r="Y59" s="148"/>
      <c r="Z59" s="151" t="s">
        <v>175</v>
      </c>
      <c r="AA59" s="371">
        <v>344702.65</v>
      </c>
      <c r="AB59" s="371"/>
      <c r="AC59" s="371"/>
      <c r="AD59" s="148"/>
      <c r="AE59" s="111"/>
      <c r="AF59" s="148"/>
      <c r="AG59" s="180"/>
      <c r="AH59" s="180"/>
      <c r="AI59" s="180"/>
      <c r="AJ59" s="137"/>
      <c r="AK59" s="136"/>
      <c r="AL59" s="136"/>
      <c r="AM59" s="136"/>
      <c r="AN59" s="136"/>
      <c r="AO59" s="136"/>
      <c r="AP59" s="136"/>
      <c r="AQ59" s="136"/>
    </row>
    <row r="60" spans="1:43" ht="10.5" customHeight="1" x14ac:dyDescent="0.25">
      <c r="A60" s="103"/>
      <c r="B60" s="103"/>
      <c r="C60" s="190"/>
      <c r="D60" s="190"/>
      <c r="E60" s="190"/>
      <c r="F60" s="190"/>
      <c r="G60" s="190"/>
      <c r="H60" s="187"/>
      <c r="I60" s="187"/>
      <c r="J60" s="187"/>
      <c r="K60" s="187"/>
      <c r="L60" s="187"/>
      <c r="M60" s="187"/>
      <c r="N60" s="150"/>
      <c r="O60" s="147"/>
      <c r="P60" s="147"/>
      <c r="Q60" s="148"/>
      <c r="R60" s="147"/>
      <c r="S60" s="148"/>
      <c r="T60" s="149"/>
      <c r="U60" s="148"/>
      <c r="V60" s="147"/>
      <c r="W60" s="147"/>
      <c r="X60" s="147"/>
      <c r="Y60" s="148"/>
      <c r="Z60" s="151"/>
      <c r="AA60" s="203"/>
      <c r="AB60" s="373" t="s">
        <v>184</v>
      </c>
      <c r="AC60" s="373"/>
      <c r="AD60" s="182"/>
      <c r="AE60" s="373" t="s">
        <v>185</v>
      </c>
      <c r="AF60" s="373"/>
      <c r="AG60" s="180"/>
      <c r="AH60" s="180"/>
      <c r="AI60" s="180"/>
      <c r="AJ60" s="137"/>
      <c r="AK60" s="136"/>
      <c r="AL60" s="136"/>
      <c r="AM60" s="136"/>
      <c r="AN60" s="136"/>
      <c r="AO60" s="136"/>
      <c r="AP60" s="136"/>
      <c r="AQ60" s="136"/>
    </row>
    <row r="61" spans="1:43" x14ac:dyDescent="0.25">
      <c r="A61" s="78"/>
      <c r="B61" s="78"/>
      <c r="C61" s="120"/>
      <c r="D61" s="191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37"/>
      <c r="P61" s="137"/>
      <c r="Q61" s="137"/>
      <c r="R61" s="137"/>
      <c r="S61" s="153" t="s">
        <v>180</v>
      </c>
      <c r="T61" s="149">
        <v>728494.79</v>
      </c>
      <c r="U61" s="137"/>
      <c r="V61" s="137"/>
      <c r="W61" s="137"/>
      <c r="X61" s="137"/>
      <c r="Y61" s="137"/>
      <c r="Z61" s="133"/>
      <c r="AA61" s="204">
        <f>AA58-AA59</f>
        <v>247098.44000000006</v>
      </c>
      <c r="AB61" s="183" t="s">
        <v>166</v>
      </c>
      <c r="AC61" s="205">
        <f>T58</f>
        <v>344702.64999999997</v>
      </c>
      <c r="AD61" s="178"/>
      <c r="AE61" s="380"/>
      <c r="AF61" s="380"/>
      <c r="AG61" s="128"/>
      <c r="AH61" s="137"/>
      <c r="AI61" s="137"/>
      <c r="AJ61" s="137"/>
      <c r="AK61" s="136"/>
      <c r="AL61" s="136"/>
      <c r="AM61" s="136"/>
      <c r="AN61" s="136"/>
      <c r="AO61" s="136"/>
      <c r="AP61" s="136"/>
      <c r="AQ61" s="136"/>
    </row>
    <row r="62" spans="1:43" x14ac:dyDescent="0.25">
      <c r="A62" s="78"/>
      <c r="B62" s="78"/>
      <c r="C62" s="120"/>
      <c r="D62" s="191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37"/>
      <c r="P62" s="137"/>
      <c r="Q62" s="137"/>
      <c r="R62" s="367" t="s">
        <v>181</v>
      </c>
      <c r="S62" s="154" t="s">
        <v>177</v>
      </c>
      <c r="T62" s="155">
        <f>AC58</f>
        <v>579941.04</v>
      </c>
      <c r="U62" s="137"/>
      <c r="V62" s="137"/>
      <c r="W62" s="137"/>
      <c r="X62" s="137"/>
      <c r="Y62" s="137"/>
      <c r="Z62" s="133"/>
      <c r="AA62" s="375" t="s">
        <v>167</v>
      </c>
      <c r="AB62" s="375"/>
      <c r="AC62" s="204">
        <f>AG58</f>
        <v>247098.44000000006</v>
      </c>
      <c r="AD62" s="185" t="s">
        <v>171</v>
      </c>
      <c r="AE62" s="376">
        <v>92998.91</v>
      </c>
      <c r="AF62" s="376"/>
      <c r="AG62" s="133"/>
      <c r="AH62" s="137"/>
      <c r="AI62" s="137"/>
      <c r="AJ62" s="137"/>
      <c r="AK62" s="136"/>
      <c r="AL62" s="136"/>
      <c r="AM62" s="136"/>
      <c r="AN62" s="136"/>
      <c r="AO62" s="136"/>
      <c r="AP62" s="136"/>
      <c r="AQ62" s="136"/>
    </row>
    <row r="63" spans="1:43" x14ac:dyDescent="0.25">
      <c r="A63" s="78"/>
      <c r="B63" s="78"/>
      <c r="C63" s="120"/>
      <c r="D63" s="191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37"/>
      <c r="P63" s="137"/>
      <c r="Q63" s="137"/>
      <c r="R63" s="367"/>
      <c r="S63" s="154" t="s">
        <v>178</v>
      </c>
      <c r="T63" s="156">
        <v>43532.480000000003</v>
      </c>
      <c r="U63" s="137"/>
      <c r="V63" s="137"/>
      <c r="W63" s="137"/>
      <c r="X63" s="137"/>
      <c r="Y63" s="137"/>
      <c r="Z63" s="133"/>
      <c r="AA63" s="375" t="s">
        <v>168</v>
      </c>
      <c r="AB63" s="375"/>
      <c r="AC63" s="206">
        <v>90523.56</v>
      </c>
      <c r="AD63" s="185" t="s">
        <v>172</v>
      </c>
      <c r="AE63" s="375">
        <v>520874.99</v>
      </c>
      <c r="AF63" s="375"/>
      <c r="AG63" s="133"/>
      <c r="AH63" s="137"/>
      <c r="AI63" s="137"/>
      <c r="AJ63" s="137"/>
      <c r="AK63" s="136"/>
      <c r="AL63" s="136"/>
      <c r="AM63" s="136"/>
      <c r="AN63" s="136"/>
      <c r="AO63" s="136"/>
      <c r="AP63" s="136"/>
      <c r="AQ63" s="136"/>
    </row>
    <row r="64" spans="1:43" x14ac:dyDescent="0.25">
      <c r="A64" s="78"/>
      <c r="B64" s="78"/>
      <c r="C64" s="120"/>
      <c r="D64" s="191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37"/>
      <c r="P64" s="137"/>
      <c r="Q64" s="137"/>
      <c r="R64" s="367"/>
      <c r="S64" s="157" t="s">
        <v>179</v>
      </c>
      <c r="T64" s="137">
        <v>10305.209999999999</v>
      </c>
      <c r="U64" s="137"/>
      <c r="V64" s="137"/>
      <c r="W64" s="137"/>
      <c r="X64" s="137"/>
      <c r="Y64" s="137"/>
      <c r="Z64" s="133"/>
      <c r="AA64" s="376" t="s">
        <v>169</v>
      </c>
      <c r="AB64" s="376"/>
      <c r="AC64" s="205">
        <v>12385.79</v>
      </c>
      <c r="AD64" s="186" t="s">
        <v>173</v>
      </c>
      <c r="AE64" s="377">
        <f>AE62+AE63</f>
        <v>613873.9</v>
      </c>
      <c r="AF64" s="374"/>
      <c r="AG64" s="133"/>
      <c r="AH64" s="137"/>
      <c r="AI64" s="137"/>
      <c r="AJ64" s="137"/>
      <c r="AK64" s="136"/>
      <c r="AL64" s="136"/>
      <c r="AM64" s="136"/>
      <c r="AN64" s="136"/>
      <c r="AO64" s="136"/>
      <c r="AP64" s="136"/>
      <c r="AQ64" s="136"/>
    </row>
    <row r="65" spans="1:43" x14ac:dyDescent="0.25">
      <c r="A65" s="78"/>
      <c r="B65" s="78"/>
      <c r="C65" s="120"/>
      <c r="D65" s="191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37"/>
      <c r="P65" s="137"/>
      <c r="Q65" s="137"/>
      <c r="R65" s="137" t="s">
        <v>182</v>
      </c>
      <c r="S65" s="137"/>
      <c r="T65" s="154">
        <v>176172.34</v>
      </c>
      <c r="U65" s="137"/>
      <c r="V65" s="137"/>
      <c r="W65" s="137"/>
      <c r="X65" s="137"/>
      <c r="Y65" s="137"/>
      <c r="Z65" s="133"/>
      <c r="AA65" s="374" t="s">
        <v>170</v>
      </c>
      <c r="AB65" s="374"/>
      <c r="AC65" s="204">
        <f>SUM(AC62:AC64)</f>
        <v>350007.79000000004</v>
      </c>
      <c r="AD65" s="133"/>
      <c r="AE65" s="128"/>
      <c r="AF65" s="133"/>
      <c r="AG65" s="133"/>
      <c r="AH65" s="137"/>
      <c r="AI65" s="137"/>
      <c r="AJ65" s="137"/>
      <c r="AK65" s="136"/>
      <c r="AL65" s="136"/>
      <c r="AM65" s="136"/>
      <c r="AN65" s="136"/>
      <c r="AO65" s="136"/>
      <c r="AP65" s="136"/>
      <c r="AQ65" s="136"/>
    </row>
    <row r="66" spans="1:43" x14ac:dyDescent="0.25">
      <c r="A66" s="78"/>
      <c r="B66" s="78"/>
      <c r="C66" s="120"/>
      <c r="D66" s="191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37"/>
      <c r="P66" s="137"/>
      <c r="Q66" s="137"/>
      <c r="R66" s="137"/>
      <c r="S66" s="137"/>
      <c r="T66" s="158">
        <f>T61-T62-T63-T64-T65</f>
        <v>-81456.28</v>
      </c>
      <c r="U66" s="137"/>
      <c r="V66" s="137"/>
      <c r="W66" s="137"/>
      <c r="X66" s="137"/>
      <c r="Y66" s="137"/>
      <c r="Z66" s="133"/>
      <c r="AA66" s="206"/>
      <c r="AB66" s="133"/>
      <c r="AC66" s="204">
        <v>0.45</v>
      </c>
      <c r="AD66" s="133"/>
      <c r="AE66" s="128"/>
      <c r="AF66" s="133"/>
      <c r="AG66" s="133"/>
      <c r="AH66" s="137"/>
      <c r="AI66" s="137"/>
      <c r="AJ66" s="137"/>
      <c r="AK66" s="136"/>
      <c r="AL66" s="136"/>
      <c r="AM66" s="136"/>
      <c r="AN66" s="136"/>
      <c r="AO66" s="136"/>
      <c r="AP66" s="136"/>
      <c r="AQ66" s="136"/>
    </row>
    <row r="67" spans="1:43" ht="15.75" x14ac:dyDescent="0.25"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81"/>
      <c r="P67" s="181"/>
      <c r="Q67" s="181"/>
      <c r="R67" s="181"/>
      <c r="S67" s="181"/>
      <c r="T67" s="181"/>
      <c r="U67" s="181"/>
      <c r="V67" s="137"/>
      <c r="W67" s="137"/>
      <c r="X67" s="181"/>
      <c r="Y67" s="181"/>
      <c r="Z67" s="137"/>
      <c r="AA67" s="207"/>
      <c r="AB67" s="181"/>
      <c r="AC67" s="208">
        <f>SUM(AC65:AC66)</f>
        <v>350008.24000000005</v>
      </c>
      <c r="AD67" s="181"/>
      <c r="AE67" s="109"/>
      <c r="AF67" s="181"/>
      <c r="AG67" s="181"/>
      <c r="AH67" s="181"/>
      <c r="AI67" s="181"/>
      <c r="AJ67" s="181"/>
      <c r="AK67" s="136"/>
      <c r="AL67" s="136"/>
      <c r="AM67" s="136"/>
      <c r="AN67" s="136"/>
      <c r="AO67" s="136"/>
      <c r="AP67" s="136"/>
      <c r="AQ67" s="136"/>
    </row>
    <row r="68" spans="1:43" x14ac:dyDescent="0.25"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81"/>
      <c r="P68" s="181"/>
      <c r="Q68" s="181"/>
      <c r="R68" s="181"/>
      <c r="S68" s="181"/>
      <c r="T68" s="181"/>
      <c r="U68" s="181"/>
      <c r="V68" s="137"/>
      <c r="W68" s="137"/>
      <c r="X68" s="181"/>
      <c r="Y68" s="181"/>
      <c r="Z68" s="137"/>
      <c r="AA68" s="207"/>
      <c r="AB68" s="181"/>
      <c r="AC68" s="207"/>
      <c r="AD68" s="181"/>
      <c r="AE68" s="109"/>
      <c r="AF68" s="181"/>
      <c r="AG68" s="181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</row>
    <row r="69" spans="1:43" x14ac:dyDescent="0.25"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20"/>
      <c r="W69" s="120"/>
      <c r="X69" s="136"/>
      <c r="Y69" s="136"/>
      <c r="Z69" s="120"/>
      <c r="AA69" s="164"/>
      <c r="AB69" s="136"/>
      <c r="AC69" s="164"/>
      <c r="AD69" s="136"/>
      <c r="AE69" s="135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</row>
    <row r="70" spans="1:43" x14ac:dyDescent="0.25"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20"/>
      <c r="W70" s="120"/>
      <c r="X70" s="136"/>
      <c r="Y70" s="136"/>
      <c r="Z70" s="120"/>
      <c r="AA70" s="164"/>
      <c r="AB70" s="136"/>
      <c r="AC70" s="164"/>
      <c r="AD70" s="136"/>
      <c r="AE70" s="135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</row>
    <row r="71" spans="1:43" x14ac:dyDescent="0.25"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20"/>
      <c r="W71" s="120"/>
      <c r="X71" s="136"/>
      <c r="Y71" s="136"/>
      <c r="Z71" s="120"/>
      <c r="AA71" s="164"/>
      <c r="AB71" s="136"/>
      <c r="AC71" s="164"/>
      <c r="AD71" s="136"/>
      <c r="AE71" s="135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</row>
    <row r="72" spans="1:43" x14ac:dyDescent="0.25"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20"/>
      <c r="W72" s="120"/>
      <c r="X72" s="136"/>
      <c r="Y72" s="136"/>
      <c r="Z72" s="120"/>
      <c r="AA72" s="164"/>
      <c r="AB72" s="136"/>
      <c r="AC72" s="164"/>
      <c r="AD72" s="136"/>
      <c r="AE72" s="135"/>
      <c r="AF72" s="136"/>
      <c r="AG72" s="136"/>
      <c r="AH72" s="136"/>
      <c r="AI72" s="136"/>
      <c r="AJ72" s="136"/>
      <c r="AK72" s="136"/>
      <c r="AL72" s="136"/>
    </row>
    <row r="73" spans="1:43" x14ac:dyDescent="0.25"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20"/>
      <c r="W73" s="120"/>
      <c r="X73" s="136"/>
      <c r="Y73" s="136"/>
      <c r="Z73" s="120"/>
      <c r="AA73" s="164"/>
      <c r="AB73" s="136"/>
      <c r="AC73" s="164"/>
      <c r="AD73" s="136"/>
      <c r="AE73" s="135"/>
      <c r="AF73" s="136"/>
      <c r="AG73" s="136"/>
      <c r="AH73" s="136"/>
      <c r="AI73" s="136"/>
      <c r="AJ73" s="136"/>
      <c r="AK73" s="136"/>
      <c r="AL73" s="136"/>
    </row>
  </sheetData>
  <mergeCells count="47">
    <mergeCell ref="H4:H5"/>
    <mergeCell ref="AA65:AB65"/>
    <mergeCell ref="AE61:AF61"/>
    <mergeCell ref="R62:R64"/>
    <mergeCell ref="AA62:AB62"/>
    <mergeCell ref="AE62:AF62"/>
    <mergeCell ref="AA63:AB63"/>
    <mergeCell ref="AE63:AF63"/>
    <mergeCell ref="AA64:AB64"/>
    <mergeCell ref="AE64:AF64"/>
    <mergeCell ref="AE4:AF4"/>
    <mergeCell ref="Z4:Z5"/>
    <mergeCell ref="K4:K5"/>
    <mergeCell ref="L4:L5"/>
    <mergeCell ref="AC4:AD4"/>
    <mergeCell ref="A58:F58"/>
    <mergeCell ref="AA59:AC59"/>
    <mergeCell ref="AB60:AC60"/>
    <mergeCell ref="AE60:AF60"/>
    <mergeCell ref="V4:V5"/>
    <mergeCell ref="W4:W5"/>
    <mergeCell ref="X4:X5"/>
    <mergeCell ref="Y4:Y5"/>
    <mergeCell ref="AA4:AB4"/>
    <mergeCell ref="M4:M5"/>
    <mergeCell ref="N4:N5"/>
    <mergeCell ref="O4:O5"/>
    <mergeCell ref="P4:Q4"/>
    <mergeCell ref="R4:S4"/>
    <mergeCell ref="I4:I5"/>
    <mergeCell ref="J4:J5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V3:Z3"/>
    <mergeCell ref="AA3:AF3"/>
    <mergeCell ref="T4:U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3"/>
  <sheetViews>
    <sheetView showWhiteSpace="0" topLeftCell="A44" zoomScaleNormal="100" zoomScalePageLayoutView="25" workbookViewId="0">
      <selection activeCell="H74" sqref="H74"/>
    </sheetView>
  </sheetViews>
  <sheetFormatPr defaultRowHeight="15" x14ac:dyDescent="0.25"/>
  <cols>
    <col min="3" max="3" width="2.28515625" customWidth="1"/>
    <col min="4" max="4" width="17.42578125" customWidth="1"/>
    <col min="18" max="18" width="10.7109375" bestFit="1" customWidth="1"/>
    <col min="19" max="19" width="9.28515625" bestFit="1" customWidth="1"/>
    <col min="20" max="20" width="9.7109375" customWidth="1"/>
    <col min="21" max="21" width="9.5703125" bestFit="1" customWidth="1"/>
    <col min="22" max="23" width="9.5703125" style="78" bestFit="1" customWidth="1"/>
    <col min="24" max="25" width="9.5703125" bestFit="1" customWidth="1"/>
    <col min="26" max="26" width="10.7109375" style="78" bestFit="1" customWidth="1"/>
    <col min="27" max="27" width="12.42578125" style="162" bestFit="1" customWidth="1"/>
    <col min="28" max="28" width="9.7109375" bestFit="1" customWidth="1"/>
    <col min="29" max="29" width="11.42578125" style="162" customWidth="1"/>
    <col min="30" max="30" width="9.5703125" bestFit="1" customWidth="1"/>
    <col min="31" max="31" width="10.7109375" style="83" bestFit="1" customWidth="1"/>
    <col min="32" max="32" width="9.7109375" bestFit="1" customWidth="1"/>
    <col min="33" max="33" width="10.85546875" customWidth="1"/>
    <col min="34" max="35" width="12.42578125" bestFit="1" customWidth="1"/>
  </cols>
  <sheetData>
    <row r="1" spans="1:38" ht="42" customHeight="1" x14ac:dyDescent="0.25">
      <c r="A1" s="307" t="s">
        <v>188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20"/>
      <c r="AH1" s="120"/>
      <c r="AI1" s="120"/>
      <c r="AJ1" s="120"/>
      <c r="AK1" s="136"/>
      <c r="AL1" s="136"/>
    </row>
    <row r="2" spans="1:38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G2" s="120"/>
      <c r="AH2" s="120"/>
      <c r="AI2" s="120"/>
      <c r="AJ2" s="120"/>
      <c r="AK2" s="136"/>
      <c r="AL2" s="136"/>
    </row>
    <row r="3" spans="1:38" ht="29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  <c r="AG3" s="120"/>
      <c r="AH3" s="120"/>
      <c r="AI3" s="120"/>
      <c r="AJ3" s="120"/>
      <c r="AK3" s="136"/>
      <c r="AL3" s="136"/>
    </row>
    <row r="4" spans="1:38" ht="33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  <c r="AG4" s="120"/>
      <c r="AH4" s="120"/>
      <c r="AI4" s="120"/>
      <c r="AJ4" s="120"/>
      <c r="AK4" s="136"/>
      <c r="AL4" s="136"/>
    </row>
    <row r="5" spans="1:38" s="83" customFormat="1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159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159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24" t="s">
        <v>165</v>
      </c>
      <c r="AH5" s="124" t="s">
        <v>163</v>
      </c>
      <c r="AI5" s="124" t="s">
        <v>164</v>
      </c>
      <c r="AJ5" s="135"/>
      <c r="AK5" s="135"/>
      <c r="AL5" s="135"/>
    </row>
    <row r="6" spans="1:38" s="83" customFormat="1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160">
        <f t="shared" si="0"/>
        <v>27</v>
      </c>
      <c r="AB6" s="11">
        <f t="shared" si="0"/>
        <v>28</v>
      </c>
      <c r="AC6" s="160">
        <f t="shared" si="0"/>
        <v>29</v>
      </c>
      <c r="AD6" s="11">
        <f t="shared" si="0"/>
        <v>30</v>
      </c>
      <c r="AE6" s="72">
        <v>31</v>
      </c>
      <c r="AF6" s="11">
        <v>32</v>
      </c>
      <c r="AG6" s="124" t="s">
        <v>183</v>
      </c>
      <c r="AH6" s="124"/>
      <c r="AI6" s="124"/>
      <c r="AJ6" s="135"/>
      <c r="AK6" s="135"/>
      <c r="AL6" s="135"/>
    </row>
    <row r="7" spans="1:38" s="83" customFormat="1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50000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16">
        <v>8</v>
      </c>
      <c r="W7" s="16">
        <v>15</v>
      </c>
      <c r="X7" s="16">
        <v>0</v>
      </c>
      <c r="Y7" s="14">
        <f t="shared" ref="Y7:Y57" si="6">IF(H7=0,0,V7/H7)*100</f>
        <v>27.586206896551722</v>
      </c>
      <c r="Z7" s="14">
        <v>14125.75</v>
      </c>
      <c r="AA7" s="161">
        <f>AI7</f>
        <v>21770.1</v>
      </c>
      <c r="AB7" s="14">
        <f>IF((Z7+T7)=0,0,AA7/(Z7+T7)*100)</f>
        <v>100</v>
      </c>
      <c r="AC7" s="161">
        <f>AA7</f>
        <v>21770.1</v>
      </c>
      <c r="AD7" s="14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24">
        <v>14125.75</v>
      </c>
      <c r="AH7" s="166">
        <f>T7</f>
        <v>7644.35</v>
      </c>
      <c r="AI7" s="166">
        <f>AG7+AH7</f>
        <v>21770.1</v>
      </c>
      <c r="AJ7" s="135"/>
      <c r="AK7" s="135"/>
      <c r="AL7" s="135"/>
    </row>
    <row r="8" spans="1:38" s="83" customFormat="1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161">
        <f t="shared" ref="AA8:AA57" si="9">AI8</f>
        <v>0</v>
      </c>
      <c r="AB8" s="14">
        <f>IF((Z8+T8)=0,0,AA8/(Z8+T8)*100)</f>
        <v>0</v>
      </c>
      <c r="AC8" s="161">
        <f t="shared" ref="AC8:AC57" si="10">AA8</f>
        <v>0</v>
      </c>
      <c r="AD8" s="14">
        <f t="shared" si="7"/>
        <v>0</v>
      </c>
      <c r="AE8" s="33">
        <f t="shared" ref="AE8:AE57" si="11">AA8-AC8</f>
        <v>0</v>
      </c>
      <c r="AF8" s="14">
        <f t="shared" si="8"/>
        <v>0</v>
      </c>
      <c r="AG8" s="124">
        <v>0</v>
      </c>
      <c r="AH8" s="166">
        <f t="shared" ref="AH8:AH57" si="12">T8</f>
        <v>0</v>
      </c>
      <c r="AI8" s="166">
        <f t="shared" ref="AI8:AI57" si="13">AG8+AH8</f>
        <v>0</v>
      </c>
      <c r="AJ8" s="135"/>
      <c r="AK8" s="135"/>
      <c r="AL8" s="135"/>
    </row>
    <row r="9" spans="1:38" s="83" customFormat="1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30000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161">
        <f t="shared" si="9"/>
        <v>26929.119999999999</v>
      </c>
      <c r="AB9" s="14">
        <f t="shared" ref="AB9:AB57" si="14">IF((Z9+T9)=0,0,AA9/(Z9+T9)*100)</f>
        <v>100</v>
      </c>
      <c r="AC9" s="161">
        <f t="shared" si="10"/>
        <v>26929.119999999999</v>
      </c>
      <c r="AD9" s="14">
        <f t="shared" si="7"/>
        <v>100</v>
      </c>
      <c r="AE9" s="33">
        <f t="shared" si="11"/>
        <v>0</v>
      </c>
      <c r="AF9" s="14">
        <f t="shared" si="8"/>
        <v>0</v>
      </c>
      <c r="AG9" s="124">
        <v>0</v>
      </c>
      <c r="AH9" s="166">
        <f t="shared" si="12"/>
        <v>26929.119999999999</v>
      </c>
      <c r="AI9" s="166">
        <f t="shared" si="13"/>
        <v>26929.119999999999</v>
      </c>
      <c r="AJ9" s="135"/>
      <c r="AK9" s="135"/>
      <c r="AL9" s="135"/>
    </row>
    <row r="10" spans="1:38" s="83" customFormat="1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161">
        <f t="shared" si="9"/>
        <v>0</v>
      </c>
      <c r="AB10" s="14">
        <f t="shared" si="14"/>
        <v>0</v>
      </c>
      <c r="AC10" s="161">
        <f t="shared" si="10"/>
        <v>0</v>
      </c>
      <c r="AD10" s="14">
        <f t="shared" si="7"/>
        <v>0</v>
      </c>
      <c r="AE10" s="33">
        <f t="shared" si="11"/>
        <v>0</v>
      </c>
      <c r="AF10" s="14">
        <f t="shared" si="8"/>
        <v>0</v>
      </c>
      <c r="AG10" s="124">
        <v>0</v>
      </c>
      <c r="AH10" s="166">
        <f t="shared" si="12"/>
        <v>0</v>
      </c>
      <c r="AI10" s="166">
        <f t="shared" si="13"/>
        <v>0</v>
      </c>
      <c r="AJ10" s="135"/>
      <c r="AK10" s="135"/>
      <c r="AL10" s="135"/>
    </row>
    <row r="11" spans="1:38" s="83" customFormat="1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20000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16">
        <v>1</v>
      </c>
      <c r="W11" s="16">
        <v>1</v>
      </c>
      <c r="X11" s="16">
        <v>0</v>
      </c>
      <c r="Y11" s="14">
        <f t="shared" si="6"/>
        <v>25</v>
      </c>
      <c r="Z11" s="201">
        <v>19798.91</v>
      </c>
      <c r="AA11" s="161">
        <f t="shared" si="9"/>
        <v>23999.51</v>
      </c>
      <c r="AB11" s="14">
        <f t="shared" si="14"/>
        <v>121.21631948425443</v>
      </c>
      <c r="AC11" s="161">
        <f t="shared" si="10"/>
        <v>23999.51</v>
      </c>
      <c r="AD11" s="14">
        <f t="shared" si="7"/>
        <v>100</v>
      </c>
      <c r="AE11" s="33">
        <f t="shared" si="11"/>
        <v>0</v>
      </c>
      <c r="AF11" s="14">
        <f t="shared" si="8"/>
        <v>0</v>
      </c>
      <c r="AG11" s="124">
        <v>23999.51</v>
      </c>
      <c r="AH11" s="166">
        <f t="shared" si="12"/>
        <v>0</v>
      </c>
      <c r="AI11" s="166">
        <f t="shared" si="13"/>
        <v>23999.51</v>
      </c>
      <c r="AJ11" s="135"/>
      <c r="AK11" s="135"/>
      <c r="AL11" s="135"/>
    </row>
    <row r="12" spans="1:38" s="83" customFormat="1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10000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16">
        <v>1</v>
      </c>
      <c r="W12" s="16">
        <v>1</v>
      </c>
      <c r="X12" s="16">
        <v>0</v>
      </c>
      <c r="Y12" s="14">
        <f t="shared" si="6"/>
        <v>10</v>
      </c>
      <c r="Z12" s="14">
        <v>503.43</v>
      </c>
      <c r="AA12" s="161">
        <f t="shared" si="9"/>
        <v>5122.5700000000006</v>
      </c>
      <c r="AB12" s="14">
        <f t="shared" si="14"/>
        <v>97.34192248857471</v>
      </c>
      <c r="AC12" s="161">
        <f t="shared" si="10"/>
        <v>5122.5700000000006</v>
      </c>
      <c r="AD12" s="14">
        <f t="shared" si="7"/>
        <v>100</v>
      </c>
      <c r="AE12" s="33">
        <f t="shared" si="11"/>
        <v>0</v>
      </c>
      <c r="AF12" s="14">
        <f t="shared" si="8"/>
        <v>0</v>
      </c>
      <c r="AG12" s="124">
        <v>363.55</v>
      </c>
      <c r="AH12" s="166">
        <f t="shared" si="12"/>
        <v>4759.0200000000004</v>
      </c>
      <c r="AI12" s="166">
        <f t="shared" si="13"/>
        <v>5122.5700000000006</v>
      </c>
      <c r="AJ12" s="135"/>
      <c r="AK12" s="135"/>
      <c r="AL12" s="135"/>
    </row>
    <row r="13" spans="1:38" s="83" customFormat="1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30000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161">
        <f t="shared" si="9"/>
        <v>13040.39</v>
      </c>
      <c r="AB13" s="14">
        <f t="shared" si="14"/>
        <v>100</v>
      </c>
      <c r="AC13" s="161">
        <f t="shared" si="10"/>
        <v>13040.39</v>
      </c>
      <c r="AD13" s="14">
        <f t="shared" si="7"/>
        <v>100</v>
      </c>
      <c r="AE13" s="33">
        <f t="shared" si="11"/>
        <v>0</v>
      </c>
      <c r="AF13" s="14">
        <f t="shared" si="8"/>
        <v>0</v>
      </c>
      <c r="AG13" s="124">
        <v>0</v>
      </c>
      <c r="AH13" s="166">
        <f t="shared" si="12"/>
        <v>13040.39</v>
      </c>
      <c r="AI13" s="166">
        <f t="shared" si="13"/>
        <v>13040.39</v>
      </c>
      <c r="AJ13" s="135"/>
      <c r="AK13" s="135"/>
      <c r="AL13" s="135"/>
    </row>
    <row r="14" spans="1:38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161">
        <f t="shared" si="9"/>
        <v>3707.03</v>
      </c>
      <c r="AB14" s="14">
        <f t="shared" si="14"/>
        <v>100</v>
      </c>
      <c r="AC14" s="161">
        <f t="shared" si="10"/>
        <v>3707.03</v>
      </c>
      <c r="AD14" s="14">
        <f t="shared" si="7"/>
        <v>100</v>
      </c>
      <c r="AE14" s="33">
        <f t="shared" si="11"/>
        <v>0</v>
      </c>
      <c r="AF14" s="14">
        <f t="shared" si="8"/>
        <v>0</v>
      </c>
      <c r="AG14" s="124">
        <v>0</v>
      </c>
      <c r="AH14" s="166">
        <f t="shared" si="12"/>
        <v>3707.03</v>
      </c>
      <c r="AI14" s="166">
        <f t="shared" si="13"/>
        <v>3707.03</v>
      </c>
      <c r="AJ14" s="120"/>
      <c r="AK14" s="136"/>
      <c r="AL14" s="136"/>
    </row>
    <row r="15" spans="1:38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5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201">
        <v>0</v>
      </c>
      <c r="AA15" s="161">
        <f t="shared" si="9"/>
        <v>9785.7199999999993</v>
      </c>
      <c r="AB15" s="14">
        <f t="shared" si="14"/>
        <v>3570.6487630445886</v>
      </c>
      <c r="AC15" s="161">
        <f t="shared" si="10"/>
        <v>9785.7199999999993</v>
      </c>
      <c r="AD15" s="14">
        <f t="shared" si="7"/>
        <v>100</v>
      </c>
      <c r="AE15" s="33">
        <f t="shared" si="11"/>
        <v>0</v>
      </c>
      <c r="AF15" s="14">
        <f t="shared" si="8"/>
        <v>0</v>
      </c>
      <c r="AG15" s="124">
        <v>9511.66</v>
      </c>
      <c r="AH15" s="166">
        <f t="shared" si="12"/>
        <v>274.06</v>
      </c>
      <c r="AI15" s="166">
        <f t="shared" si="13"/>
        <v>9785.7199999999993</v>
      </c>
      <c r="AJ15" s="120"/>
      <c r="AK15" s="136"/>
      <c r="AL15" s="136"/>
    </row>
    <row r="16" spans="1:38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20000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5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16">
        <v>1</v>
      </c>
      <c r="W16" s="16">
        <v>3</v>
      </c>
      <c r="X16" s="16">
        <v>0</v>
      </c>
      <c r="Y16" s="14">
        <f t="shared" si="6"/>
        <v>6.25</v>
      </c>
      <c r="Z16" s="14">
        <v>2993.81</v>
      </c>
      <c r="AA16" s="161">
        <f t="shared" si="9"/>
        <v>4038.9700000000003</v>
      </c>
      <c r="AB16" s="14">
        <f t="shared" si="14"/>
        <v>100</v>
      </c>
      <c r="AC16" s="161">
        <f t="shared" si="10"/>
        <v>4038.9700000000003</v>
      </c>
      <c r="AD16" s="14">
        <f t="shared" si="7"/>
        <v>100</v>
      </c>
      <c r="AE16" s="33">
        <f t="shared" si="11"/>
        <v>0</v>
      </c>
      <c r="AF16" s="14">
        <f t="shared" si="8"/>
        <v>0</v>
      </c>
      <c r="AG16" s="124">
        <v>2993.81</v>
      </c>
      <c r="AH16" s="166">
        <f t="shared" si="12"/>
        <v>1045.1600000000001</v>
      </c>
      <c r="AI16" s="166">
        <f t="shared" si="13"/>
        <v>4038.9700000000003</v>
      </c>
      <c r="AJ16" s="120"/>
      <c r="AK16" s="136"/>
      <c r="AL16" s="136"/>
    </row>
    <row r="17" spans="1:38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20000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5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16">
        <v>3</v>
      </c>
      <c r="W17" s="16">
        <v>3</v>
      </c>
      <c r="X17" s="16">
        <v>0</v>
      </c>
      <c r="Y17" s="14">
        <f t="shared" si="6"/>
        <v>23.076923076923077</v>
      </c>
      <c r="Z17" s="14">
        <v>2717.08</v>
      </c>
      <c r="AA17" s="161">
        <f t="shared" si="9"/>
        <v>2142.89</v>
      </c>
      <c r="AB17" s="14">
        <f t="shared" si="14"/>
        <v>63.073481581774573</v>
      </c>
      <c r="AC17" s="161">
        <f t="shared" si="10"/>
        <v>2142.89</v>
      </c>
      <c r="AD17" s="14">
        <f t="shared" si="7"/>
        <v>100</v>
      </c>
      <c r="AE17" s="33">
        <f t="shared" si="11"/>
        <v>0</v>
      </c>
      <c r="AF17" s="14">
        <f t="shared" si="8"/>
        <v>0</v>
      </c>
      <c r="AG17" s="124">
        <v>1462.52</v>
      </c>
      <c r="AH17" s="166">
        <f t="shared" si="12"/>
        <v>680.37</v>
      </c>
      <c r="AI17" s="166">
        <f t="shared" si="13"/>
        <v>2142.89</v>
      </c>
      <c r="AJ17" s="120"/>
      <c r="AK17" s="136"/>
      <c r="AL17" s="136"/>
    </row>
    <row r="18" spans="1:38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30000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5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16">
        <v>3</v>
      </c>
      <c r="W18" s="16">
        <v>4</v>
      </c>
      <c r="X18" s="16">
        <v>0</v>
      </c>
      <c r="Y18" s="14">
        <f t="shared" si="6"/>
        <v>9.375</v>
      </c>
      <c r="Z18" s="14">
        <v>8015.69</v>
      </c>
      <c r="AA18" s="161">
        <f t="shared" si="9"/>
        <v>23527.439999999999</v>
      </c>
      <c r="AB18" s="14">
        <f t="shared" si="14"/>
        <v>100</v>
      </c>
      <c r="AC18" s="161">
        <f t="shared" si="10"/>
        <v>23527.439999999999</v>
      </c>
      <c r="AD18" s="14">
        <f t="shared" si="7"/>
        <v>100</v>
      </c>
      <c r="AE18" s="33">
        <f t="shared" si="11"/>
        <v>0</v>
      </c>
      <c r="AF18" s="14">
        <f t="shared" si="8"/>
        <v>0</v>
      </c>
      <c r="AG18" s="124">
        <v>8015.69</v>
      </c>
      <c r="AH18" s="166">
        <f t="shared" si="12"/>
        <v>15511.75</v>
      </c>
      <c r="AI18" s="166">
        <f t="shared" si="13"/>
        <v>23527.439999999999</v>
      </c>
      <c r="AJ18" s="120"/>
      <c r="AK18" s="136"/>
      <c r="AL18" s="136"/>
    </row>
    <row r="19" spans="1:38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5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16">
        <v>4</v>
      </c>
      <c r="W19" s="16">
        <v>6</v>
      </c>
      <c r="X19" s="16">
        <v>2</v>
      </c>
      <c r="Y19" s="14">
        <f t="shared" si="6"/>
        <v>17.391304347826086</v>
      </c>
      <c r="Z19" s="14">
        <v>16879.849999999999</v>
      </c>
      <c r="AA19" s="161">
        <f t="shared" si="9"/>
        <v>26223.21</v>
      </c>
      <c r="AB19" s="14">
        <f t="shared" si="14"/>
        <v>100</v>
      </c>
      <c r="AC19" s="161">
        <f t="shared" si="10"/>
        <v>26223.21</v>
      </c>
      <c r="AD19" s="14">
        <f t="shared" si="7"/>
        <v>100</v>
      </c>
      <c r="AE19" s="33">
        <f t="shared" si="11"/>
        <v>0</v>
      </c>
      <c r="AF19" s="14">
        <f t="shared" si="8"/>
        <v>0</v>
      </c>
      <c r="AG19" s="124">
        <v>16879.849999999999</v>
      </c>
      <c r="AH19" s="166">
        <f t="shared" si="12"/>
        <v>9343.36</v>
      </c>
      <c r="AI19" s="166">
        <f t="shared" si="13"/>
        <v>26223.21</v>
      </c>
      <c r="AJ19" s="120"/>
      <c r="AK19" s="136"/>
      <c r="AL19" s="136"/>
    </row>
    <row r="20" spans="1:38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100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161">
        <f t="shared" si="9"/>
        <v>0</v>
      </c>
      <c r="AB20" s="14">
        <f t="shared" si="14"/>
        <v>0</v>
      </c>
      <c r="AC20" s="161">
        <f t="shared" si="10"/>
        <v>0</v>
      </c>
      <c r="AD20" s="14">
        <f t="shared" si="7"/>
        <v>0</v>
      </c>
      <c r="AE20" s="33">
        <f t="shared" si="11"/>
        <v>0</v>
      </c>
      <c r="AF20" s="14">
        <f t="shared" si="8"/>
        <v>0</v>
      </c>
      <c r="AG20" s="124">
        <v>0</v>
      </c>
      <c r="AH20" s="166">
        <f t="shared" si="12"/>
        <v>0</v>
      </c>
      <c r="AI20" s="166">
        <f t="shared" si="13"/>
        <v>0</v>
      </c>
      <c r="AJ20" s="120"/>
      <c r="AK20" s="136"/>
      <c r="AL20" s="136"/>
    </row>
    <row r="21" spans="1:38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20000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5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16">
        <f>4+2+4</f>
        <v>10</v>
      </c>
      <c r="W21" s="16">
        <f>4+2+7</f>
        <v>13</v>
      </c>
      <c r="X21" s="16">
        <v>0</v>
      </c>
      <c r="Y21" s="14">
        <f t="shared" si="6"/>
        <v>33.333333333333329</v>
      </c>
      <c r="Z21" s="201">
        <v>2688.36</v>
      </c>
      <c r="AA21" s="161">
        <f t="shared" si="9"/>
        <v>10449.219999999999</v>
      </c>
      <c r="AB21" s="14">
        <f t="shared" si="14"/>
        <v>104.06356218735029</v>
      </c>
      <c r="AC21" s="161">
        <f t="shared" si="10"/>
        <v>10449.219999999999</v>
      </c>
      <c r="AD21" s="14">
        <f t="shared" si="7"/>
        <v>100</v>
      </c>
      <c r="AE21" s="33">
        <f t="shared" si="11"/>
        <v>0</v>
      </c>
      <c r="AF21" s="14">
        <f t="shared" si="8"/>
        <v>0</v>
      </c>
      <c r="AG21" s="124">
        <v>3096.39</v>
      </c>
      <c r="AH21" s="166">
        <f t="shared" si="12"/>
        <v>7352.83</v>
      </c>
      <c r="AI21" s="166">
        <f t="shared" si="13"/>
        <v>10449.219999999999</v>
      </c>
      <c r="AJ21" s="120"/>
      <c r="AK21" s="136"/>
      <c r="AL21" s="136"/>
    </row>
    <row r="22" spans="1:38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30000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5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16">
        <f>1+2</f>
        <v>3</v>
      </c>
      <c r="W22" s="16">
        <v>12</v>
      </c>
      <c r="X22" s="16">
        <v>0</v>
      </c>
      <c r="Y22" s="14">
        <f t="shared" si="6"/>
        <v>16.666666666666664</v>
      </c>
      <c r="Z22" s="14">
        <v>4311.2700000000004</v>
      </c>
      <c r="AA22" s="161">
        <f t="shared" si="9"/>
        <v>10646.580000000002</v>
      </c>
      <c r="AB22" s="14">
        <f t="shared" si="14"/>
        <v>100</v>
      </c>
      <c r="AC22" s="161">
        <f t="shared" si="10"/>
        <v>10646.580000000002</v>
      </c>
      <c r="AD22" s="14">
        <f t="shared" si="7"/>
        <v>100</v>
      </c>
      <c r="AE22" s="33">
        <f t="shared" si="11"/>
        <v>0</v>
      </c>
      <c r="AF22" s="14">
        <f t="shared" si="8"/>
        <v>0</v>
      </c>
      <c r="AG22" s="124">
        <v>4311.2700000000004</v>
      </c>
      <c r="AH22" s="166">
        <f t="shared" si="12"/>
        <v>6335.31</v>
      </c>
      <c r="AI22" s="166">
        <f t="shared" si="13"/>
        <v>10646.580000000002</v>
      </c>
      <c r="AJ22" s="120"/>
      <c r="AK22" s="136"/>
      <c r="AL22" s="136"/>
    </row>
    <row r="23" spans="1:38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161">
        <f t="shared" si="9"/>
        <v>4382.9799999999996</v>
      </c>
      <c r="AB23" s="14">
        <f t="shared" si="14"/>
        <v>100</v>
      </c>
      <c r="AC23" s="161">
        <f t="shared" si="10"/>
        <v>4382.9799999999996</v>
      </c>
      <c r="AD23" s="14">
        <f t="shared" si="7"/>
        <v>100</v>
      </c>
      <c r="AE23" s="33">
        <f t="shared" si="11"/>
        <v>0</v>
      </c>
      <c r="AF23" s="14">
        <f t="shared" si="8"/>
        <v>0</v>
      </c>
      <c r="AG23" s="124">
        <v>0</v>
      </c>
      <c r="AH23" s="166">
        <f t="shared" si="12"/>
        <v>4382.9799999999996</v>
      </c>
      <c r="AI23" s="166">
        <f t="shared" si="13"/>
        <v>4382.9799999999996</v>
      </c>
      <c r="AJ23" s="120"/>
      <c r="AK23" s="136"/>
      <c r="AL23" s="136"/>
    </row>
    <row r="24" spans="1:38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5000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161">
        <f t="shared" si="9"/>
        <v>0</v>
      </c>
      <c r="AB24" s="14">
        <f t="shared" si="14"/>
        <v>0</v>
      </c>
      <c r="AC24" s="161">
        <f t="shared" si="10"/>
        <v>0</v>
      </c>
      <c r="AD24" s="14">
        <f t="shared" si="7"/>
        <v>0</v>
      </c>
      <c r="AE24" s="33">
        <f t="shared" si="11"/>
        <v>0</v>
      </c>
      <c r="AF24" s="14">
        <f t="shared" si="8"/>
        <v>0</v>
      </c>
      <c r="AG24" s="124">
        <v>0</v>
      </c>
      <c r="AH24" s="166">
        <f t="shared" si="12"/>
        <v>0</v>
      </c>
      <c r="AI24" s="166">
        <f t="shared" si="13"/>
        <v>0</v>
      </c>
      <c r="AJ24" s="120"/>
      <c r="AK24" s="136"/>
      <c r="AL24" s="136"/>
    </row>
    <row r="25" spans="1:38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10000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161">
        <f t="shared" si="9"/>
        <v>563.33000000000004</v>
      </c>
      <c r="AB25" s="14">
        <f t="shared" si="14"/>
        <v>100</v>
      </c>
      <c r="AC25" s="161">
        <f t="shared" si="10"/>
        <v>563.33000000000004</v>
      </c>
      <c r="AD25" s="14">
        <f t="shared" si="7"/>
        <v>100</v>
      </c>
      <c r="AE25" s="33">
        <f t="shared" si="11"/>
        <v>0</v>
      </c>
      <c r="AF25" s="14">
        <f t="shared" si="8"/>
        <v>0</v>
      </c>
      <c r="AG25" s="124">
        <v>0</v>
      </c>
      <c r="AH25" s="166">
        <f t="shared" si="12"/>
        <v>563.33000000000004</v>
      </c>
      <c r="AI25" s="166">
        <f t="shared" si="13"/>
        <v>563.33000000000004</v>
      </c>
      <c r="AJ25" s="120"/>
      <c r="AK25" s="136"/>
      <c r="AL25" s="136"/>
    </row>
    <row r="26" spans="1:38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30000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5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161">
        <f t="shared" si="9"/>
        <v>18701.07</v>
      </c>
      <c r="AB26" s="14">
        <f t="shared" si="14"/>
        <v>100</v>
      </c>
      <c r="AC26" s="161">
        <f t="shared" si="10"/>
        <v>18701.07</v>
      </c>
      <c r="AD26" s="14">
        <f t="shared" si="7"/>
        <v>100</v>
      </c>
      <c r="AE26" s="33">
        <f t="shared" si="11"/>
        <v>0</v>
      </c>
      <c r="AF26" s="14">
        <f t="shared" si="8"/>
        <v>0</v>
      </c>
      <c r="AG26" s="124">
        <v>17370.21</v>
      </c>
      <c r="AH26" s="166">
        <f t="shared" si="12"/>
        <v>1330.86</v>
      </c>
      <c r="AI26" s="166">
        <f t="shared" si="13"/>
        <v>18701.07</v>
      </c>
      <c r="AJ26" s="120"/>
      <c r="AK26" s="136"/>
      <c r="AL26" s="136"/>
    </row>
    <row r="27" spans="1:38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5000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5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161">
        <f t="shared" si="9"/>
        <v>10869.96</v>
      </c>
      <c r="AB27" s="14">
        <f t="shared" si="14"/>
        <v>100</v>
      </c>
      <c r="AC27" s="161">
        <f t="shared" si="10"/>
        <v>10869.96</v>
      </c>
      <c r="AD27" s="14">
        <f t="shared" si="7"/>
        <v>100</v>
      </c>
      <c r="AE27" s="33">
        <f t="shared" si="11"/>
        <v>0</v>
      </c>
      <c r="AF27" s="14">
        <f t="shared" si="8"/>
        <v>0</v>
      </c>
      <c r="AG27" s="124">
        <v>0</v>
      </c>
      <c r="AH27" s="166">
        <f t="shared" si="12"/>
        <v>10869.96</v>
      </c>
      <c r="AI27" s="166">
        <f t="shared" si="13"/>
        <v>10869.96</v>
      </c>
      <c r="AJ27" s="120"/>
      <c r="AK27" s="136"/>
      <c r="AL27" s="136"/>
    </row>
    <row r="28" spans="1:38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30000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5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16">
        <v>9</v>
      </c>
      <c r="W28" s="16">
        <v>13</v>
      </c>
      <c r="X28" s="16">
        <v>0</v>
      </c>
      <c r="Y28" s="14">
        <f t="shared" si="6"/>
        <v>16.071428571428573</v>
      </c>
      <c r="Z28" s="201">
        <v>13592.13</v>
      </c>
      <c r="AA28" s="161">
        <f t="shared" si="9"/>
        <v>31597.230000000003</v>
      </c>
      <c r="AB28" s="14">
        <f t="shared" si="14"/>
        <v>124.5834565477106</v>
      </c>
      <c r="AC28" s="161">
        <f t="shared" si="10"/>
        <v>31597.230000000003</v>
      </c>
      <c r="AD28" s="14">
        <f t="shared" si="7"/>
        <v>100</v>
      </c>
      <c r="AE28" s="33">
        <f t="shared" si="11"/>
        <v>0</v>
      </c>
      <c r="AF28" s="14">
        <f t="shared" si="8"/>
        <v>0</v>
      </c>
      <c r="AG28" s="124">
        <v>19827.060000000001</v>
      </c>
      <c r="AH28" s="166">
        <f t="shared" si="12"/>
        <v>11770.17</v>
      </c>
      <c r="AI28" s="166">
        <f t="shared" si="13"/>
        <v>31597.230000000003</v>
      </c>
      <c r="AJ28" s="120"/>
      <c r="AK28" s="136"/>
      <c r="AL28" s="136"/>
    </row>
    <row r="29" spans="1:38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30000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5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14"/>
      <c r="AA29" s="161">
        <f t="shared" si="9"/>
        <v>8273.7000000000007</v>
      </c>
      <c r="AB29" s="14">
        <f t="shared" si="14"/>
        <v>100</v>
      </c>
      <c r="AC29" s="161">
        <f t="shared" si="10"/>
        <v>8273.7000000000007</v>
      </c>
      <c r="AD29" s="14">
        <f t="shared" si="7"/>
        <v>100</v>
      </c>
      <c r="AE29" s="33">
        <f t="shared" si="11"/>
        <v>0</v>
      </c>
      <c r="AF29" s="14">
        <f t="shared" si="8"/>
        <v>0</v>
      </c>
      <c r="AG29" s="124">
        <v>0</v>
      </c>
      <c r="AH29" s="166">
        <f t="shared" si="12"/>
        <v>8273.7000000000007</v>
      </c>
      <c r="AI29" s="166">
        <f t="shared" si="13"/>
        <v>8273.7000000000007</v>
      </c>
      <c r="AJ29" s="120"/>
      <c r="AK29" s="136"/>
      <c r="AL29" s="136"/>
    </row>
    <row r="30" spans="1:38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5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161">
        <f t="shared" si="9"/>
        <v>8845.52</v>
      </c>
      <c r="AB30" s="14">
        <f t="shared" si="14"/>
        <v>100</v>
      </c>
      <c r="AC30" s="161">
        <f t="shared" si="10"/>
        <v>8845.52</v>
      </c>
      <c r="AD30" s="14">
        <f t="shared" si="7"/>
        <v>100</v>
      </c>
      <c r="AE30" s="33">
        <f t="shared" si="11"/>
        <v>0</v>
      </c>
      <c r="AF30" s="14">
        <f t="shared" si="8"/>
        <v>0</v>
      </c>
      <c r="AG30" s="124">
        <v>0</v>
      </c>
      <c r="AH30" s="166">
        <f t="shared" si="12"/>
        <v>8845.52</v>
      </c>
      <c r="AI30" s="166">
        <f t="shared" si="13"/>
        <v>8845.52</v>
      </c>
      <c r="AJ30" s="120"/>
      <c r="AK30" s="136"/>
      <c r="AL30" s="136"/>
    </row>
    <row r="31" spans="1:38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30000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5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4979.95</v>
      </c>
      <c r="AA31" s="161">
        <f t="shared" si="9"/>
        <v>19699.14</v>
      </c>
      <c r="AB31" s="14">
        <f t="shared" si="14"/>
        <v>100</v>
      </c>
      <c r="AC31" s="161">
        <f t="shared" si="10"/>
        <v>19699.14</v>
      </c>
      <c r="AD31" s="14">
        <f t="shared" si="7"/>
        <v>100</v>
      </c>
      <c r="AE31" s="33">
        <f t="shared" si="11"/>
        <v>0</v>
      </c>
      <c r="AF31" s="14">
        <f t="shared" si="8"/>
        <v>0</v>
      </c>
      <c r="AG31" s="124">
        <v>4979.95</v>
      </c>
      <c r="AH31" s="166">
        <f t="shared" si="12"/>
        <v>14719.19</v>
      </c>
      <c r="AI31" s="166">
        <f t="shared" si="13"/>
        <v>19699.14</v>
      </c>
      <c r="AJ31" s="120"/>
      <c r="AK31" s="136"/>
      <c r="AL31" s="136"/>
    </row>
    <row r="32" spans="1:38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5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161">
        <f t="shared" si="9"/>
        <v>0</v>
      </c>
      <c r="AB32" s="14">
        <f t="shared" si="14"/>
        <v>0</v>
      </c>
      <c r="AC32" s="161">
        <f t="shared" si="10"/>
        <v>0</v>
      </c>
      <c r="AD32" s="14">
        <f t="shared" si="7"/>
        <v>0</v>
      </c>
      <c r="AE32" s="33">
        <f t="shared" si="11"/>
        <v>0</v>
      </c>
      <c r="AF32" s="14">
        <f t="shared" si="8"/>
        <v>0</v>
      </c>
      <c r="AG32" s="124">
        <v>0</v>
      </c>
      <c r="AH32" s="166">
        <f t="shared" si="12"/>
        <v>0</v>
      </c>
      <c r="AI32" s="166">
        <f t="shared" si="13"/>
        <v>0</v>
      </c>
      <c r="AJ32" s="120"/>
      <c r="AK32" s="136"/>
      <c r="AL32" s="136"/>
    </row>
    <row r="33" spans="1:38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5"/>
        <v>0</v>
      </c>
      <c r="S33" s="14">
        <f t="shared" si="4"/>
        <v>0</v>
      </c>
      <c r="T33" s="14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161">
        <f t="shared" si="9"/>
        <v>0</v>
      </c>
      <c r="AB33" s="14">
        <f t="shared" si="14"/>
        <v>0</v>
      </c>
      <c r="AC33" s="161">
        <f t="shared" si="10"/>
        <v>0</v>
      </c>
      <c r="AD33" s="14">
        <f t="shared" si="7"/>
        <v>0</v>
      </c>
      <c r="AE33" s="33">
        <f t="shared" si="11"/>
        <v>0</v>
      </c>
      <c r="AF33" s="14">
        <f t="shared" si="8"/>
        <v>0</v>
      </c>
      <c r="AG33" s="124">
        <v>0</v>
      </c>
      <c r="AH33" s="166">
        <f t="shared" si="12"/>
        <v>0</v>
      </c>
      <c r="AI33" s="166">
        <f t="shared" si="13"/>
        <v>0</v>
      </c>
      <c r="AJ33" s="120"/>
      <c r="AK33" s="136"/>
      <c r="AL33" s="136"/>
    </row>
    <row r="34" spans="1:38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50000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5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16">
        <v>20</v>
      </c>
      <c r="W34" s="16">
        <v>21</v>
      </c>
      <c r="X34" s="16">
        <v>0</v>
      </c>
      <c r="Y34" s="14">
        <f t="shared" si="6"/>
        <v>42.553191489361701</v>
      </c>
      <c r="Z34" s="14">
        <v>14058.58</v>
      </c>
      <c r="AA34" s="161">
        <f t="shared" si="9"/>
        <v>27757.68</v>
      </c>
      <c r="AB34" s="14">
        <f t="shared" si="14"/>
        <v>100.0016211992335</v>
      </c>
      <c r="AC34" s="161">
        <v>27757.23</v>
      </c>
      <c r="AD34" s="14">
        <f t="shared" si="7"/>
        <v>99.998378827048938</v>
      </c>
      <c r="AE34" s="33">
        <f t="shared" si="11"/>
        <v>0.4500000000007276</v>
      </c>
      <c r="AF34" s="14">
        <f t="shared" si="8"/>
        <v>1.6211729510561673E-3</v>
      </c>
      <c r="AG34" s="124">
        <v>14059.03</v>
      </c>
      <c r="AH34" s="166">
        <f t="shared" si="12"/>
        <v>13698.65</v>
      </c>
      <c r="AI34" s="166">
        <f t="shared" si="13"/>
        <v>27757.68</v>
      </c>
      <c r="AJ34" s="120"/>
      <c r="AK34" s="136"/>
      <c r="AL34" s="136"/>
    </row>
    <row r="35" spans="1:38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20000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5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16">
        <v>3</v>
      </c>
      <c r="W35" s="16">
        <v>5</v>
      </c>
      <c r="X35" s="16">
        <v>0</v>
      </c>
      <c r="Y35" s="14">
        <f t="shared" si="6"/>
        <v>13.636363636363635</v>
      </c>
      <c r="Z35" s="14">
        <v>2769.72</v>
      </c>
      <c r="AA35" s="161">
        <f t="shared" si="9"/>
        <v>7005.01</v>
      </c>
      <c r="AB35" s="14">
        <f t="shared" si="14"/>
        <v>100</v>
      </c>
      <c r="AC35" s="161">
        <f t="shared" si="10"/>
        <v>7005.01</v>
      </c>
      <c r="AD35" s="14">
        <f t="shared" si="7"/>
        <v>100</v>
      </c>
      <c r="AE35" s="33">
        <f t="shared" si="11"/>
        <v>0</v>
      </c>
      <c r="AF35" s="14">
        <f t="shared" si="8"/>
        <v>0</v>
      </c>
      <c r="AG35" s="166">
        <v>2769.72</v>
      </c>
      <c r="AH35" s="166">
        <f t="shared" si="12"/>
        <v>4235.29</v>
      </c>
      <c r="AI35" s="166">
        <f t="shared" si="13"/>
        <v>7005.01</v>
      </c>
      <c r="AJ35" s="120"/>
      <c r="AK35" s="136"/>
      <c r="AL35" s="136"/>
    </row>
    <row r="36" spans="1:38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10000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5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16">
        <v>1</v>
      </c>
      <c r="W36" s="16">
        <v>1</v>
      </c>
      <c r="X36" s="16">
        <v>0</v>
      </c>
      <c r="Y36" s="14">
        <f t="shared" si="6"/>
        <v>2.9411764705882351</v>
      </c>
      <c r="Z36" s="14">
        <v>530.55999999999995</v>
      </c>
      <c r="AA36" s="161">
        <f t="shared" si="9"/>
        <v>1655.6</v>
      </c>
      <c r="AB36" s="14">
        <f t="shared" si="14"/>
        <v>100</v>
      </c>
      <c r="AC36" s="161">
        <f t="shared" si="10"/>
        <v>1655.6</v>
      </c>
      <c r="AD36" s="14">
        <f t="shared" si="7"/>
        <v>100</v>
      </c>
      <c r="AE36" s="33">
        <f t="shared" si="11"/>
        <v>0</v>
      </c>
      <c r="AF36" s="14">
        <f t="shared" si="8"/>
        <v>0</v>
      </c>
      <c r="AG36" s="124">
        <v>530.55999999999995</v>
      </c>
      <c r="AH36" s="166">
        <f t="shared" si="12"/>
        <v>1125.04</v>
      </c>
      <c r="AI36" s="166">
        <f t="shared" si="13"/>
        <v>1655.6</v>
      </c>
      <c r="AJ36" s="120"/>
      <c r="AK36" s="136"/>
      <c r="AL36" s="136"/>
    </row>
    <row r="37" spans="1:38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20000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5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786.95</v>
      </c>
      <c r="AA37" s="161">
        <f t="shared" si="9"/>
        <v>3250.3599999999997</v>
      </c>
      <c r="AB37" s="14">
        <f t="shared" si="14"/>
        <v>100</v>
      </c>
      <c r="AC37" s="161">
        <v>3250.36</v>
      </c>
      <c r="AD37" s="33">
        <f t="shared" si="7"/>
        <v>100.00000000000003</v>
      </c>
      <c r="AE37" s="33">
        <f t="shared" si="11"/>
        <v>0</v>
      </c>
      <c r="AF37" s="14">
        <f t="shared" si="8"/>
        <v>0</v>
      </c>
      <c r="AG37" s="124">
        <v>786.95</v>
      </c>
      <c r="AH37" s="166">
        <f t="shared" si="12"/>
        <v>2463.41</v>
      </c>
      <c r="AI37" s="166">
        <f t="shared" si="13"/>
        <v>3250.3599999999997</v>
      </c>
      <c r="AJ37" s="120"/>
      <c r="AK37" s="136"/>
      <c r="AL37" s="136"/>
    </row>
    <row r="38" spans="1:38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20000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5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16">
        <v>1</v>
      </c>
      <c r="W38" s="16">
        <v>1</v>
      </c>
      <c r="X38" s="16">
        <v>0</v>
      </c>
      <c r="Y38" s="14">
        <f t="shared" si="6"/>
        <v>7.6923076923076925</v>
      </c>
      <c r="Z38" s="14">
        <v>11042.64</v>
      </c>
      <c r="AA38" s="161">
        <f t="shared" si="9"/>
        <v>13699.63</v>
      </c>
      <c r="AB38" s="14">
        <f t="shared" si="14"/>
        <v>100</v>
      </c>
      <c r="AC38" s="161">
        <f t="shared" si="10"/>
        <v>13699.63</v>
      </c>
      <c r="AD38" s="14">
        <f t="shared" si="7"/>
        <v>100</v>
      </c>
      <c r="AE38" s="33">
        <f t="shared" si="11"/>
        <v>0</v>
      </c>
      <c r="AF38" s="14">
        <f t="shared" si="8"/>
        <v>0</v>
      </c>
      <c r="AG38" s="124">
        <v>11042.64</v>
      </c>
      <c r="AH38" s="166">
        <f t="shared" si="12"/>
        <v>2656.99</v>
      </c>
      <c r="AI38" s="166">
        <f t="shared" si="13"/>
        <v>13699.63</v>
      </c>
      <c r="AJ38" s="120"/>
      <c r="AK38" s="136"/>
      <c r="AL38" s="136"/>
    </row>
    <row r="39" spans="1:38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30000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5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161">
        <f t="shared" si="9"/>
        <v>17171.150000000001</v>
      </c>
      <c r="AB39" s="14">
        <f t="shared" si="14"/>
        <v>100</v>
      </c>
      <c r="AC39" s="161">
        <f t="shared" si="10"/>
        <v>17171.150000000001</v>
      </c>
      <c r="AD39" s="14">
        <f t="shared" si="7"/>
        <v>100</v>
      </c>
      <c r="AE39" s="33">
        <f t="shared" si="11"/>
        <v>0</v>
      </c>
      <c r="AF39" s="14">
        <f t="shared" si="8"/>
        <v>0</v>
      </c>
      <c r="AG39" s="124">
        <v>0</v>
      </c>
      <c r="AH39" s="166">
        <f t="shared" si="12"/>
        <v>17171.150000000001</v>
      </c>
      <c r="AI39" s="166">
        <f t="shared" si="13"/>
        <v>17171.150000000001</v>
      </c>
      <c r="AJ39" s="120"/>
      <c r="AK39" s="136"/>
      <c r="AL39" s="136"/>
    </row>
    <row r="40" spans="1:38" s="143" customFormat="1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20000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5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16">
        <v>1</v>
      </c>
      <c r="W40" s="16">
        <v>1</v>
      </c>
      <c r="X40" s="16">
        <v>0</v>
      </c>
      <c r="Y40" s="14">
        <f t="shared" si="6"/>
        <v>5.5555555555555554</v>
      </c>
      <c r="Z40" s="14">
        <v>2124.5700000000002</v>
      </c>
      <c r="AA40" s="161">
        <f t="shared" si="9"/>
        <v>22597.71</v>
      </c>
      <c r="AB40" s="14">
        <f t="shared" si="14"/>
        <v>100</v>
      </c>
      <c r="AC40" s="161">
        <v>22597.71</v>
      </c>
      <c r="AD40" s="14">
        <f t="shared" si="7"/>
        <v>100</v>
      </c>
      <c r="AE40" s="33">
        <f t="shared" si="11"/>
        <v>0</v>
      </c>
      <c r="AF40" s="14">
        <f t="shared" si="8"/>
        <v>0</v>
      </c>
      <c r="AG40" s="124">
        <v>2124.5700000000002</v>
      </c>
      <c r="AH40" s="166">
        <f t="shared" si="12"/>
        <v>20473.14</v>
      </c>
      <c r="AI40" s="166">
        <f t="shared" si="13"/>
        <v>22597.71</v>
      </c>
      <c r="AJ40" s="142"/>
      <c r="AK40" s="142"/>
      <c r="AL40" s="142"/>
    </row>
    <row r="41" spans="1:38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5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16">
        <v>0</v>
      </c>
      <c r="W41" s="16">
        <v>1</v>
      </c>
      <c r="X41" s="16">
        <v>0</v>
      </c>
      <c r="Y41" s="14">
        <f t="shared" si="6"/>
        <v>0</v>
      </c>
      <c r="Z41" s="14">
        <v>0</v>
      </c>
      <c r="AA41" s="161">
        <f t="shared" si="9"/>
        <v>2404.21</v>
      </c>
      <c r="AB41" s="14">
        <f t="shared" si="14"/>
        <v>100</v>
      </c>
      <c r="AC41" s="161">
        <f t="shared" si="10"/>
        <v>2404.21</v>
      </c>
      <c r="AD41" s="14">
        <f t="shared" si="7"/>
        <v>100</v>
      </c>
      <c r="AE41" s="33">
        <f t="shared" si="11"/>
        <v>0</v>
      </c>
      <c r="AF41" s="14">
        <f t="shared" si="8"/>
        <v>0</v>
      </c>
      <c r="AG41" s="124">
        <v>0</v>
      </c>
      <c r="AH41" s="166">
        <f t="shared" si="12"/>
        <v>2404.21</v>
      </c>
      <c r="AI41" s="166">
        <f t="shared" si="13"/>
        <v>2404.21</v>
      </c>
      <c r="AJ41" s="120"/>
      <c r="AK41" s="136"/>
      <c r="AL41" s="136"/>
    </row>
    <row r="42" spans="1:38" s="143" customFormat="1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5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16">
        <v>0</v>
      </c>
      <c r="W42" s="16">
        <v>1</v>
      </c>
      <c r="X42" s="16">
        <v>0</v>
      </c>
      <c r="Y42" s="14">
        <f t="shared" si="6"/>
        <v>0</v>
      </c>
      <c r="Z42" s="14">
        <v>1790.23</v>
      </c>
      <c r="AA42" s="161">
        <f t="shared" si="9"/>
        <v>10751.67</v>
      </c>
      <c r="AB42" s="14">
        <f t="shared" si="14"/>
        <v>100</v>
      </c>
      <c r="AC42" s="161">
        <f t="shared" si="10"/>
        <v>10751.67</v>
      </c>
      <c r="AD42" s="14">
        <f t="shared" si="7"/>
        <v>100</v>
      </c>
      <c r="AE42" s="33">
        <f t="shared" si="11"/>
        <v>0</v>
      </c>
      <c r="AF42" s="14">
        <f t="shared" si="8"/>
        <v>0</v>
      </c>
      <c r="AG42" s="124">
        <v>1790.23</v>
      </c>
      <c r="AH42" s="166">
        <f t="shared" si="12"/>
        <v>8961.44</v>
      </c>
      <c r="AI42" s="166">
        <f t="shared" si="13"/>
        <v>10751.67</v>
      </c>
      <c r="AJ42" s="142"/>
      <c r="AK42" s="142"/>
      <c r="AL42" s="142"/>
    </row>
    <row r="43" spans="1:38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10000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5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201">
        <v>0</v>
      </c>
      <c r="AA43" s="161">
        <f t="shared" si="9"/>
        <v>3851.28</v>
      </c>
      <c r="AB43" s="14">
        <f t="shared" si="14"/>
        <v>326.44882390336937</v>
      </c>
      <c r="AC43" s="161">
        <f t="shared" si="10"/>
        <v>3851.28</v>
      </c>
      <c r="AD43" s="14">
        <f t="shared" si="7"/>
        <v>100</v>
      </c>
      <c r="AE43" s="33">
        <f t="shared" si="11"/>
        <v>0</v>
      </c>
      <c r="AF43" s="14">
        <f t="shared" si="8"/>
        <v>0</v>
      </c>
      <c r="AG43" s="124">
        <v>2671.53</v>
      </c>
      <c r="AH43" s="166">
        <f t="shared" si="12"/>
        <v>1179.75</v>
      </c>
      <c r="AI43" s="166">
        <f t="shared" si="13"/>
        <v>3851.28</v>
      </c>
      <c r="AJ43" s="120"/>
      <c r="AK43" s="136"/>
      <c r="AL43" s="136"/>
    </row>
    <row r="44" spans="1:38" s="143" customFormat="1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30000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5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16">
        <v>2</v>
      </c>
      <c r="W44" s="16">
        <v>3</v>
      </c>
      <c r="X44" s="16">
        <v>0</v>
      </c>
      <c r="Y44" s="14">
        <f t="shared" si="6"/>
        <v>9.5238095238095237</v>
      </c>
      <c r="Z44" s="14">
        <v>4694.16</v>
      </c>
      <c r="AA44" s="161">
        <f t="shared" si="9"/>
        <v>18879.650000000001</v>
      </c>
      <c r="AB44" s="14">
        <f t="shared" si="14"/>
        <v>100</v>
      </c>
      <c r="AC44" s="161">
        <v>18879.650000000001</v>
      </c>
      <c r="AD44" s="14">
        <f t="shared" si="7"/>
        <v>100</v>
      </c>
      <c r="AE44" s="33">
        <f t="shared" si="11"/>
        <v>0</v>
      </c>
      <c r="AF44" s="14">
        <f t="shared" si="8"/>
        <v>0</v>
      </c>
      <c r="AG44" s="124">
        <v>4694.16</v>
      </c>
      <c r="AH44" s="166">
        <f t="shared" si="12"/>
        <v>14185.49</v>
      </c>
      <c r="AI44" s="166">
        <f t="shared" si="13"/>
        <v>18879.650000000001</v>
      </c>
      <c r="AJ44" s="142"/>
      <c r="AK44" s="142"/>
      <c r="AL44" s="142"/>
    </row>
    <row r="45" spans="1:38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30000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5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16">
        <v>9</v>
      </c>
      <c r="W45" s="16">
        <v>10</v>
      </c>
      <c r="X45" s="16">
        <v>0</v>
      </c>
      <c r="Y45" s="14">
        <f t="shared" si="6"/>
        <v>39.130434782608695</v>
      </c>
      <c r="Z45" s="201">
        <v>5333.33</v>
      </c>
      <c r="AA45" s="161">
        <f t="shared" si="9"/>
        <v>16107.68</v>
      </c>
      <c r="AB45" s="14">
        <f t="shared" si="14"/>
        <v>155.77062928406752</v>
      </c>
      <c r="AC45" s="161">
        <v>10340.64</v>
      </c>
      <c r="AD45" s="14">
        <f t="shared" si="7"/>
        <v>64.196954496240295</v>
      </c>
      <c r="AE45" s="33">
        <f t="shared" si="11"/>
        <v>5767.0400000000009</v>
      </c>
      <c r="AF45" s="14">
        <f t="shared" si="8"/>
        <v>35.803045503759698</v>
      </c>
      <c r="AG45" s="124">
        <v>11100.37</v>
      </c>
      <c r="AH45" s="166">
        <f t="shared" si="12"/>
        <v>5007.3100000000004</v>
      </c>
      <c r="AI45" s="166">
        <f t="shared" si="13"/>
        <v>16107.68</v>
      </c>
      <c r="AJ45" s="120"/>
      <c r="AK45" s="136"/>
      <c r="AL45" s="136"/>
    </row>
    <row r="46" spans="1:38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5"/>
        <v>0</v>
      </c>
      <c r="S46" s="14">
        <f t="shared" si="4"/>
        <v>0</v>
      </c>
      <c r="T46" s="14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161">
        <f t="shared" si="9"/>
        <v>0</v>
      </c>
      <c r="AB46" s="14">
        <f t="shared" si="14"/>
        <v>0</v>
      </c>
      <c r="AC46" s="161">
        <f t="shared" si="10"/>
        <v>0</v>
      </c>
      <c r="AD46" s="14">
        <f t="shared" si="7"/>
        <v>0</v>
      </c>
      <c r="AE46" s="33">
        <f t="shared" si="11"/>
        <v>0</v>
      </c>
      <c r="AF46" s="14">
        <f t="shared" si="8"/>
        <v>0</v>
      </c>
      <c r="AG46" s="124">
        <v>0</v>
      </c>
      <c r="AH46" s="166">
        <f t="shared" si="12"/>
        <v>0</v>
      </c>
      <c r="AI46" s="166">
        <f t="shared" si="13"/>
        <v>0</v>
      </c>
      <c r="AJ46" s="120"/>
      <c r="AK46" s="136"/>
      <c r="AL46" s="136"/>
    </row>
    <row r="47" spans="1:38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5000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5"/>
        <v>0</v>
      </c>
      <c r="S47" s="14">
        <f t="shared" si="4"/>
        <v>0</v>
      </c>
      <c r="T47" s="14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161">
        <f t="shared" si="9"/>
        <v>0</v>
      </c>
      <c r="AB47" s="14">
        <f t="shared" si="14"/>
        <v>0</v>
      </c>
      <c r="AC47" s="161">
        <f t="shared" si="10"/>
        <v>0</v>
      </c>
      <c r="AD47" s="14">
        <f t="shared" si="7"/>
        <v>0</v>
      </c>
      <c r="AE47" s="33">
        <f t="shared" si="11"/>
        <v>0</v>
      </c>
      <c r="AF47" s="14">
        <f t="shared" si="8"/>
        <v>0</v>
      </c>
      <c r="AG47" s="124">
        <v>0</v>
      </c>
      <c r="AH47" s="166">
        <f t="shared" si="12"/>
        <v>0</v>
      </c>
      <c r="AI47" s="166">
        <f t="shared" si="13"/>
        <v>0</v>
      </c>
      <c r="AJ47" s="120"/>
      <c r="AK47" s="136"/>
      <c r="AL47" s="136"/>
    </row>
    <row r="48" spans="1:38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30000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5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201">
        <v>3261.19</v>
      </c>
      <c r="AA48" s="161">
        <f t="shared" si="9"/>
        <v>18149.75</v>
      </c>
      <c r="AB48" s="14">
        <f t="shared" si="14"/>
        <v>150.53613165747953</v>
      </c>
      <c r="AC48" s="161">
        <v>12056.74</v>
      </c>
      <c r="AD48" s="14">
        <f t="shared" si="7"/>
        <v>66.429234562459541</v>
      </c>
      <c r="AE48" s="33">
        <f t="shared" si="11"/>
        <v>6093.01</v>
      </c>
      <c r="AF48" s="14">
        <f t="shared" si="8"/>
        <v>33.570765437540459</v>
      </c>
      <c r="AG48" s="124">
        <v>9354.2000000000007</v>
      </c>
      <c r="AH48" s="166">
        <f t="shared" si="12"/>
        <v>8795.5499999999993</v>
      </c>
      <c r="AI48" s="166">
        <f t="shared" si="13"/>
        <v>18149.75</v>
      </c>
      <c r="AJ48" s="120"/>
      <c r="AK48" s="136"/>
      <c r="AL48" s="136"/>
    </row>
    <row r="49" spans="1:43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30000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5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16">
        <v>6</v>
      </c>
      <c r="W49" s="16">
        <v>7</v>
      </c>
      <c r="X49" s="16">
        <v>0</v>
      </c>
      <c r="Y49" s="14">
        <f t="shared" si="6"/>
        <v>27.27272727272727</v>
      </c>
      <c r="Z49" s="14">
        <v>9289.44</v>
      </c>
      <c r="AA49" s="161">
        <f t="shared" si="9"/>
        <v>22268.32</v>
      </c>
      <c r="AB49" s="14">
        <f t="shared" si="14"/>
        <v>100</v>
      </c>
      <c r="AC49" s="161">
        <f t="shared" si="10"/>
        <v>22268.32</v>
      </c>
      <c r="AD49" s="14">
        <f t="shared" si="7"/>
        <v>100</v>
      </c>
      <c r="AE49" s="33">
        <f t="shared" si="11"/>
        <v>0</v>
      </c>
      <c r="AF49" s="14">
        <f t="shared" si="8"/>
        <v>0</v>
      </c>
      <c r="AG49" s="124">
        <v>9289.44</v>
      </c>
      <c r="AH49" s="166">
        <f t="shared" si="12"/>
        <v>12978.88</v>
      </c>
      <c r="AI49" s="166">
        <f t="shared" si="13"/>
        <v>22268.32</v>
      </c>
      <c r="AJ49" s="120"/>
      <c r="AK49" s="136"/>
      <c r="AL49" s="136"/>
    </row>
    <row r="50" spans="1:43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5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12421.38</v>
      </c>
      <c r="AA50" s="161">
        <f t="shared" si="9"/>
        <v>12421.38</v>
      </c>
      <c r="AB50" s="14">
        <f t="shared" si="14"/>
        <v>100</v>
      </c>
      <c r="AC50" s="161">
        <f t="shared" si="10"/>
        <v>12421.38</v>
      </c>
      <c r="AD50" s="14">
        <f t="shared" si="7"/>
        <v>100</v>
      </c>
      <c r="AE50" s="33">
        <f t="shared" si="11"/>
        <v>0</v>
      </c>
      <c r="AF50" s="14">
        <f t="shared" si="8"/>
        <v>0</v>
      </c>
      <c r="AG50" s="124">
        <v>12421.38</v>
      </c>
      <c r="AH50" s="166">
        <f t="shared" si="12"/>
        <v>0</v>
      </c>
      <c r="AI50" s="166">
        <f t="shared" si="13"/>
        <v>12421.38</v>
      </c>
      <c r="AJ50" s="120"/>
      <c r="AK50" s="136"/>
      <c r="AL50" s="136"/>
    </row>
    <row r="51" spans="1:43" ht="27" customHeight="1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20000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5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16">
        <v>1</v>
      </c>
      <c r="W51" s="16">
        <v>1</v>
      </c>
      <c r="X51" s="16">
        <v>0</v>
      </c>
      <c r="Y51" s="14">
        <f t="shared" si="6"/>
        <v>12.5</v>
      </c>
      <c r="Z51" s="14">
        <v>1358.83</v>
      </c>
      <c r="AA51" s="161">
        <f t="shared" si="9"/>
        <v>6840.29</v>
      </c>
      <c r="AB51" s="14">
        <f t="shared" si="14"/>
        <v>100</v>
      </c>
      <c r="AC51" s="161">
        <f t="shared" si="10"/>
        <v>6840.29</v>
      </c>
      <c r="AD51" s="14">
        <f t="shared" si="7"/>
        <v>100</v>
      </c>
      <c r="AE51" s="33">
        <f t="shared" si="11"/>
        <v>0</v>
      </c>
      <c r="AF51" s="14">
        <f t="shared" si="8"/>
        <v>0</v>
      </c>
      <c r="AG51" s="124">
        <v>1358.83</v>
      </c>
      <c r="AH51" s="166">
        <f t="shared" si="12"/>
        <v>5481.46</v>
      </c>
      <c r="AI51" s="166">
        <f t="shared" si="13"/>
        <v>6840.29</v>
      </c>
      <c r="AJ51" s="120"/>
      <c r="AK51" s="136"/>
      <c r="AL51" s="136"/>
    </row>
    <row r="52" spans="1:43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5"/>
        <v>0</v>
      </c>
      <c r="S52" s="14">
        <f t="shared" si="4"/>
        <v>0</v>
      </c>
      <c r="T52" s="14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161">
        <f t="shared" si="9"/>
        <v>0</v>
      </c>
      <c r="AB52" s="14">
        <f t="shared" si="14"/>
        <v>0</v>
      </c>
      <c r="AC52" s="161">
        <f t="shared" si="10"/>
        <v>0</v>
      </c>
      <c r="AD52" s="14">
        <f t="shared" si="7"/>
        <v>0</v>
      </c>
      <c r="AE52" s="33">
        <f t="shared" si="11"/>
        <v>0</v>
      </c>
      <c r="AF52" s="14">
        <f t="shared" si="8"/>
        <v>0</v>
      </c>
      <c r="AG52" s="124">
        <v>0</v>
      </c>
      <c r="AH52" s="166">
        <f t="shared" si="12"/>
        <v>0</v>
      </c>
      <c r="AI52" s="166">
        <f t="shared" si="13"/>
        <v>0</v>
      </c>
      <c r="AJ52" s="120"/>
      <c r="AK52" s="136"/>
      <c r="AL52" s="136"/>
    </row>
    <row r="53" spans="1:43" s="143" customFormat="1" ht="19.5" customHeight="1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40000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5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16">
        <v>1</v>
      </c>
      <c r="W53" s="16">
        <v>5</v>
      </c>
      <c r="X53" s="16">
        <v>0</v>
      </c>
      <c r="Y53" s="14">
        <f t="shared" si="6"/>
        <v>4.7619047619047619</v>
      </c>
      <c r="Z53" s="14">
        <v>4819.7299999999996</v>
      </c>
      <c r="AA53" s="161">
        <f t="shared" si="9"/>
        <v>27916.06</v>
      </c>
      <c r="AB53" s="14">
        <f t="shared" si="14"/>
        <v>100</v>
      </c>
      <c r="AC53" s="161">
        <v>27916.06</v>
      </c>
      <c r="AD53" s="14">
        <f t="shared" si="7"/>
        <v>100</v>
      </c>
      <c r="AE53" s="33">
        <f t="shared" si="11"/>
        <v>0</v>
      </c>
      <c r="AF53" s="14">
        <f t="shared" si="8"/>
        <v>0</v>
      </c>
      <c r="AG53" s="124">
        <v>4819.7299999999996</v>
      </c>
      <c r="AH53" s="166">
        <f t="shared" si="12"/>
        <v>23096.33</v>
      </c>
      <c r="AI53" s="166">
        <f t="shared" si="13"/>
        <v>27916.06</v>
      </c>
      <c r="AJ53" s="142"/>
      <c r="AK53" s="142"/>
      <c r="AL53" s="142"/>
    </row>
    <row r="54" spans="1:43" ht="21" customHeight="1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20000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5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14">
        <v>6460.39</v>
      </c>
      <c r="AA54" s="161">
        <f t="shared" si="9"/>
        <v>21785.25</v>
      </c>
      <c r="AB54" s="14">
        <f t="shared" si="14"/>
        <v>100</v>
      </c>
      <c r="AC54" s="161">
        <v>21785.25</v>
      </c>
      <c r="AD54" s="14">
        <f t="shared" si="7"/>
        <v>100</v>
      </c>
      <c r="AE54" s="33">
        <f t="shared" si="11"/>
        <v>0</v>
      </c>
      <c r="AF54" s="14">
        <f t="shared" si="8"/>
        <v>0</v>
      </c>
      <c r="AG54" s="124">
        <v>6460.39</v>
      </c>
      <c r="AH54" s="166">
        <f t="shared" si="12"/>
        <v>15324.86</v>
      </c>
      <c r="AI54" s="166">
        <f t="shared" si="13"/>
        <v>21785.25</v>
      </c>
      <c r="AJ54" s="120"/>
      <c r="AK54" s="136"/>
      <c r="AL54" s="136"/>
    </row>
    <row r="55" spans="1:43" s="143" customFormat="1" ht="23.25" customHeight="1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20000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5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16">
        <v>2</v>
      </c>
      <c r="W55" s="16">
        <v>3</v>
      </c>
      <c r="X55" s="16">
        <v>0</v>
      </c>
      <c r="Y55" s="14">
        <f t="shared" si="6"/>
        <v>20</v>
      </c>
      <c r="Z55" s="14">
        <v>3796.24</v>
      </c>
      <c r="AA55" s="161">
        <f t="shared" si="9"/>
        <v>5552.67</v>
      </c>
      <c r="AB55" s="14">
        <f t="shared" si="14"/>
        <v>100</v>
      </c>
      <c r="AC55" s="161">
        <v>5552.67</v>
      </c>
      <c r="AD55" s="14">
        <f t="shared" si="7"/>
        <v>100</v>
      </c>
      <c r="AE55" s="33">
        <f t="shared" si="11"/>
        <v>0</v>
      </c>
      <c r="AF55" s="14">
        <f t="shared" si="8"/>
        <v>0</v>
      </c>
      <c r="AG55" s="124">
        <v>3796.24</v>
      </c>
      <c r="AH55" s="166">
        <f t="shared" si="12"/>
        <v>1756.43</v>
      </c>
      <c r="AI55" s="166">
        <f t="shared" si="13"/>
        <v>5552.67</v>
      </c>
      <c r="AJ55" s="142"/>
      <c r="AK55" s="189"/>
      <c r="AL55" s="142"/>
    </row>
    <row r="56" spans="1:43" s="143" customFormat="1" ht="20.25" customHeight="1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30000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5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16">
        <v>21</v>
      </c>
      <c r="W56" s="16">
        <v>30</v>
      </c>
      <c r="X56" s="16">
        <v>0</v>
      </c>
      <c r="Y56" s="14">
        <f t="shared" si="6"/>
        <v>87.5</v>
      </c>
      <c r="Z56" s="14">
        <v>12798.01</v>
      </c>
      <c r="AA56" s="161">
        <f t="shared" si="9"/>
        <v>21234.760000000002</v>
      </c>
      <c r="AB56" s="14">
        <f t="shared" si="14"/>
        <v>95.536825397111073</v>
      </c>
      <c r="AC56" s="161">
        <v>21234.76</v>
      </c>
      <c r="AD56" s="14">
        <f t="shared" si="7"/>
        <v>99.999999999999972</v>
      </c>
      <c r="AE56" s="33">
        <f t="shared" si="11"/>
        <v>0</v>
      </c>
      <c r="AF56" s="14">
        <f t="shared" si="8"/>
        <v>0</v>
      </c>
      <c r="AG56" s="124">
        <v>11805.99</v>
      </c>
      <c r="AH56" s="166">
        <f t="shared" si="12"/>
        <v>9428.77</v>
      </c>
      <c r="AI56" s="166">
        <f t="shared" si="13"/>
        <v>21234.760000000002</v>
      </c>
      <c r="AJ56" s="142"/>
      <c r="AK56" s="142"/>
      <c r="AL56" s="142"/>
    </row>
    <row r="57" spans="1:43" s="143" customFormat="1" ht="19.5" customHeight="1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50000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5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16">
        <v>21</v>
      </c>
      <c r="W57" s="16">
        <v>21</v>
      </c>
      <c r="X57" s="16">
        <v>0</v>
      </c>
      <c r="Y57" s="14">
        <f t="shared" si="6"/>
        <v>14.482758620689657</v>
      </c>
      <c r="Z57" s="201">
        <v>7229.95</v>
      </c>
      <c r="AA57" s="161">
        <f t="shared" si="9"/>
        <v>27613.32</v>
      </c>
      <c r="AB57" s="14">
        <f t="shared" si="14"/>
        <v>114.43568770645989</v>
      </c>
      <c r="AC57" s="161">
        <f t="shared" si="10"/>
        <v>27613.32</v>
      </c>
      <c r="AD57" s="14">
        <f t="shared" si="7"/>
        <v>100</v>
      </c>
      <c r="AE57" s="33">
        <f t="shared" si="11"/>
        <v>0</v>
      </c>
      <c r="AF57" s="14">
        <f t="shared" si="8"/>
        <v>0</v>
      </c>
      <c r="AG57" s="124">
        <v>10713.28</v>
      </c>
      <c r="AH57" s="166">
        <f t="shared" si="12"/>
        <v>16900.04</v>
      </c>
      <c r="AI57" s="166">
        <f t="shared" si="13"/>
        <v>27613.32</v>
      </c>
      <c r="AJ57" s="142"/>
      <c r="AK57" s="142"/>
      <c r="AL57" s="142"/>
    </row>
    <row r="58" spans="1:43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885100</v>
      </c>
      <c r="H58" s="58">
        <f t="shared" ref="H58:M58" si="16">SUM(H7:H57)</f>
        <v>1073</v>
      </c>
      <c r="I58" s="58">
        <f t="shared" si="16"/>
        <v>161</v>
      </c>
      <c r="J58" s="58">
        <f t="shared" si="16"/>
        <v>841</v>
      </c>
      <c r="K58" s="58">
        <f t="shared" si="16"/>
        <v>639</v>
      </c>
      <c r="L58" s="58">
        <f t="shared" si="16"/>
        <v>677</v>
      </c>
      <c r="M58" s="58">
        <f t="shared" si="16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58">
        <f>SUM(V7:V57)</f>
        <v>163</v>
      </c>
      <c r="W58" s="58">
        <f>SUM(W7:W57)</f>
        <v>215</v>
      </c>
      <c r="X58" s="58">
        <f>SUM(X7:X57)</f>
        <v>2</v>
      </c>
      <c r="Y58" s="14">
        <f>IF(H58=0,0,V58/H58)*100</f>
        <v>15.191053122087606</v>
      </c>
      <c r="Z58" s="146">
        <f>SUM(Z7:Z57)</f>
        <v>213053.90000000005</v>
      </c>
      <c r="AA58" s="165">
        <f>SUM(AA7:AA57)</f>
        <v>593229.1100000001</v>
      </c>
      <c r="AB58" s="14">
        <f>IF(Z58=0,0,AA58/Z58)*100</f>
        <v>278.44085933184044</v>
      </c>
      <c r="AC58" s="165">
        <f>SUM(AC7:AC57)</f>
        <v>581368.6100000001</v>
      </c>
      <c r="AD58" s="14">
        <f>IF(AA58=0,0,AC58/AA58)*100</f>
        <v>98.000688132111392</v>
      </c>
      <c r="AE58" s="33">
        <f>SUM(AE7:AE57)</f>
        <v>11860.500000000002</v>
      </c>
      <c r="AF58" s="14">
        <f>IF(AA58=0,0,AE58/AA58)*100</f>
        <v>1.9993118678886139</v>
      </c>
      <c r="AG58" s="152">
        <f>SUM(AG7:AG57)</f>
        <v>248526.46000000002</v>
      </c>
      <c r="AH58" s="152">
        <f>SUM(AH7:AH57)</f>
        <v>344702.64999999997</v>
      </c>
      <c r="AI58" s="152">
        <f>SUM(AI7:AI57)</f>
        <v>593229.1100000001</v>
      </c>
      <c r="AJ58" s="120"/>
      <c r="AK58" s="136"/>
      <c r="AL58" s="136"/>
    </row>
    <row r="59" spans="1:43" x14ac:dyDescent="0.25">
      <c r="A59" s="103"/>
      <c r="B59" s="103"/>
      <c r="C59" s="190"/>
      <c r="D59" s="190"/>
      <c r="E59" s="190"/>
      <c r="F59" s="190"/>
      <c r="G59" s="190"/>
      <c r="H59" s="187"/>
      <c r="I59" s="187"/>
      <c r="J59" s="187"/>
      <c r="K59" s="187"/>
      <c r="L59" s="187"/>
      <c r="M59" s="187"/>
      <c r="N59" s="150"/>
      <c r="O59" s="187"/>
      <c r="P59" s="187"/>
      <c r="Q59" s="150"/>
      <c r="R59" s="187"/>
      <c r="S59" s="148"/>
      <c r="T59" s="149"/>
      <c r="U59" s="148"/>
      <c r="V59" s="147"/>
      <c r="W59" s="147"/>
      <c r="X59" s="147"/>
      <c r="Y59" s="148"/>
      <c r="Z59" s="151" t="s">
        <v>175</v>
      </c>
      <c r="AA59" s="371">
        <v>344702.65</v>
      </c>
      <c r="AB59" s="371"/>
      <c r="AC59" s="371"/>
      <c r="AD59" s="148"/>
      <c r="AE59" s="111"/>
      <c r="AF59" s="148"/>
      <c r="AG59" s="152"/>
      <c r="AH59" s="152"/>
      <c r="AI59" s="152"/>
      <c r="AJ59" s="120"/>
      <c r="AK59" s="136"/>
      <c r="AL59" s="136"/>
      <c r="AM59" s="136"/>
      <c r="AN59" s="136"/>
      <c r="AO59" s="136"/>
      <c r="AP59" s="136"/>
      <c r="AQ59" s="136"/>
    </row>
    <row r="60" spans="1:43" ht="10.5" customHeight="1" x14ac:dyDescent="0.25">
      <c r="A60" s="103"/>
      <c r="B60" s="103"/>
      <c r="C60" s="190"/>
      <c r="D60" s="190"/>
      <c r="E60" s="190"/>
      <c r="F60" s="190"/>
      <c r="G60" s="190"/>
      <c r="H60" s="187"/>
      <c r="I60" s="187"/>
      <c r="J60" s="187"/>
      <c r="K60" s="187"/>
      <c r="L60" s="187"/>
      <c r="M60" s="187"/>
      <c r="N60" s="150"/>
      <c r="O60" s="187"/>
      <c r="P60" s="187"/>
      <c r="Q60" s="150"/>
      <c r="R60" s="187"/>
      <c r="S60" s="150"/>
      <c r="T60" s="193"/>
      <c r="U60" s="150"/>
      <c r="V60" s="187"/>
      <c r="W60" s="187"/>
      <c r="X60" s="187"/>
      <c r="Y60" s="150"/>
      <c r="Z60" s="167"/>
      <c r="AA60" s="168"/>
      <c r="AB60" s="372" t="s">
        <v>184</v>
      </c>
      <c r="AC60" s="372"/>
      <c r="AD60" s="169"/>
      <c r="AE60" s="372" t="s">
        <v>185</v>
      </c>
      <c r="AF60" s="372"/>
      <c r="AG60" s="152"/>
      <c r="AH60" s="152"/>
      <c r="AI60" s="152"/>
      <c r="AJ60" s="120"/>
      <c r="AK60" s="136"/>
      <c r="AL60" s="136"/>
      <c r="AM60" s="136"/>
      <c r="AN60" s="136"/>
      <c r="AO60" s="136"/>
      <c r="AP60" s="136"/>
      <c r="AQ60" s="136"/>
    </row>
    <row r="61" spans="1:43" x14ac:dyDescent="0.25">
      <c r="A61" s="78"/>
      <c r="B61" s="78"/>
      <c r="C61" s="120"/>
      <c r="D61" s="191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95" t="s">
        <v>180</v>
      </c>
      <c r="T61" s="193">
        <v>728494.79</v>
      </c>
      <c r="U61" s="120"/>
      <c r="V61" s="120"/>
      <c r="W61" s="120"/>
      <c r="X61" s="120"/>
      <c r="Y61" s="120"/>
      <c r="Z61" s="124"/>
      <c r="AA61" s="170">
        <f>AA58-AA59</f>
        <v>248526.46000000008</v>
      </c>
      <c r="AB61" s="171" t="s">
        <v>166</v>
      </c>
      <c r="AC61" s="172">
        <f>T58</f>
        <v>344702.64999999997</v>
      </c>
      <c r="AD61" s="166"/>
      <c r="AE61" s="378"/>
      <c r="AF61" s="378"/>
      <c r="AG61" s="121"/>
      <c r="AH61" s="120"/>
      <c r="AI61" s="120"/>
      <c r="AJ61" s="120"/>
      <c r="AK61" s="136"/>
      <c r="AL61" s="136"/>
      <c r="AM61" s="136"/>
      <c r="AN61" s="136"/>
      <c r="AO61" s="136"/>
      <c r="AP61" s="136"/>
      <c r="AQ61" s="136"/>
    </row>
    <row r="62" spans="1:43" x14ac:dyDescent="0.25">
      <c r="A62" s="78"/>
      <c r="B62" s="78"/>
      <c r="C62" s="120"/>
      <c r="D62" s="191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379" t="s">
        <v>181</v>
      </c>
      <c r="S62" s="191" t="s">
        <v>177</v>
      </c>
      <c r="T62" s="196">
        <f>AC58</f>
        <v>581368.6100000001</v>
      </c>
      <c r="U62" s="120"/>
      <c r="V62" s="120"/>
      <c r="W62" s="120"/>
      <c r="X62" s="120"/>
      <c r="Y62" s="120"/>
      <c r="Z62" s="124"/>
      <c r="AA62" s="368" t="s">
        <v>167</v>
      </c>
      <c r="AB62" s="368"/>
      <c r="AC62" s="170">
        <f>AG58</f>
        <v>248526.46000000002</v>
      </c>
      <c r="AD62" s="175" t="s">
        <v>171</v>
      </c>
      <c r="AE62" s="369">
        <v>92998.91</v>
      </c>
      <c r="AF62" s="369"/>
      <c r="AG62" s="124"/>
      <c r="AH62" s="120"/>
      <c r="AI62" s="120"/>
      <c r="AJ62" s="120"/>
      <c r="AK62" s="136"/>
      <c r="AL62" s="136"/>
      <c r="AM62" s="136"/>
      <c r="AN62" s="136"/>
      <c r="AO62" s="136"/>
      <c r="AP62" s="136"/>
      <c r="AQ62" s="136"/>
    </row>
    <row r="63" spans="1:43" x14ac:dyDescent="0.25">
      <c r="A63" s="78"/>
      <c r="B63" s="78"/>
      <c r="C63" s="120"/>
      <c r="D63" s="191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379"/>
      <c r="S63" s="191" t="s">
        <v>178</v>
      </c>
      <c r="T63" s="197">
        <v>43532.480000000003</v>
      </c>
      <c r="U63" s="120"/>
      <c r="V63" s="120"/>
      <c r="W63" s="120"/>
      <c r="X63" s="120"/>
      <c r="Y63" s="120"/>
      <c r="Z63" s="124"/>
      <c r="AA63" s="368" t="s">
        <v>168</v>
      </c>
      <c r="AB63" s="368"/>
      <c r="AC63" s="176">
        <v>90523.56</v>
      </c>
      <c r="AD63" s="175" t="s">
        <v>172</v>
      </c>
      <c r="AE63" s="368">
        <v>520874.99</v>
      </c>
      <c r="AF63" s="368"/>
      <c r="AG63" s="124"/>
      <c r="AH63" s="120"/>
      <c r="AI63" s="120"/>
      <c r="AJ63" s="120"/>
      <c r="AK63" s="136"/>
      <c r="AL63" s="136"/>
      <c r="AM63" s="136"/>
      <c r="AN63" s="136"/>
      <c r="AO63" s="136"/>
      <c r="AP63" s="136"/>
      <c r="AQ63" s="136"/>
    </row>
    <row r="64" spans="1:43" x14ac:dyDescent="0.25">
      <c r="A64" s="78"/>
      <c r="B64" s="78"/>
      <c r="C64" s="120"/>
      <c r="D64" s="191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379"/>
      <c r="S64" s="198" t="s">
        <v>179</v>
      </c>
      <c r="T64" s="120">
        <v>10305.209999999999</v>
      </c>
      <c r="U64" s="120"/>
      <c r="V64" s="120"/>
      <c r="W64" s="120"/>
      <c r="X64" s="120"/>
      <c r="Y64" s="120"/>
      <c r="Z64" s="124"/>
      <c r="AA64" s="369" t="s">
        <v>169</v>
      </c>
      <c r="AB64" s="369"/>
      <c r="AC64" s="172">
        <v>12385.79</v>
      </c>
      <c r="AD64" s="177" t="s">
        <v>173</v>
      </c>
      <c r="AE64" s="370">
        <f>AE62+AE63</f>
        <v>613873.9</v>
      </c>
      <c r="AF64" s="366"/>
      <c r="AG64" s="124"/>
      <c r="AH64" s="120"/>
      <c r="AI64" s="120"/>
      <c r="AJ64" s="120"/>
      <c r="AK64" s="136"/>
      <c r="AL64" s="136"/>
      <c r="AM64" s="136"/>
      <c r="AN64" s="136"/>
      <c r="AO64" s="136"/>
      <c r="AP64" s="136"/>
      <c r="AQ64" s="136"/>
    </row>
    <row r="65" spans="1:43" x14ac:dyDescent="0.25">
      <c r="A65" s="78"/>
      <c r="B65" s="78"/>
      <c r="C65" s="120"/>
      <c r="D65" s="191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 t="s">
        <v>182</v>
      </c>
      <c r="S65" s="120"/>
      <c r="T65" s="191">
        <v>176172.34</v>
      </c>
      <c r="U65" s="120"/>
      <c r="V65" s="120"/>
      <c r="W65" s="120"/>
      <c r="X65" s="120"/>
      <c r="Y65" s="120"/>
      <c r="Z65" s="124"/>
      <c r="AA65" s="366" t="s">
        <v>170</v>
      </c>
      <c r="AB65" s="366"/>
      <c r="AC65" s="170">
        <f>SUM(AC62:AC64)</f>
        <v>351435.81</v>
      </c>
      <c r="AD65" s="124"/>
      <c r="AE65" s="121"/>
      <c r="AF65" s="124"/>
      <c r="AG65" s="124"/>
      <c r="AH65" s="120"/>
      <c r="AI65" s="120"/>
      <c r="AJ65" s="120"/>
      <c r="AK65" s="136"/>
      <c r="AL65" s="136"/>
      <c r="AM65" s="136"/>
      <c r="AN65" s="136"/>
      <c r="AO65" s="136"/>
      <c r="AP65" s="136"/>
      <c r="AQ65" s="136"/>
    </row>
    <row r="66" spans="1:43" x14ac:dyDescent="0.25">
      <c r="A66" s="78"/>
      <c r="B66" s="78"/>
      <c r="C66" s="120"/>
      <c r="D66" s="191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99">
        <f>T61-T62-T63-T64-T65</f>
        <v>-82883.850000000064</v>
      </c>
      <c r="U66" s="120"/>
      <c r="V66" s="120"/>
      <c r="W66" s="120"/>
      <c r="X66" s="120"/>
      <c r="Y66" s="120"/>
      <c r="Z66" s="124"/>
      <c r="AA66" s="176"/>
      <c r="AB66" s="124"/>
      <c r="AC66" s="170">
        <v>0.45</v>
      </c>
      <c r="AD66" s="124"/>
      <c r="AE66" s="121"/>
      <c r="AF66" s="124"/>
      <c r="AG66" s="124"/>
      <c r="AH66" s="120"/>
      <c r="AI66" s="120"/>
      <c r="AJ66" s="120"/>
      <c r="AK66" s="136"/>
      <c r="AL66" s="136"/>
      <c r="AM66" s="136"/>
      <c r="AN66" s="136"/>
      <c r="AO66" s="136"/>
      <c r="AP66" s="136"/>
      <c r="AQ66" s="136"/>
    </row>
    <row r="67" spans="1:43" ht="15.75" x14ac:dyDescent="0.25"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20"/>
      <c r="W67" s="120"/>
      <c r="X67" s="136"/>
      <c r="Y67" s="136"/>
      <c r="Z67" s="120"/>
      <c r="AA67" s="164"/>
      <c r="AB67" s="136"/>
      <c r="AC67" s="202">
        <f>SUM(AC65:AC66)</f>
        <v>351436.26</v>
      </c>
      <c r="AD67" s="136"/>
      <c r="AE67" s="135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</row>
    <row r="68" spans="1:43" x14ac:dyDescent="0.25"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20"/>
      <c r="W68" s="120"/>
      <c r="X68" s="136"/>
      <c r="Y68" s="136"/>
      <c r="Z68" s="120"/>
      <c r="AA68" s="164"/>
      <c r="AB68" s="136"/>
      <c r="AC68" s="164"/>
      <c r="AD68" s="136"/>
      <c r="AE68" s="135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</row>
    <row r="69" spans="1:43" x14ac:dyDescent="0.25"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20"/>
      <c r="W69" s="120"/>
      <c r="X69" s="136"/>
      <c r="Y69" s="136"/>
      <c r="Z69" s="120"/>
      <c r="AA69" s="164"/>
      <c r="AB69" s="136"/>
      <c r="AC69" s="164"/>
      <c r="AD69" s="136"/>
      <c r="AE69" s="135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</row>
    <row r="70" spans="1:43" x14ac:dyDescent="0.25">
      <c r="C70" s="136"/>
      <c r="V70"/>
      <c r="W70"/>
      <c r="Z70"/>
      <c r="AA70"/>
      <c r="AB70" s="136"/>
      <c r="AC70" s="164"/>
      <c r="AD70" s="136"/>
      <c r="AE70" s="135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</row>
    <row r="71" spans="1:43" x14ac:dyDescent="0.25">
      <c r="C71" s="136"/>
      <c r="V71"/>
      <c r="W71"/>
      <c r="Z71"/>
      <c r="AA71"/>
      <c r="AB71" s="136"/>
      <c r="AC71" s="164"/>
      <c r="AD71" s="136"/>
      <c r="AE71" s="135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</row>
    <row r="72" spans="1:43" x14ac:dyDescent="0.25">
      <c r="C72" s="136"/>
      <c r="V72"/>
      <c r="W72"/>
      <c r="Z72"/>
      <c r="AA72"/>
      <c r="AB72" s="136"/>
      <c r="AC72" s="164"/>
      <c r="AD72" s="136"/>
      <c r="AE72" s="135"/>
      <c r="AF72" s="136"/>
      <c r="AG72" s="136"/>
      <c r="AH72" s="136"/>
      <c r="AI72" s="136"/>
      <c r="AJ72" s="136"/>
      <c r="AK72" s="136"/>
      <c r="AL72" s="136"/>
    </row>
    <row r="73" spans="1:43" x14ac:dyDescent="0.25">
      <c r="V73"/>
      <c r="W73"/>
      <c r="Z73"/>
      <c r="AA73"/>
      <c r="AB73" s="136"/>
      <c r="AC73" s="164"/>
      <c r="AD73" s="136"/>
      <c r="AE73" s="135"/>
      <c r="AF73" s="136"/>
      <c r="AG73" s="136"/>
      <c r="AH73" s="136"/>
      <c r="AI73" s="136"/>
      <c r="AJ73" s="136"/>
      <c r="AK73" s="136"/>
      <c r="AL73" s="136"/>
    </row>
    <row r="74" spans="1:43" x14ac:dyDescent="0.25">
      <c r="V74"/>
      <c r="W74"/>
      <c r="Z74"/>
      <c r="AA74"/>
    </row>
    <row r="75" spans="1:43" x14ac:dyDescent="0.25">
      <c r="V75"/>
      <c r="W75"/>
      <c r="Z75"/>
      <c r="AA75"/>
    </row>
    <row r="76" spans="1:43" x14ac:dyDescent="0.25">
      <c r="V76"/>
      <c r="W76"/>
      <c r="Z76"/>
      <c r="AA76"/>
    </row>
    <row r="77" spans="1:43" x14ac:dyDescent="0.25">
      <c r="V77"/>
      <c r="W77"/>
      <c r="Z77"/>
      <c r="AA77"/>
    </row>
    <row r="78" spans="1:43" x14ac:dyDescent="0.25">
      <c r="V78"/>
      <c r="W78"/>
      <c r="Z78"/>
      <c r="AA78"/>
    </row>
    <row r="79" spans="1:43" x14ac:dyDescent="0.25">
      <c r="V79"/>
      <c r="W79"/>
      <c r="Z79"/>
      <c r="AA79"/>
    </row>
    <row r="80" spans="1:43" x14ac:dyDescent="0.25">
      <c r="V80"/>
      <c r="W80"/>
      <c r="Z80"/>
      <c r="AA80"/>
    </row>
    <row r="81" spans="22:27" x14ac:dyDescent="0.25">
      <c r="V81"/>
      <c r="W81"/>
      <c r="Z81"/>
      <c r="AA81"/>
    </row>
    <row r="82" spans="22:27" x14ac:dyDescent="0.25">
      <c r="V82"/>
      <c r="W82"/>
      <c r="Z82"/>
      <c r="AA82"/>
    </row>
    <row r="83" spans="22:27" x14ac:dyDescent="0.25">
      <c r="V83"/>
      <c r="W83"/>
      <c r="Z83"/>
      <c r="AA83"/>
    </row>
    <row r="84" spans="22:27" x14ac:dyDescent="0.25">
      <c r="V84"/>
      <c r="W84"/>
      <c r="Z84"/>
      <c r="AA84"/>
    </row>
    <row r="85" spans="22:27" x14ac:dyDescent="0.25">
      <c r="V85"/>
      <c r="W85"/>
      <c r="Z85"/>
      <c r="AA85"/>
    </row>
    <row r="86" spans="22:27" x14ac:dyDescent="0.25">
      <c r="V86"/>
      <c r="W86"/>
      <c r="Z86"/>
      <c r="AA86"/>
    </row>
    <row r="87" spans="22:27" x14ac:dyDescent="0.25">
      <c r="V87"/>
      <c r="W87"/>
      <c r="Z87"/>
      <c r="AA87"/>
    </row>
    <row r="88" spans="22:27" x14ac:dyDescent="0.25">
      <c r="V88"/>
      <c r="W88"/>
      <c r="Z88"/>
      <c r="AA88"/>
    </row>
    <row r="89" spans="22:27" x14ac:dyDescent="0.25">
      <c r="V89"/>
      <c r="W89"/>
      <c r="Z89"/>
      <c r="AA89"/>
    </row>
    <row r="90" spans="22:27" x14ac:dyDescent="0.25">
      <c r="V90"/>
      <c r="W90"/>
      <c r="Z90"/>
      <c r="AA90"/>
    </row>
    <row r="91" spans="22:27" x14ac:dyDescent="0.25">
      <c r="V91"/>
      <c r="W91"/>
      <c r="Z91"/>
      <c r="AA91"/>
    </row>
    <row r="92" spans="22:27" x14ac:dyDescent="0.25">
      <c r="V92"/>
      <c r="W92"/>
      <c r="Z92"/>
      <c r="AA92"/>
    </row>
    <row r="93" spans="22:27" x14ac:dyDescent="0.25">
      <c r="V93"/>
      <c r="W93"/>
      <c r="Z93"/>
      <c r="AA93"/>
    </row>
    <row r="94" spans="22:27" x14ac:dyDescent="0.25">
      <c r="V94"/>
      <c r="W94"/>
      <c r="Z94"/>
      <c r="AA94"/>
    </row>
    <row r="95" spans="22:27" x14ac:dyDescent="0.25">
      <c r="V95"/>
      <c r="W95"/>
      <c r="Z95"/>
      <c r="AA95"/>
    </row>
    <row r="96" spans="22:27" x14ac:dyDescent="0.25">
      <c r="V96"/>
      <c r="W96"/>
      <c r="Z96"/>
      <c r="AA96"/>
    </row>
    <row r="97" spans="22:27" x14ac:dyDescent="0.25">
      <c r="V97"/>
      <c r="W97"/>
      <c r="Z97"/>
      <c r="AA97"/>
    </row>
    <row r="98" spans="22:27" x14ac:dyDescent="0.25">
      <c r="V98"/>
      <c r="W98"/>
      <c r="Z98"/>
      <c r="AA98"/>
    </row>
    <row r="99" spans="22:27" x14ac:dyDescent="0.25">
      <c r="V99"/>
      <c r="W99"/>
      <c r="Z99"/>
      <c r="AA99"/>
    </row>
    <row r="100" spans="22:27" x14ac:dyDescent="0.25">
      <c r="V100"/>
      <c r="W100"/>
      <c r="Z100"/>
      <c r="AA100"/>
    </row>
    <row r="101" spans="22:27" x14ac:dyDescent="0.25">
      <c r="V101"/>
      <c r="W101"/>
      <c r="Z101"/>
      <c r="AA101"/>
    </row>
    <row r="102" spans="22:27" x14ac:dyDescent="0.25">
      <c r="V102"/>
      <c r="W102"/>
      <c r="Z102"/>
      <c r="AA102"/>
    </row>
    <row r="103" spans="22:27" x14ac:dyDescent="0.25">
      <c r="V103"/>
      <c r="W103"/>
      <c r="Z103"/>
      <c r="AA103"/>
    </row>
    <row r="104" spans="22:27" x14ac:dyDescent="0.25">
      <c r="V104"/>
      <c r="W104"/>
      <c r="Z104"/>
      <c r="AA104"/>
    </row>
    <row r="105" spans="22:27" x14ac:dyDescent="0.25">
      <c r="V105"/>
      <c r="W105"/>
      <c r="Z105"/>
      <c r="AA105"/>
    </row>
    <row r="106" spans="22:27" x14ac:dyDescent="0.25">
      <c r="V106"/>
      <c r="W106"/>
      <c r="Z106"/>
      <c r="AA106"/>
    </row>
    <row r="107" spans="22:27" x14ac:dyDescent="0.25">
      <c r="V107"/>
      <c r="W107"/>
      <c r="Z107"/>
      <c r="AA107"/>
    </row>
    <row r="108" spans="22:27" x14ac:dyDescent="0.25">
      <c r="V108"/>
      <c r="W108"/>
      <c r="Z108"/>
      <c r="AA108"/>
    </row>
    <row r="109" spans="22:27" x14ac:dyDescent="0.25">
      <c r="V109"/>
      <c r="W109"/>
      <c r="Z109"/>
      <c r="AA109"/>
    </row>
    <row r="110" spans="22:27" x14ac:dyDescent="0.25">
      <c r="V110"/>
      <c r="W110"/>
      <c r="Z110"/>
      <c r="AA110"/>
    </row>
    <row r="111" spans="22:27" x14ac:dyDescent="0.25">
      <c r="V111"/>
      <c r="W111"/>
      <c r="Z111"/>
      <c r="AA111"/>
    </row>
    <row r="112" spans="22:27" x14ac:dyDescent="0.25">
      <c r="V112"/>
      <c r="W112"/>
      <c r="Z112"/>
      <c r="AA112"/>
    </row>
    <row r="113" spans="22:27" x14ac:dyDescent="0.25">
      <c r="V113"/>
      <c r="W113"/>
      <c r="Z113"/>
      <c r="AA113"/>
    </row>
    <row r="114" spans="22:27" x14ac:dyDescent="0.25">
      <c r="V114"/>
      <c r="W114"/>
      <c r="Z114"/>
      <c r="AA114"/>
    </row>
    <row r="115" spans="22:27" x14ac:dyDescent="0.25">
      <c r="V115"/>
      <c r="W115"/>
      <c r="Z115"/>
      <c r="AA115"/>
    </row>
    <row r="116" spans="22:27" x14ac:dyDescent="0.25">
      <c r="V116"/>
      <c r="W116"/>
      <c r="Z116"/>
      <c r="AA116"/>
    </row>
    <row r="117" spans="22:27" x14ac:dyDescent="0.25">
      <c r="V117"/>
      <c r="W117"/>
      <c r="Z117"/>
      <c r="AA117"/>
    </row>
    <row r="118" spans="22:27" x14ac:dyDescent="0.25">
      <c r="V118"/>
      <c r="W118"/>
      <c r="Z118"/>
      <c r="AA118"/>
    </row>
    <row r="119" spans="22:27" x14ac:dyDescent="0.25">
      <c r="V119"/>
      <c r="W119"/>
      <c r="Z119"/>
      <c r="AA119"/>
    </row>
    <row r="120" spans="22:27" x14ac:dyDescent="0.25">
      <c r="V120"/>
      <c r="W120"/>
      <c r="Z120"/>
      <c r="AA120"/>
    </row>
    <row r="121" spans="22:27" x14ac:dyDescent="0.25">
      <c r="V121"/>
      <c r="W121"/>
      <c r="Z121"/>
      <c r="AA121"/>
    </row>
    <row r="122" spans="22:27" x14ac:dyDescent="0.25">
      <c r="V122"/>
      <c r="W122"/>
      <c r="Z122"/>
      <c r="AA122"/>
    </row>
    <row r="123" spans="22:27" x14ac:dyDescent="0.25">
      <c r="V123"/>
      <c r="W123"/>
      <c r="Z123"/>
      <c r="AA123"/>
    </row>
    <row r="124" spans="22:27" x14ac:dyDescent="0.25">
      <c r="V124"/>
      <c r="W124"/>
      <c r="Z124"/>
      <c r="AA124"/>
    </row>
    <row r="125" spans="22:27" x14ac:dyDescent="0.25">
      <c r="V125"/>
      <c r="W125"/>
      <c r="Z125"/>
      <c r="AA125"/>
    </row>
    <row r="126" spans="22:27" x14ac:dyDescent="0.25">
      <c r="V126"/>
      <c r="W126"/>
      <c r="Z126"/>
      <c r="AA126"/>
    </row>
    <row r="127" spans="22:27" x14ac:dyDescent="0.25">
      <c r="V127"/>
      <c r="W127"/>
      <c r="Z127"/>
      <c r="AA127"/>
    </row>
    <row r="128" spans="22:27" x14ac:dyDescent="0.25">
      <c r="V128"/>
      <c r="W128"/>
      <c r="Z128"/>
      <c r="AA128"/>
    </row>
    <row r="129" spans="22:27" x14ac:dyDescent="0.25">
      <c r="V129"/>
      <c r="W129"/>
      <c r="Z129"/>
      <c r="AA129"/>
    </row>
    <row r="130" spans="22:27" x14ac:dyDescent="0.25">
      <c r="V130"/>
      <c r="W130"/>
      <c r="Z130"/>
      <c r="AA130"/>
    </row>
    <row r="131" spans="22:27" x14ac:dyDescent="0.25">
      <c r="V131"/>
      <c r="W131"/>
      <c r="Z131"/>
      <c r="AA131"/>
    </row>
    <row r="132" spans="22:27" x14ac:dyDescent="0.25">
      <c r="V132"/>
      <c r="W132"/>
      <c r="Z132"/>
      <c r="AA132"/>
    </row>
    <row r="133" spans="22:27" x14ac:dyDescent="0.25">
      <c r="V133"/>
      <c r="W133"/>
      <c r="Z133"/>
      <c r="AA133"/>
    </row>
    <row r="134" spans="22:27" x14ac:dyDescent="0.25">
      <c r="V134"/>
      <c r="W134"/>
      <c r="Z134"/>
      <c r="AA134"/>
    </row>
    <row r="135" spans="22:27" x14ac:dyDescent="0.25">
      <c r="V135"/>
      <c r="W135"/>
      <c r="Z135"/>
      <c r="AA135"/>
    </row>
    <row r="136" spans="22:27" x14ac:dyDescent="0.25">
      <c r="V136"/>
      <c r="W136"/>
      <c r="Z136"/>
      <c r="AA136"/>
    </row>
    <row r="137" spans="22:27" x14ac:dyDescent="0.25">
      <c r="V137"/>
      <c r="W137"/>
      <c r="Z137"/>
      <c r="AA137"/>
    </row>
    <row r="138" spans="22:27" x14ac:dyDescent="0.25">
      <c r="V138"/>
      <c r="W138"/>
      <c r="Z138"/>
      <c r="AA138"/>
    </row>
    <row r="139" spans="22:27" x14ac:dyDescent="0.25">
      <c r="V139"/>
      <c r="W139"/>
      <c r="Z139"/>
      <c r="AA139"/>
    </row>
    <row r="140" spans="22:27" x14ac:dyDescent="0.25">
      <c r="V140"/>
      <c r="W140"/>
      <c r="Z140"/>
      <c r="AA140"/>
    </row>
    <row r="141" spans="22:27" x14ac:dyDescent="0.25">
      <c r="V141"/>
      <c r="W141"/>
      <c r="Z141"/>
      <c r="AA141"/>
    </row>
    <row r="142" spans="22:27" x14ac:dyDescent="0.25">
      <c r="V142"/>
      <c r="W142"/>
      <c r="Z142"/>
      <c r="AA142"/>
    </row>
    <row r="143" spans="22:27" x14ac:dyDescent="0.25">
      <c r="V143"/>
      <c r="W143"/>
      <c r="Z143"/>
      <c r="AA143"/>
    </row>
    <row r="144" spans="22:27" x14ac:dyDescent="0.25">
      <c r="V144"/>
      <c r="W144"/>
      <c r="Z144"/>
      <c r="AA144"/>
    </row>
    <row r="145" spans="22:27" x14ac:dyDescent="0.25">
      <c r="V145"/>
      <c r="W145"/>
      <c r="Z145"/>
      <c r="AA145"/>
    </row>
    <row r="146" spans="22:27" x14ac:dyDescent="0.25">
      <c r="V146"/>
      <c r="W146"/>
      <c r="Z146"/>
      <c r="AA146"/>
    </row>
    <row r="147" spans="22:27" x14ac:dyDescent="0.25">
      <c r="V147"/>
      <c r="W147"/>
      <c r="Z147"/>
      <c r="AA147"/>
    </row>
    <row r="148" spans="22:27" x14ac:dyDescent="0.25">
      <c r="V148"/>
      <c r="W148"/>
      <c r="Z148"/>
      <c r="AA148"/>
    </row>
    <row r="149" spans="22:27" x14ac:dyDescent="0.25">
      <c r="V149"/>
      <c r="W149"/>
      <c r="Z149"/>
      <c r="AA149"/>
    </row>
    <row r="150" spans="22:27" x14ac:dyDescent="0.25">
      <c r="V150"/>
      <c r="W150"/>
      <c r="Z150"/>
      <c r="AA150"/>
    </row>
    <row r="151" spans="22:27" x14ac:dyDescent="0.25">
      <c r="V151"/>
      <c r="W151"/>
      <c r="Z151"/>
      <c r="AA151"/>
    </row>
    <row r="152" spans="22:27" x14ac:dyDescent="0.25">
      <c r="V152"/>
      <c r="W152"/>
      <c r="Z152"/>
      <c r="AA152"/>
    </row>
    <row r="153" spans="22:27" x14ac:dyDescent="0.25">
      <c r="V153"/>
      <c r="W153"/>
      <c r="Z153"/>
      <c r="AA153"/>
    </row>
    <row r="154" spans="22:27" x14ac:dyDescent="0.25">
      <c r="V154"/>
      <c r="W154"/>
      <c r="Z154"/>
      <c r="AA154"/>
    </row>
    <row r="155" spans="22:27" x14ac:dyDescent="0.25">
      <c r="V155"/>
      <c r="W155"/>
      <c r="Z155"/>
      <c r="AA155"/>
    </row>
    <row r="156" spans="22:27" x14ac:dyDescent="0.25">
      <c r="V156"/>
      <c r="W156"/>
      <c r="Z156"/>
      <c r="AA156"/>
    </row>
    <row r="157" spans="22:27" x14ac:dyDescent="0.25">
      <c r="V157"/>
      <c r="W157"/>
      <c r="Z157"/>
      <c r="AA157"/>
    </row>
    <row r="158" spans="22:27" x14ac:dyDescent="0.25">
      <c r="V158"/>
      <c r="W158"/>
      <c r="Z158"/>
      <c r="AA158"/>
    </row>
    <row r="159" spans="22:27" x14ac:dyDescent="0.25">
      <c r="V159"/>
      <c r="W159"/>
      <c r="Z159"/>
      <c r="AA159"/>
    </row>
    <row r="160" spans="22:27" x14ac:dyDescent="0.25">
      <c r="V160"/>
      <c r="W160"/>
      <c r="Z160"/>
      <c r="AA160"/>
    </row>
    <row r="161" spans="22:27" x14ac:dyDescent="0.25">
      <c r="V161"/>
      <c r="W161"/>
      <c r="Z161"/>
      <c r="AA161"/>
    </row>
    <row r="162" spans="22:27" x14ac:dyDescent="0.25">
      <c r="V162"/>
      <c r="W162"/>
      <c r="Z162"/>
      <c r="AA162"/>
    </row>
    <row r="163" spans="22:27" x14ac:dyDescent="0.25">
      <c r="V163"/>
      <c r="W163"/>
      <c r="Z163"/>
      <c r="AA163"/>
    </row>
    <row r="164" spans="22:27" x14ac:dyDescent="0.25">
      <c r="V164"/>
      <c r="W164"/>
      <c r="Z164"/>
      <c r="AA164"/>
    </row>
    <row r="165" spans="22:27" x14ac:dyDescent="0.25">
      <c r="V165"/>
      <c r="W165"/>
      <c r="Z165"/>
      <c r="AA165"/>
    </row>
    <row r="166" spans="22:27" x14ac:dyDescent="0.25">
      <c r="V166"/>
      <c r="W166"/>
      <c r="Z166"/>
      <c r="AA166"/>
    </row>
    <row r="167" spans="22:27" x14ac:dyDescent="0.25">
      <c r="V167"/>
      <c r="W167"/>
      <c r="Z167"/>
      <c r="AA167"/>
    </row>
    <row r="168" spans="22:27" x14ac:dyDescent="0.25">
      <c r="V168"/>
      <c r="W168"/>
      <c r="Z168"/>
      <c r="AA168"/>
    </row>
    <row r="169" spans="22:27" x14ac:dyDescent="0.25">
      <c r="V169"/>
      <c r="W169"/>
      <c r="Z169"/>
      <c r="AA169"/>
    </row>
    <row r="170" spans="22:27" x14ac:dyDescent="0.25">
      <c r="V170"/>
      <c r="W170"/>
      <c r="Z170"/>
      <c r="AA170"/>
    </row>
    <row r="171" spans="22:27" x14ac:dyDescent="0.25">
      <c r="V171"/>
      <c r="W171"/>
      <c r="Z171"/>
      <c r="AA171"/>
    </row>
    <row r="172" spans="22:27" x14ac:dyDescent="0.25">
      <c r="V172"/>
      <c r="W172"/>
      <c r="Z172"/>
      <c r="AA172"/>
    </row>
    <row r="173" spans="22:27" x14ac:dyDescent="0.25">
      <c r="V173"/>
      <c r="W173"/>
      <c r="Z173"/>
      <c r="AA173"/>
    </row>
    <row r="174" spans="22:27" x14ac:dyDescent="0.25">
      <c r="V174"/>
      <c r="W174"/>
      <c r="Z174"/>
      <c r="AA174"/>
    </row>
    <row r="175" spans="22:27" x14ac:dyDescent="0.25">
      <c r="V175"/>
      <c r="W175"/>
      <c r="Z175"/>
      <c r="AA175"/>
    </row>
    <row r="176" spans="22:27" x14ac:dyDescent="0.25">
      <c r="V176"/>
      <c r="W176"/>
      <c r="Z176"/>
      <c r="AA176"/>
    </row>
    <row r="177" spans="22:27" x14ac:dyDescent="0.25">
      <c r="V177"/>
      <c r="W177"/>
      <c r="Z177"/>
      <c r="AA177"/>
    </row>
    <row r="178" spans="22:27" x14ac:dyDescent="0.25">
      <c r="V178"/>
      <c r="W178"/>
      <c r="Z178"/>
      <c r="AA178"/>
    </row>
    <row r="179" spans="22:27" x14ac:dyDescent="0.25">
      <c r="V179"/>
      <c r="W179"/>
      <c r="Z179"/>
      <c r="AA179"/>
    </row>
    <row r="180" spans="22:27" x14ac:dyDescent="0.25">
      <c r="V180"/>
      <c r="W180"/>
      <c r="Z180"/>
      <c r="AA180"/>
    </row>
    <row r="181" spans="22:27" x14ac:dyDescent="0.25">
      <c r="V181"/>
      <c r="W181"/>
      <c r="Z181"/>
      <c r="AA181"/>
    </row>
    <row r="182" spans="22:27" x14ac:dyDescent="0.25">
      <c r="V182"/>
      <c r="W182"/>
      <c r="Z182"/>
      <c r="AA182"/>
    </row>
    <row r="183" spans="22:27" x14ac:dyDescent="0.25">
      <c r="V183"/>
      <c r="W183"/>
      <c r="Z183"/>
      <c r="AA183"/>
    </row>
    <row r="184" spans="22:27" x14ac:dyDescent="0.25">
      <c r="V184"/>
      <c r="W184"/>
      <c r="Z184"/>
      <c r="AA184"/>
    </row>
    <row r="185" spans="22:27" x14ac:dyDescent="0.25">
      <c r="V185"/>
      <c r="W185"/>
      <c r="Z185"/>
      <c r="AA185"/>
    </row>
    <row r="186" spans="22:27" x14ac:dyDescent="0.25">
      <c r="V186"/>
      <c r="W186"/>
      <c r="Z186"/>
      <c r="AA186"/>
    </row>
    <row r="187" spans="22:27" x14ac:dyDescent="0.25">
      <c r="V187"/>
      <c r="W187"/>
      <c r="Z187"/>
      <c r="AA187"/>
    </row>
    <row r="188" spans="22:27" x14ac:dyDescent="0.25">
      <c r="V188"/>
      <c r="W188"/>
      <c r="Z188"/>
      <c r="AA188"/>
    </row>
    <row r="189" spans="22:27" x14ac:dyDescent="0.25">
      <c r="V189"/>
      <c r="W189"/>
      <c r="Z189"/>
      <c r="AA189"/>
    </row>
    <row r="190" spans="22:27" x14ac:dyDescent="0.25">
      <c r="V190"/>
      <c r="W190"/>
      <c r="Z190"/>
      <c r="AA190"/>
    </row>
    <row r="191" spans="22:27" x14ac:dyDescent="0.25">
      <c r="V191"/>
      <c r="W191"/>
      <c r="Z191"/>
      <c r="AA191"/>
    </row>
    <row r="192" spans="22:27" x14ac:dyDescent="0.25">
      <c r="V192"/>
      <c r="W192"/>
      <c r="Z192"/>
      <c r="AA192"/>
    </row>
    <row r="193" spans="22:27" x14ac:dyDescent="0.25">
      <c r="V193"/>
      <c r="W193"/>
      <c r="Z193"/>
      <c r="AA193"/>
    </row>
    <row r="194" spans="22:27" x14ac:dyDescent="0.25">
      <c r="V194"/>
      <c r="W194"/>
      <c r="Z194"/>
      <c r="AA194"/>
    </row>
    <row r="195" spans="22:27" x14ac:dyDescent="0.25">
      <c r="V195"/>
      <c r="W195"/>
      <c r="Z195"/>
      <c r="AA195"/>
    </row>
    <row r="196" spans="22:27" x14ac:dyDescent="0.25">
      <c r="V196"/>
      <c r="W196"/>
      <c r="Z196"/>
      <c r="AA196"/>
    </row>
    <row r="197" spans="22:27" x14ac:dyDescent="0.25">
      <c r="V197"/>
      <c r="W197"/>
      <c r="Z197"/>
      <c r="AA197"/>
    </row>
    <row r="198" spans="22:27" x14ac:dyDescent="0.25">
      <c r="V198"/>
      <c r="W198"/>
      <c r="Z198"/>
      <c r="AA198"/>
    </row>
    <row r="199" spans="22:27" x14ac:dyDescent="0.25">
      <c r="V199"/>
      <c r="W199"/>
      <c r="Z199"/>
      <c r="AA199"/>
    </row>
    <row r="200" spans="22:27" x14ac:dyDescent="0.25">
      <c r="V200"/>
      <c r="W200"/>
      <c r="Z200"/>
      <c r="AA200"/>
    </row>
    <row r="201" spans="22:27" x14ac:dyDescent="0.25">
      <c r="V201"/>
      <c r="W201"/>
      <c r="Z201"/>
      <c r="AA201"/>
    </row>
    <row r="202" spans="22:27" x14ac:dyDescent="0.25">
      <c r="V202"/>
      <c r="W202"/>
      <c r="Z202"/>
      <c r="AA202"/>
    </row>
    <row r="203" spans="22:27" x14ac:dyDescent="0.25">
      <c r="V203"/>
      <c r="W203"/>
      <c r="Z203"/>
      <c r="AA203"/>
    </row>
    <row r="204" spans="22:27" x14ac:dyDescent="0.25">
      <c r="V204"/>
      <c r="W204"/>
      <c r="Z204"/>
      <c r="AA204"/>
    </row>
    <row r="205" spans="22:27" x14ac:dyDescent="0.25">
      <c r="V205"/>
      <c r="W205"/>
      <c r="Z205"/>
      <c r="AA205"/>
    </row>
    <row r="206" spans="22:27" x14ac:dyDescent="0.25">
      <c r="V206"/>
      <c r="W206"/>
      <c r="Z206"/>
      <c r="AA206"/>
    </row>
    <row r="207" spans="22:27" x14ac:dyDescent="0.25">
      <c r="V207"/>
      <c r="W207"/>
      <c r="Z207"/>
      <c r="AA207"/>
    </row>
    <row r="208" spans="22:27" x14ac:dyDescent="0.25">
      <c r="V208"/>
      <c r="W208"/>
      <c r="Z208"/>
      <c r="AA208"/>
    </row>
    <row r="209" spans="22:27" x14ac:dyDescent="0.25">
      <c r="V209"/>
      <c r="W209"/>
      <c r="Z209"/>
      <c r="AA209"/>
    </row>
    <row r="210" spans="22:27" x14ac:dyDescent="0.25">
      <c r="V210"/>
      <c r="W210"/>
      <c r="Z210"/>
      <c r="AA210"/>
    </row>
    <row r="211" spans="22:27" x14ac:dyDescent="0.25">
      <c r="V211"/>
      <c r="W211"/>
      <c r="Z211"/>
      <c r="AA211"/>
    </row>
    <row r="212" spans="22:27" x14ac:dyDescent="0.25">
      <c r="V212"/>
      <c r="W212"/>
      <c r="Z212"/>
      <c r="AA212"/>
    </row>
    <row r="213" spans="22:27" x14ac:dyDescent="0.25">
      <c r="V213"/>
      <c r="W213"/>
      <c r="Z213"/>
      <c r="AA213"/>
    </row>
  </sheetData>
  <mergeCells count="47"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H4:H5"/>
    <mergeCell ref="I4:I5"/>
    <mergeCell ref="J4:J5"/>
    <mergeCell ref="K4:K5"/>
    <mergeCell ref="L4:L5"/>
    <mergeCell ref="V2:AF2"/>
    <mergeCell ref="K3:O3"/>
    <mergeCell ref="P3:U3"/>
    <mergeCell ref="V3:Z3"/>
    <mergeCell ref="AA3:AF3"/>
    <mergeCell ref="R4:S4"/>
    <mergeCell ref="AE4:AF4"/>
    <mergeCell ref="A58:F58"/>
    <mergeCell ref="AA59:AC59"/>
    <mergeCell ref="AB60:AC60"/>
    <mergeCell ref="AE60:AF60"/>
    <mergeCell ref="V4:V5"/>
    <mergeCell ref="W4:W5"/>
    <mergeCell ref="X4:X5"/>
    <mergeCell ref="Y4:Y5"/>
    <mergeCell ref="Z4:Z5"/>
    <mergeCell ref="AA4:AB4"/>
    <mergeCell ref="M4:M5"/>
    <mergeCell ref="N4:N5"/>
    <mergeCell ref="O4:O5"/>
    <mergeCell ref="P4:Q4"/>
    <mergeCell ref="T4:U4"/>
    <mergeCell ref="AC4:AD4"/>
    <mergeCell ref="AA65:AB65"/>
    <mergeCell ref="AE61:AF61"/>
    <mergeCell ref="R62:R64"/>
    <mergeCell ref="AA62:AB62"/>
    <mergeCell ref="AE62:AF62"/>
    <mergeCell ref="AA63:AB63"/>
    <mergeCell ref="AE63:AF63"/>
    <mergeCell ref="AA64:AB64"/>
    <mergeCell ref="AE64:AF64"/>
  </mergeCells>
  <pageMargins left="0.7" right="0.7" top="0.75" bottom="0.75" header="0.3" footer="0.3"/>
  <pageSetup paperSize="9" scale="3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3"/>
  <sheetViews>
    <sheetView topLeftCell="A34" zoomScale="85" zoomScaleNormal="85" zoomScalePageLayoutView="25" workbookViewId="0">
      <selection sqref="A1:IV65536"/>
    </sheetView>
  </sheetViews>
  <sheetFormatPr defaultRowHeight="15" x14ac:dyDescent="0.25"/>
  <cols>
    <col min="3" max="3" width="2.28515625" customWidth="1"/>
    <col min="4" max="4" width="17.42578125" customWidth="1"/>
    <col min="18" max="18" width="10.7109375" bestFit="1" customWidth="1"/>
    <col min="19" max="19" width="9.28515625" bestFit="1" customWidth="1"/>
    <col min="20" max="20" width="9.7109375" customWidth="1"/>
    <col min="21" max="21" width="9.5703125" bestFit="1" customWidth="1"/>
    <col min="22" max="23" width="9.5703125" style="78" bestFit="1" customWidth="1"/>
    <col min="24" max="25" width="9.5703125" bestFit="1" customWidth="1"/>
    <col min="26" max="26" width="10.7109375" style="78" bestFit="1" customWidth="1"/>
    <col min="27" max="27" width="12.42578125" style="78" bestFit="1" customWidth="1"/>
    <col min="28" max="28" width="9.7109375" style="78" bestFit="1" customWidth="1"/>
    <col min="29" max="29" width="11.42578125" style="78" customWidth="1"/>
    <col min="30" max="30" width="9.5703125" bestFit="1" customWidth="1"/>
    <col min="31" max="31" width="10.7109375" style="83" bestFit="1" customWidth="1"/>
    <col min="32" max="32" width="9.7109375" bestFit="1" customWidth="1"/>
    <col min="33" max="33" width="10.85546875" style="181" customWidth="1"/>
    <col min="34" max="35" width="12.42578125" style="181" bestFit="1" customWidth="1"/>
  </cols>
  <sheetData>
    <row r="1" spans="1:38" ht="42" customHeight="1" x14ac:dyDescent="0.25">
      <c r="A1" s="307" t="s">
        <v>189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37"/>
      <c r="AH1" s="137"/>
      <c r="AI1" s="137"/>
      <c r="AJ1" s="120"/>
      <c r="AK1" s="136"/>
      <c r="AL1" s="136"/>
    </row>
    <row r="2" spans="1:38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G2" s="137"/>
      <c r="AH2" s="137"/>
      <c r="AI2" s="137"/>
      <c r="AJ2" s="120"/>
      <c r="AK2" s="136"/>
      <c r="AL2" s="136"/>
    </row>
    <row r="3" spans="1:38" ht="29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  <c r="AG3" s="137"/>
      <c r="AH3" s="137"/>
      <c r="AI3" s="137"/>
      <c r="AJ3" s="120"/>
      <c r="AK3" s="136"/>
      <c r="AL3" s="136"/>
    </row>
    <row r="4" spans="1:38" ht="33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  <c r="AG4" s="137"/>
      <c r="AH4" s="137"/>
      <c r="AI4" s="137"/>
      <c r="AJ4" s="120"/>
      <c r="AK4" s="136"/>
      <c r="AL4" s="136"/>
    </row>
    <row r="5" spans="1:38" s="83" customFormat="1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59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59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3" t="s">
        <v>165</v>
      </c>
      <c r="AH5" s="133" t="s">
        <v>163</v>
      </c>
      <c r="AI5" s="133" t="s">
        <v>164</v>
      </c>
      <c r="AJ5" s="135"/>
      <c r="AK5" s="135"/>
      <c r="AL5" s="135"/>
    </row>
    <row r="6" spans="1:38" s="83" customFormat="1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11">
        <f t="shared" si="0"/>
        <v>27</v>
      </c>
      <c r="AB6" s="11">
        <f t="shared" si="0"/>
        <v>28</v>
      </c>
      <c r="AC6" s="11">
        <f t="shared" si="0"/>
        <v>29</v>
      </c>
      <c r="AD6" s="11">
        <f t="shared" si="0"/>
        <v>30</v>
      </c>
      <c r="AE6" s="72">
        <v>31</v>
      </c>
      <c r="AF6" s="11">
        <v>32</v>
      </c>
      <c r="AG6" s="133" t="s">
        <v>183</v>
      </c>
      <c r="AH6" s="133"/>
      <c r="AI6" s="133"/>
      <c r="AJ6" s="135"/>
      <c r="AK6" s="135"/>
      <c r="AL6" s="135"/>
    </row>
    <row r="7" spans="1:38" s="83" customFormat="1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50000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16">
        <v>8</v>
      </c>
      <c r="W7" s="16">
        <v>15</v>
      </c>
      <c r="X7" s="16">
        <v>0</v>
      </c>
      <c r="Y7" s="14">
        <f t="shared" ref="Y7:Y57" si="6">IF(H7=0,0,V7/H7)*100</f>
        <v>27.586206896551722</v>
      </c>
      <c r="Z7" s="14">
        <v>14125.75</v>
      </c>
      <c r="AA7" s="14">
        <f>AI7</f>
        <v>21770.1</v>
      </c>
      <c r="AB7" s="14">
        <f>IF((Z7+T7)=0,0,AA7/(Z7+T7)*100)</f>
        <v>100</v>
      </c>
      <c r="AC7" s="14">
        <f>AA7</f>
        <v>21770.1</v>
      </c>
      <c r="AD7" s="14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33">
        <v>14125.75</v>
      </c>
      <c r="AH7" s="178">
        <f>T7</f>
        <v>7644.35</v>
      </c>
      <c r="AI7" s="178">
        <f>AG7+AH7</f>
        <v>21770.1</v>
      </c>
      <c r="AJ7" s="135"/>
      <c r="AK7" s="135"/>
      <c r="AL7" s="135"/>
    </row>
    <row r="8" spans="1:38" s="83" customFormat="1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14">
        <f t="shared" ref="AA8:AA57" si="9">AI8</f>
        <v>0</v>
      </c>
      <c r="AB8" s="14">
        <f>IF((Z8+T8)=0,0,AA8/(Z8+T8)*100)</f>
        <v>0</v>
      </c>
      <c r="AC8" s="14">
        <f t="shared" ref="AC8:AC57" si="10">AA8</f>
        <v>0</v>
      </c>
      <c r="AD8" s="14">
        <f t="shared" si="7"/>
        <v>0</v>
      </c>
      <c r="AE8" s="33">
        <f t="shared" ref="AE8:AE57" si="11">AA8-AC8</f>
        <v>0</v>
      </c>
      <c r="AF8" s="14">
        <f t="shared" si="8"/>
        <v>0</v>
      </c>
      <c r="AG8" s="133">
        <v>0</v>
      </c>
      <c r="AH8" s="178">
        <f t="shared" ref="AH8:AH57" si="12">T8</f>
        <v>0</v>
      </c>
      <c r="AI8" s="178">
        <f t="shared" ref="AI8:AI57" si="13">AG8+AH8</f>
        <v>0</v>
      </c>
      <c r="AJ8" s="135"/>
      <c r="AK8" s="135"/>
      <c r="AL8" s="135"/>
    </row>
    <row r="9" spans="1:38" s="83" customFormat="1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30000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14">
        <f t="shared" si="9"/>
        <v>26929.119999999999</v>
      </c>
      <c r="AB9" s="14">
        <f t="shared" ref="AB9:AB57" si="14">IF((Z9+T9)=0,0,AA9/(Z9+T9)*100)</f>
        <v>100</v>
      </c>
      <c r="AC9" s="14">
        <f t="shared" si="10"/>
        <v>26929.119999999999</v>
      </c>
      <c r="AD9" s="14">
        <f t="shared" si="7"/>
        <v>100</v>
      </c>
      <c r="AE9" s="33">
        <f t="shared" si="11"/>
        <v>0</v>
      </c>
      <c r="AF9" s="14">
        <f t="shared" si="8"/>
        <v>0</v>
      </c>
      <c r="AG9" s="133">
        <v>0</v>
      </c>
      <c r="AH9" s="178">
        <f t="shared" si="12"/>
        <v>26929.119999999999</v>
      </c>
      <c r="AI9" s="178">
        <f t="shared" si="13"/>
        <v>26929.119999999999</v>
      </c>
      <c r="AJ9" s="135"/>
      <c r="AK9" s="135"/>
      <c r="AL9" s="135"/>
    </row>
    <row r="10" spans="1:38" s="83" customFormat="1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14">
        <f t="shared" si="9"/>
        <v>0</v>
      </c>
      <c r="AB10" s="14">
        <f t="shared" si="14"/>
        <v>0</v>
      </c>
      <c r="AC10" s="14">
        <f t="shared" si="10"/>
        <v>0</v>
      </c>
      <c r="AD10" s="14">
        <f t="shared" si="7"/>
        <v>0</v>
      </c>
      <c r="AE10" s="33">
        <f t="shared" si="11"/>
        <v>0</v>
      </c>
      <c r="AF10" s="14">
        <f t="shared" si="8"/>
        <v>0</v>
      </c>
      <c r="AG10" s="133">
        <v>0</v>
      </c>
      <c r="AH10" s="178">
        <f t="shared" si="12"/>
        <v>0</v>
      </c>
      <c r="AI10" s="178">
        <f t="shared" si="13"/>
        <v>0</v>
      </c>
      <c r="AJ10" s="135"/>
      <c r="AK10" s="135"/>
      <c r="AL10" s="135"/>
    </row>
    <row r="11" spans="1:38" s="83" customFormat="1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20000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16">
        <v>1</v>
      </c>
      <c r="W11" s="16">
        <v>1</v>
      </c>
      <c r="X11" s="16">
        <v>0</v>
      </c>
      <c r="Y11" s="14">
        <f t="shared" si="6"/>
        <v>25</v>
      </c>
      <c r="Z11" s="14">
        <v>23999.87</v>
      </c>
      <c r="AA11" s="14">
        <f t="shared" si="9"/>
        <v>23999.51</v>
      </c>
      <c r="AB11" s="14">
        <f t="shared" si="14"/>
        <v>99.998499991874951</v>
      </c>
      <c r="AC11" s="14">
        <f t="shared" si="10"/>
        <v>23999.51</v>
      </c>
      <c r="AD11" s="14">
        <f t="shared" si="7"/>
        <v>100</v>
      </c>
      <c r="AE11" s="33">
        <f t="shared" si="11"/>
        <v>0</v>
      </c>
      <c r="AF11" s="14">
        <f t="shared" si="8"/>
        <v>0</v>
      </c>
      <c r="AG11" s="133">
        <v>23999.51</v>
      </c>
      <c r="AH11" s="178">
        <f t="shared" si="12"/>
        <v>0</v>
      </c>
      <c r="AI11" s="178">
        <f t="shared" si="13"/>
        <v>23999.51</v>
      </c>
      <c r="AJ11" s="135"/>
      <c r="AK11" s="135"/>
      <c r="AL11" s="135"/>
    </row>
    <row r="12" spans="1:38" s="83" customFormat="1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10000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16">
        <v>1</v>
      </c>
      <c r="W12" s="16">
        <v>1</v>
      </c>
      <c r="X12" s="16">
        <v>0</v>
      </c>
      <c r="Y12" s="14">
        <f t="shared" si="6"/>
        <v>10</v>
      </c>
      <c r="Z12" s="14">
        <v>503.43</v>
      </c>
      <c r="AA12" s="14">
        <f t="shared" si="9"/>
        <v>5122.5700000000006</v>
      </c>
      <c r="AB12" s="14">
        <f t="shared" si="14"/>
        <v>97.34192248857471</v>
      </c>
      <c r="AC12" s="14">
        <f t="shared" si="10"/>
        <v>5122.5700000000006</v>
      </c>
      <c r="AD12" s="14">
        <f t="shared" si="7"/>
        <v>100</v>
      </c>
      <c r="AE12" s="33">
        <f t="shared" si="11"/>
        <v>0</v>
      </c>
      <c r="AF12" s="14">
        <f t="shared" si="8"/>
        <v>0</v>
      </c>
      <c r="AG12" s="133">
        <v>363.55</v>
      </c>
      <c r="AH12" s="178">
        <f t="shared" si="12"/>
        <v>4759.0200000000004</v>
      </c>
      <c r="AI12" s="178">
        <f t="shared" si="13"/>
        <v>5122.5700000000006</v>
      </c>
      <c r="AJ12" s="135"/>
      <c r="AK12" s="135"/>
      <c r="AL12" s="135"/>
    </row>
    <row r="13" spans="1:38" s="83" customFormat="1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30000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14">
        <f t="shared" si="9"/>
        <v>13040.39</v>
      </c>
      <c r="AB13" s="14">
        <f t="shared" si="14"/>
        <v>100</v>
      </c>
      <c r="AC13" s="14">
        <f t="shared" si="10"/>
        <v>13040.39</v>
      </c>
      <c r="AD13" s="14">
        <f t="shared" si="7"/>
        <v>100</v>
      </c>
      <c r="AE13" s="33">
        <f t="shared" si="11"/>
        <v>0</v>
      </c>
      <c r="AF13" s="14">
        <f t="shared" si="8"/>
        <v>0</v>
      </c>
      <c r="AG13" s="133">
        <v>0</v>
      </c>
      <c r="AH13" s="178">
        <f t="shared" si="12"/>
        <v>13040.39</v>
      </c>
      <c r="AI13" s="178">
        <f t="shared" si="13"/>
        <v>13040.39</v>
      </c>
      <c r="AJ13" s="135"/>
      <c r="AK13" s="135"/>
      <c r="AL13" s="135"/>
    </row>
    <row r="14" spans="1:38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14">
        <f t="shared" si="9"/>
        <v>3707.03</v>
      </c>
      <c r="AB14" s="14">
        <f t="shared" si="14"/>
        <v>100</v>
      </c>
      <c r="AC14" s="14">
        <f t="shared" si="10"/>
        <v>3707.03</v>
      </c>
      <c r="AD14" s="14">
        <f t="shared" si="7"/>
        <v>100</v>
      </c>
      <c r="AE14" s="33">
        <f t="shared" si="11"/>
        <v>0</v>
      </c>
      <c r="AF14" s="14">
        <f t="shared" si="8"/>
        <v>0</v>
      </c>
      <c r="AG14" s="133">
        <v>0</v>
      </c>
      <c r="AH14" s="178">
        <f t="shared" si="12"/>
        <v>3707.03</v>
      </c>
      <c r="AI14" s="178">
        <f t="shared" si="13"/>
        <v>3707.03</v>
      </c>
      <c r="AJ14" s="120"/>
      <c r="AK14" s="136"/>
      <c r="AL14" s="136"/>
    </row>
    <row r="15" spans="1:38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5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9511.66</v>
      </c>
      <c r="AA15" s="14">
        <f t="shared" si="9"/>
        <v>9785.7199999999993</v>
      </c>
      <c r="AB15" s="14">
        <f t="shared" si="14"/>
        <v>100</v>
      </c>
      <c r="AC15" s="14">
        <f t="shared" si="10"/>
        <v>9785.7199999999993</v>
      </c>
      <c r="AD15" s="14">
        <f t="shared" si="7"/>
        <v>100</v>
      </c>
      <c r="AE15" s="33">
        <f t="shared" si="11"/>
        <v>0</v>
      </c>
      <c r="AF15" s="14">
        <f t="shared" si="8"/>
        <v>0</v>
      </c>
      <c r="AG15" s="133">
        <v>9511.66</v>
      </c>
      <c r="AH15" s="178">
        <f t="shared" si="12"/>
        <v>274.06</v>
      </c>
      <c r="AI15" s="178">
        <f t="shared" si="13"/>
        <v>9785.7199999999993</v>
      </c>
      <c r="AJ15" s="120"/>
      <c r="AK15" s="136"/>
      <c r="AL15" s="136"/>
    </row>
    <row r="16" spans="1:38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20000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5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16">
        <v>1</v>
      </c>
      <c r="W16" s="16">
        <v>3</v>
      </c>
      <c r="X16" s="16">
        <v>0</v>
      </c>
      <c r="Y16" s="14">
        <f t="shared" si="6"/>
        <v>6.25</v>
      </c>
      <c r="Z16" s="14">
        <v>2993.81</v>
      </c>
      <c r="AA16" s="14">
        <f t="shared" si="9"/>
        <v>4038.9700000000003</v>
      </c>
      <c r="AB16" s="14">
        <f t="shared" si="14"/>
        <v>100</v>
      </c>
      <c r="AC16" s="14">
        <f t="shared" si="10"/>
        <v>4038.9700000000003</v>
      </c>
      <c r="AD16" s="14">
        <f t="shared" si="7"/>
        <v>100</v>
      </c>
      <c r="AE16" s="33">
        <f t="shared" si="11"/>
        <v>0</v>
      </c>
      <c r="AF16" s="14">
        <f t="shared" si="8"/>
        <v>0</v>
      </c>
      <c r="AG16" s="133">
        <v>2993.81</v>
      </c>
      <c r="AH16" s="178">
        <f t="shared" si="12"/>
        <v>1045.1600000000001</v>
      </c>
      <c r="AI16" s="178">
        <f t="shared" si="13"/>
        <v>4038.9700000000003</v>
      </c>
      <c r="AJ16" s="120"/>
      <c r="AK16" s="136"/>
      <c r="AL16" s="136"/>
    </row>
    <row r="17" spans="1:38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20000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5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16">
        <v>3</v>
      </c>
      <c r="W17" s="16">
        <v>4</v>
      </c>
      <c r="X17" s="16">
        <v>0</v>
      </c>
      <c r="Y17" s="14">
        <f t="shared" si="6"/>
        <v>23.076923076923077</v>
      </c>
      <c r="Z17" s="14">
        <v>2175.2399999999998</v>
      </c>
      <c r="AA17" s="14">
        <f t="shared" si="9"/>
        <v>2855.66</v>
      </c>
      <c r="AB17" s="14">
        <f t="shared" si="14"/>
        <v>100.00175093937898</v>
      </c>
      <c r="AC17" s="14">
        <v>2142.89</v>
      </c>
      <c r="AD17" s="14">
        <f t="shared" si="7"/>
        <v>75.040095809725244</v>
      </c>
      <c r="AE17" s="33">
        <f t="shared" si="11"/>
        <v>712.77</v>
      </c>
      <c r="AF17" s="14">
        <f t="shared" si="8"/>
        <v>24.959904190274752</v>
      </c>
      <c r="AG17" s="133">
        <v>2175.29</v>
      </c>
      <c r="AH17" s="178">
        <f t="shared" si="12"/>
        <v>680.37</v>
      </c>
      <c r="AI17" s="178">
        <f t="shared" si="13"/>
        <v>2855.66</v>
      </c>
      <c r="AJ17" s="120"/>
      <c r="AK17" s="136"/>
      <c r="AL17" s="136"/>
    </row>
    <row r="18" spans="1:38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30000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5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16">
        <v>3</v>
      </c>
      <c r="W18" s="16">
        <v>4</v>
      </c>
      <c r="X18" s="16">
        <v>0</v>
      </c>
      <c r="Y18" s="14">
        <f t="shared" si="6"/>
        <v>9.375</v>
      </c>
      <c r="Z18" s="14">
        <v>8015.69</v>
      </c>
      <c r="AA18" s="14">
        <f t="shared" si="9"/>
        <v>23527.439999999999</v>
      </c>
      <c r="AB18" s="14">
        <f t="shared" si="14"/>
        <v>100</v>
      </c>
      <c r="AC18" s="14">
        <f t="shared" si="10"/>
        <v>23527.439999999999</v>
      </c>
      <c r="AD18" s="14">
        <f t="shared" si="7"/>
        <v>100</v>
      </c>
      <c r="AE18" s="33">
        <f t="shared" si="11"/>
        <v>0</v>
      </c>
      <c r="AF18" s="14">
        <f t="shared" si="8"/>
        <v>0</v>
      </c>
      <c r="AG18" s="133">
        <v>8015.69</v>
      </c>
      <c r="AH18" s="178">
        <f t="shared" si="12"/>
        <v>15511.75</v>
      </c>
      <c r="AI18" s="178">
        <f t="shared" si="13"/>
        <v>23527.439999999999</v>
      </c>
      <c r="AJ18" s="120"/>
      <c r="AK18" s="136"/>
      <c r="AL18" s="136"/>
    </row>
    <row r="19" spans="1:38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5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16">
        <v>4</v>
      </c>
      <c r="W19" s="16">
        <v>6</v>
      </c>
      <c r="X19" s="16">
        <v>2</v>
      </c>
      <c r="Y19" s="14">
        <f t="shared" si="6"/>
        <v>17.391304347826086</v>
      </c>
      <c r="Z19" s="14">
        <v>16879.849999999999</v>
      </c>
      <c r="AA19" s="14">
        <f t="shared" si="9"/>
        <v>26223.21</v>
      </c>
      <c r="AB19" s="14">
        <f t="shared" si="14"/>
        <v>100</v>
      </c>
      <c r="AC19" s="14">
        <f t="shared" si="10"/>
        <v>26223.21</v>
      </c>
      <c r="AD19" s="14">
        <f t="shared" si="7"/>
        <v>100</v>
      </c>
      <c r="AE19" s="33">
        <f t="shared" si="11"/>
        <v>0</v>
      </c>
      <c r="AF19" s="14">
        <f t="shared" si="8"/>
        <v>0</v>
      </c>
      <c r="AG19" s="133">
        <v>16879.849999999999</v>
      </c>
      <c r="AH19" s="178">
        <f t="shared" si="12"/>
        <v>9343.36</v>
      </c>
      <c r="AI19" s="178">
        <f t="shared" si="13"/>
        <v>26223.21</v>
      </c>
      <c r="AJ19" s="120"/>
      <c r="AK19" s="136"/>
      <c r="AL19" s="136"/>
    </row>
    <row r="20" spans="1:38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100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14">
        <f t="shared" si="9"/>
        <v>0</v>
      </c>
      <c r="AB20" s="14">
        <f t="shared" si="14"/>
        <v>0</v>
      </c>
      <c r="AC20" s="14">
        <f t="shared" si="10"/>
        <v>0</v>
      </c>
      <c r="AD20" s="14">
        <f t="shared" si="7"/>
        <v>0</v>
      </c>
      <c r="AE20" s="33">
        <f t="shared" si="11"/>
        <v>0</v>
      </c>
      <c r="AF20" s="14">
        <f t="shared" si="8"/>
        <v>0</v>
      </c>
      <c r="AG20" s="133">
        <v>0</v>
      </c>
      <c r="AH20" s="178">
        <f t="shared" si="12"/>
        <v>0</v>
      </c>
      <c r="AI20" s="178">
        <f t="shared" si="13"/>
        <v>0</v>
      </c>
      <c r="AJ20" s="120"/>
      <c r="AK20" s="136"/>
      <c r="AL20" s="136"/>
    </row>
    <row r="21" spans="1:38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20000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5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16">
        <f>4+2+4</f>
        <v>10</v>
      </c>
      <c r="W21" s="16">
        <f>4+2+7</f>
        <v>13</v>
      </c>
      <c r="X21" s="16">
        <v>0</v>
      </c>
      <c r="Y21" s="14">
        <f t="shared" si="6"/>
        <v>33.333333333333329</v>
      </c>
      <c r="Z21" s="14">
        <v>8655.31</v>
      </c>
      <c r="AA21" s="14">
        <f t="shared" si="9"/>
        <v>10449.219999999999</v>
      </c>
      <c r="AB21" s="14">
        <f t="shared" si="14"/>
        <v>65.274416640534128</v>
      </c>
      <c r="AC21" s="14">
        <f t="shared" si="10"/>
        <v>10449.219999999999</v>
      </c>
      <c r="AD21" s="14">
        <f t="shared" si="7"/>
        <v>100</v>
      </c>
      <c r="AE21" s="33">
        <f t="shared" si="11"/>
        <v>0</v>
      </c>
      <c r="AF21" s="14">
        <f t="shared" si="8"/>
        <v>0</v>
      </c>
      <c r="AG21" s="133">
        <v>3096.39</v>
      </c>
      <c r="AH21" s="178">
        <f t="shared" si="12"/>
        <v>7352.83</v>
      </c>
      <c r="AI21" s="178">
        <f t="shared" si="13"/>
        <v>10449.219999999999</v>
      </c>
      <c r="AJ21" s="120"/>
      <c r="AK21" s="136"/>
      <c r="AL21" s="136"/>
    </row>
    <row r="22" spans="1:38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30000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5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16">
        <f>1+2</f>
        <v>3</v>
      </c>
      <c r="W22" s="16">
        <v>12</v>
      </c>
      <c r="X22" s="16">
        <v>0</v>
      </c>
      <c r="Y22" s="14">
        <f t="shared" si="6"/>
        <v>16.666666666666664</v>
      </c>
      <c r="Z22" s="14">
        <v>4311.2700000000004</v>
      </c>
      <c r="AA22" s="14">
        <f t="shared" si="9"/>
        <v>10646.580000000002</v>
      </c>
      <c r="AB22" s="14">
        <f t="shared" si="14"/>
        <v>100</v>
      </c>
      <c r="AC22" s="14">
        <f t="shared" si="10"/>
        <v>10646.580000000002</v>
      </c>
      <c r="AD22" s="14">
        <f t="shared" si="7"/>
        <v>100</v>
      </c>
      <c r="AE22" s="33">
        <f t="shared" si="11"/>
        <v>0</v>
      </c>
      <c r="AF22" s="14">
        <f t="shared" si="8"/>
        <v>0</v>
      </c>
      <c r="AG22" s="133">
        <v>4311.2700000000004</v>
      </c>
      <c r="AH22" s="178">
        <f t="shared" si="12"/>
        <v>6335.31</v>
      </c>
      <c r="AI22" s="178">
        <f t="shared" si="13"/>
        <v>10646.580000000002</v>
      </c>
      <c r="AJ22" s="120"/>
      <c r="AK22" s="136"/>
      <c r="AL22" s="136"/>
    </row>
    <row r="23" spans="1:38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14">
        <f t="shared" si="9"/>
        <v>4382.9799999999996</v>
      </c>
      <c r="AB23" s="14">
        <f t="shared" si="14"/>
        <v>100</v>
      </c>
      <c r="AC23" s="14">
        <f t="shared" si="10"/>
        <v>4382.9799999999996</v>
      </c>
      <c r="AD23" s="14">
        <f t="shared" si="7"/>
        <v>100</v>
      </c>
      <c r="AE23" s="33">
        <f t="shared" si="11"/>
        <v>0</v>
      </c>
      <c r="AF23" s="14">
        <f t="shared" si="8"/>
        <v>0</v>
      </c>
      <c r="AG23" s="133">
        <v>0</v>
      </c>
      <c r="AH23" s="178">
        <f t="shared" si="12"/>
        <v>4382.9799999999996</v>
      </c>
      <c r="AI23" s="178">
        <f t="shared" si="13"/>
        <v>4382.9799999999996</v>
      </c>
      <c r="AJ23" s="120"/>
      <c r="AK23" s="136"/>
      <c r="AL23" s="136"/>
    </row>
    <row r="24" spans="1:38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5000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14">
        <f t="shared" si="9"/>
        <v>0</v>
      </c>
      <c r="AB24" s="14">
        <f t="shared" si="14"/>
        <v>0</v>
      </c>
      <c r="AC24" s="14">
        <f t="shared" si="10"/>
        <v>0</v>
      </c>
      <c r="AD24" s="14">
        <f t="shared" si="7"/>
        <v>0</v>
      </c>
      <c r="AE24" s="33">
        <f t="shared" si="11"/>
        <v>0</v>
      </c>
      <c r="AF24" s="14">
        <f t="shared" si="8"/>
        <v>0</v>
      </c>
      <c r="AG24" s="133">
        <v>0</v>
      </c>
      <c r="AH24" s="178">
        <f t="shared" si="12"/>
        <v>0</v>
      </c>
      <c r="AI24" s="178">
        <f t="shared" si="13"/>
        <v>0</v>
      </c>
      <c r="AJ24" s="120"/>
      <c r="AK24" s="136"/>
      <c r="AL24" s="136"/>
    </row>
    <row r="25" spans="1:38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10000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14">
        <f t="shared" si="9"/>
        <v>563.33000000000004</v>
      </c>
      <c r="AB25" s="14">
        <f t="shared" si="14"/>
        <v>100</v>
      </c>
      <c r="AC25" s="14">
        <f t="shared" si="10"/>
        <v>563.33000000000004</v>
      </c>
      <c r="AD25" s="14">
        <f t="shared" si="7"/>
        <v>100</v>
      </c>
      <c r="AE25" s="33">
        <f t="shared" si="11"/>
        <v>0</v>
      </c>
      <c r="AF25" s="14">
        <f t="shared" si="8"/>
        <v>0</v>
      </c>
      <c r="AG25" s="133">
        <v>0</v>
      </c>
      <c r="AH25" s="178">
        <f t="shared" si="12"/>
        <v>563.33000000000004</v>
      </c>
      <c r="AI25" s="178">
        <f t="shared" si="13"/>
        <v>563.33000000000004</v>
      </c>
      <c r="AJ25" s="120"/>
      <c r="AK25" s="136"/>
      <c r="AL25" s="136"/>
    </row>
    <row r="26" spans="1:38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30000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5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14">
        <f t="shared" si="9"/>
        <v>18701.07</v>
      </c>
      <c r="AB26" s="14">
        <f t="shared" si="14"/>
        <v>100</v>
      </c>
      <c r="AC26" s="14">
        <f t="shared" si="10"/>
        <v>18701.07</v>
      </c>
      <c r="AD26" s="14">
        <f t="shared" si="7"/>
        <v>100</v>
      </c>
      <c r="AE26" s="33">
        <f t="shared" si="11"/>
        <v>0</v>
      </c>
      <c r="AF26" s="14">
        <f t="shared" si="8"/>
        <v>0</v>
      </c>
      <c r="AG26" s="133">
        <v>17370.21</v>
      </c>
      <c r="AH26" s="178">
        <f t="shared" si="12"/>
        <v>1330.86</v>
      </c>
      <c r="AI26" s="178">
        <f t="shared" si="13"/>
        <v>18701.07</v>
      </c>
      <c r="AJ26" s="120"/>
      <c r="AK26" s="136"/>
      <c r="AL26" s="136"/>
    </row>
    <row r="27" spans="1:38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5000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5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14">
        <f t="shared" si="9"/>
        <v>10869.96</v>
      </c>
      <c r="AB27" s="14">
        <f t="shared" si="14"/>
        <v>100</v>
      </c>
      <c r="AC27" s="14">
        <f t="shared" si="10"/>
        <v>10869.96</v>
      </c>
      <c r="AD27" s="14">
        <f t="shared" si="7"/>
        <v>100</v>
      </c>
      <c r="AE27" s="33">
        <f t="shared" si="11"/>
        <v>0</v>
      </c>
      <c r="AF27" s="14">
        <f t="shared" si="8"/>
        <v>0</v>
      </c>
      <c r="AG27" s="133">
        <v>0</v>
      </c>
      <c r="AH27" s="178">
        <f t="shared" si="12"/>
        <v>10869.96</v>
      </c>
      <c r="AI27" s="178">
        <f t="shared" si="13"/>
        <v>10869.96</v>
      </c>
      <c r="AJ27" s="120"/>
      <c r="AK27" s="136"/>
      <c r="AL27" s="136"/>
    </row>
    <row r="28" spans="1:38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30000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5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16">
        <v>10</v>
      </c>
      <c r="W28" s="16">
        <v>15</v>
      </c>
      <c r="X28" s="16">
        <v>0</v>
      </c>
      <c r="Y28" s="14">
        <f t="shared" si="6"/>
        <v>17.857142857142858</v>
      </c>
      <c r="Z28" s="14">
        <v>21729.79</v>
      </c>
      <c r="AA28" s="14">
        <f t="shared" si="9"/>
        <v>31597.230000000003</v>
      </c>
      <c r="AB28" s="14">
        <f t="shared" si="14"/>
        <v>94.320202173375748</v>
      </c>
      <c r="AC28" s="14">
        <f t="shared" si="10"/>
        <v>31597.230000000003</v>
      </c>
      <c r="AD28" s="14">
        <f t="shared" si="7"/>
        <v>100</v>
      </c>
      <c r="AE28" s="33">
        <f t="shared" si="11"/>
        <v>0</v>
      </c>
      <c r="AF28" s="14">
        <f t="shared" si="8"/>
        <v>0</v>
      </c>
      <c r="AG28" s="133">
        <v>19827.060000000001</v>
      </c>
      <c r="AH28" s="178">
        <f t="shared" si="12"/>
        <v>11770.17</v>
      </c>
      <c r="AI28" s="178">
        <f t="shared" si="13"/>
        <v>31597.230000000003</v>
      </c>
      <c r="AJ28" s="120"/>
      <c r="AK28" s="136"/>
      <c r="AL28" s="136"/>
    </row>
    <row r="29" spans="1:38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30000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5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14"/>
      <c r="AA29" s="14">
        <f t="shared" si="9"/>
        <v>8273.7000000000007</v>
      </c>
      <c r="AB29" s="14">
        <f t="shared" si="14"/>
        <v>100</v>
      </c>
      <c r="AC29" s="14">
        <f t="shared" si="10"/>
        <v>8273.7000000000007</v>
      </c>
      <c r="AD29" s="14">
        <f t="shared" si="7"/>
        <v>100</v>
      </c>
      <c r="AE29" s="33">
        <f t="shared" si="11"/>
        <v>0</v>
      </c>
      <c r="AF29" s="14">
        <f t="shared" si="8"/>
        <v>0</v>
      </c>
      <c r="AG29" s="133">
        <v>0</v>
      </c>
      <c r="AH29" s="178">
        <f t="shared" si="12"/>
        <v>8273.7000000000007</v>
      </c>
      <c r="AI29" s="178">
        <f t="shared" si="13"/>
        <v>8273.7000000000007</v>
      </c>
      <c r="AJ29" s="120"/>
      <c r="AK29" s="136"/>
      <c r="AL29" s="136"/>
    </row>
    <row r="30" spans="1:38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5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14">
        <f t="shared" si="9"/>
        <v>8845.52</v>
      </c>
      <c r="AB30" s="14">
        <f t="shared" si="14"/>
        <v>100</v>
      </c>
      <c r="AC30" s="14">
        <f t="shared" si="10"/>
        <v>8845.52</v>
      </c>
      <c r="AD30" s="14">
        <f t="shared" si="7"/>
        <v>100</v>
      </c>
      <c r="AE30" s="33">
        <f t="shared" si="11"/>
        <v>0</v>
      </c>
      <c r="AF30" s="14">
        <f t="shared" si="8"/>
        <v>0</v>
      </c>
      <c r="AG30" s="133">
        <v>0</v>
      </c>
      <c r="AH30" s="178">
        <f t="shared" si="12"/>
        <v>8845.52</v>
      </c>
      <c r="AI30" s="178">
        <f t="shared" si="13"/>
        <v>8845.52</v>
      </c>
      <c r="AJ30" s="120"/>
      <c r="AK30" s="136"/>
      <c r="AL30" s="136"/>
    </row>
    <row r="31" spans="1:38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30000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5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4979.95</v>
      </c>
      <c r="AA31" s="14">
        <f t="shared" si="9"/>
        <v>19699.14</v>
      </c>
      <c r="AB31" s="14">
        <f t="shared" si="14"/>
        <v>100</v>
      </c>
      <c r="AC31" s="14">
        <f t="shared" si="10"/>
        <v>19699.14</v>
      </c>
      <c r="AD31" s="14">
        <f t="shared" si="7"/>
        <v>100</v>
      </c>
      <c r="AE31" s="33">
        <f t="shared" si="11"/>
        <v>0</v>
      </c>
      <c r="AF31" s="14">
        <f t="shared" si="8"/>
        <v>0</v>
      </c>
      <c r="AG31" s="133">
        <v>4979.95</v>
      </c>
      <c r="AH31" s="178">
        <f t="shared" si="12"/>
        <v>14719.19</v>
      </c>
      <c r="AI31" s="178">
        <f t="shared" si="13"/>
        <v>19699.14</v>
      </c>
      <c r="AJ31" s="120"/>
      <c r="AK31" s="136"/>
      <c r="AL31" s="136"/>
    </row>
    <row r="32" spans="1:38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5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14">
        <f t="shared" si="9"/>
        <v>0</v>
      </c>
      <c r="AB32" s="14">
        <f t="shared" si="14"/>
        <v>0</v>
      </c>
      <c r="AC32" s="14">
        <f t="shared" si="10"/>
        <v>0</v>
      </c>
      <c r="AD32" s="14">
        <f t="shared" si="7"/>
        <v>0</v>
      </c>
      <c r="AE32" s="33">
        <f t="shared" si="11"/>
        <v>0</v>
      </c>
      <c r="AF32" s="14">
        <f t="shared" si="8"/>
        <v>0</v>
      </c>
      <c r="AG32" s="133">
        <v>0</v>
      </c>
      <c r="AH32" s="178">
        <f t="shared" si="12"/>
        <v>0</v>
      </c>
      <c r="AI32" s="178">
        <f t="shared" si="13"/>
        <v>0</v>
      </c>
      <c r="AJ32" s="120"/>
      <c r="AK32" s="136"/>
      <c r="AL32" s="136"/>
    </row>
    <row r="33" spans="1:38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5"/>
        <v>0</v>
      </c>
      <c r="S33" s="14">
        <f t="shared" si="4"/>
        <v>0</v>
      </c>
      <c r="T33" s="14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14">
        <f t="shared" si="9"/>
        <v>0</v>
      </c>
      <c r="AB33" s="14">
        <f t="shared" si="14"/>
        <v>0</v>
      </c>
      <c r="AC33" s="14">
        <f t="shared" si="10"/>
        <v>0</v>
      </c>
      <c r="AD33" s="14">
        <f t="shared" si="7"/>
        <v>0</v>
      </c>
      <c r="AE33" s="33">
        <f t="shared" si="11"/>
        <v>0</v>
      </c>
      <c r="AF33" s="14">
        <f t="shared" si="8"/>
        <v>0</v>
      </c>
      <c r="AG33" s="133">
        <v>0</v>
      </c>
      <c r="AH33" s="178">
        <f t="shared" si="12"/>
        <v>0</v>
      </c>
      <c r="AI33" s="178">
        <f t="shared" si="13"/>
        <v>0</v>
      </c>
      <c r="AJ33" s="120"/>
      <c r="AK33" s="136"/>
      <c r="AL33" s="136"/>
    </row>
    <row r="34" spans="1:38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50000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5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16">
        <v>20</v>
      </c>
      <c r="W34" s="16">
        <v>21</v>
      </c>
      <c r="X34" s="16">
        <v>0</v>
      </c>
      <c r="Y34" s="14">
        <f t="shared" si="6"/>
        <v>42.553191489361701</v>
      </c>
      <c r="Z34" s="14">
        <v>14728.48</v>
      </c>
      <c r="AA34" s="14">
        <f t="shared" si="9"/>
        <v>27757.68</v>
      </c>
      <c r="AB34" s="14">
        <f t="shared" si="14"/>
        <v>97.64503134857442</v>
      </c>
      <c r="AC34" s="14">
        <v>27757.68</v>
      </c>
      <c r="AD34" s="14">
        <f t="shared" si="7"/>
        <v>100</v>
      </c>
      <c r="AE34" s="33">
        <f t="shared" si="11"/>
        <v>0</v>
      </c>
      <c r="AF34" s="14">
        <f t="shared" si="8"/>
        <v>0</v>
      </c>
      <c r="AG34" s="133">
        <v>14059.03</v>
      </c>
      <c r="AH34" s="178">
        <f t="shared" si="12"/>
        <v>13698.65</v>
      </c>
      <c r="AI34" s="178">
        <f t="shared" si="13"/>
        <v>27757.68</v>
      </c>
      <c r="AJ34" s="120"/>
      <c r="AK34" s="136"/>
      <c r="AL34" s="136"/>
    </row>
    <row r="35" spans="1:38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20000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5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16">
        <v>3</v>
      </c>
      <c r="W35" s="16">
        <v>5</v>
      </c>
      <c r="X35" s="16">
        <v>0</v>
      </c>
      <c r="Y35" s="14">
        <f t="shared" si="6"/>
        <v>13.636363636363635</v>
      </c>
      <c r="Z35" s="14">
        <v>2769.72</v>
      </c>
      <c r="AA35" s="14">
        <f t="shared" si="9"/>
        <v>7005.01</v>
      </c>
      <c r="AB35" s="14">
        <f t="shared" si="14"/>
        <v>100</v>
      </c>
      <c r="AC35" s="14">
        <f t="shared" si="10"/>
        <v>7005.01</v>
      </c>
      <c r="AD35" s="14">
        <f t="shared" si="7"/>
        <v>100</v>
      </c>
      <c r="AE35" s="33">
        <f t="shared" si="11"/>
        <v>0</v>
      </c>
      <c r="AF35" s="14">
        <f t="shared" si="8"/>
        <v>0</v>
      </c>
      <c r="AG35" s="178">
        <v>2769.72</v>
      </c>
      <c r="AH35" s="178">
        <f t="shared" si="12"/>
        <v>4235.29</v>
      </c>
      <c r="AI35" s="178">
        <f t="shared" si="13"/>
        <v>7005.01</v>
      </c>
      <c r="AJ35" s="120"/>
      <c r="AK35" s="136"/>
      <c r="AL35" s="136"/>
    </row>
    <row r="36" spans="1:38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10000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5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16">
        <v>1</v>
      </c>
      <c r="W36" s="16">
        <v>3</v>
      </c>
      <c r="X36" s="16">
        <v>0</v>
      </c>
      <c r="Y36" s="14">
        <f t="shared" si="6"/>
        <v>2.9411764705882351</v>
      </c>
      <c r="Z36" s="14">
        <v>2111.87</v>
      </c>
      <c r="AA36" s="14">
        <f t="shared" si="9"/>
        <v>1655.6</v>
      </c>
      <c r="AB36" s="14">
        <f t="shared" si="14"/>
        <v>51.147545035234224</v>
      </c>
      <c r="AC36" s="14">
        <f t="shared" si="10"/>
        <v>1655.6</v>
      </c>
      <c r="AD36" s="14">
        <f t="shared" si="7"/>
        <v>100</v>
      </c>
      <c r="AE36" s="33">
        <f t="shared" si="11"/>
        <v>0</v>
      </c>
      <c r="AF36" s="14">
        <f t="shared" si="8"/>
        <v>0</v>
      </c>
      <c r="AG36" s="133">
        <v>530.55999999999995</v>
      </c>
      <c r="AH36" s="178">
        <f t="shared" si="12"/>
        <v>1125.04</v>
      </c>
      <c r="AI36" s="178">
        <f t="shared" si="13"/>
        <v>1655.6</v>
      </c>
      <c r="AJ36" s="120"/>
      <c r="AK36" s="136"/>
      <c r="AL36" s="136"/>
    </row>
    <row r="37" spans="1:38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20000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5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786.95</v>
      </c>
      <c r="AA37" s="14">
        <f t="shared" si="9"/>
        <v>3250.3599999999997</v>
      </c>
      <c r="AB37" s="14">
        <f t="shared" si="14"/>
        <v>100</v>
      </c>
      <c r="AC37" s="14">
        <v>3250.36</v>
      </c>
      <c r="AD37" s="33">
        <f t="shared" si="7"/>
        <v>100.00000000000003</v>
      </c>
      <c r="AE37" s="33">
        <f t="shared" si="11"/>
        <v>0</v>
      </c>
      <c r="AF37" s="14">
        <f t="shared" si="8"/>
        <v>0</v>
      </c>
      <c r="AG37" s="133">
        <v>786.95</v>
      </c>
      <c r="AH37" s="178">
        <f t="shared" si="12"/>
        <v>2463.41</v>
      </c>
      <c r="AI37" s="178">
        <f t="shared" si="13"/>
        <v>3250.3599999999997</v>
      </c>
      <c r="AJ37" s="120"/>
      <c r="AK37" s="136"/>
      <c r="AL37" s="136"/>
    </row>
    <row r="38" spans="1:38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20000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5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16">
        <v>1</v>
      </c>
      <c r="W38" s="16">
        <v>1</v>
      </c>
      <c r="X38" s="16">
        <v>0</v>
      </c>
      <c r="Y38" s="14">
        <f t="shared" si="6"/>
        <v>7.6923076923076925</v>
      </c>
      <c r="Z38" s="14">
        <v>11042.64</v>
      </c>
      <c r="AA38" s="14">
        <f t="shared" si="9"/>
        <v>13699.63</v>
      </c>
      <c r="AB38" s="14">
        <f t="shared" si="14"/>
        <v>100</v>
      </c>
      <c r="AC38" s="14">
        <f t="shared" si="10"/>
        <v>13699.63</v>
      </c>
      <c r="AD38" s="14">
        <f t="shared" si="7"/>
        <v>100</v>
      </c>
      <c r="AE38" s="33">
        <f t="shared" si="11"/>
        <v>0</v>
      </c>
      <c r="AF38" s="14">
        <f t="shared" si="8"/>
        <v>0</v>
      </c>
      <c r="AG38" s="133">
        <v>11042.64</v>
      </c>
      <c r="AH38" s="178">
        <f t="shared" si="12"/>
        <v>2656.99</v>
      </c>
      <c r="AI38" s="178">
        <f t="shared" si="13"/>
        <v>13699.63</v>
      </c>
      <c r="AJ38" s="120"/>
      <c r="AK38" s="136"/>
      <c r="AL38" s="136"/>
    </row>
    <row r="39" spans="1:38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30000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5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14">
        <f t="shared" si="9"/>
        <v>17171.150000000001</v>
      </c>
      <c r="AB39" s="14">
        <f t="shared" si="14"/>
        <v>100</v>
      </c>
      <c r="AC39" s="14">
        <f t="shared" si="10"/>
        <v>17171.150000000001</v>
      </c>
      <c r="AD39" s="14">
        <f t="shared" si="7"/>
        <v>100</v>
      </c>
      <c r="AE39" s="33">
        <f t="shared" si="11"/>
        <v>0</v>
      </c>
      <c r="AF39" s="14">
        <f t="shared" si="8"/>
        <v>0</v>
      </c>
      <c r="AG39" s="133">
        <v>0</v>
      </c>
      <c r="AH39" s="178">
        <f t="shared" si="12"/>
        <v>17171.150000000001</v>
      </c>
      <c r="AI39" s="178">
        <f t="shared" si="13"/>
        <v>17171.150000000001</v>
      </c>
      <c r="AJ39" s="120"/>
      <c r="AK39" s="136"/>
      <c r="AL39" s="136"/>
    </row>
    <row r="40" spans="1:38" s="143" customFormat="1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20000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5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16">
        <v>1</v>
      </c>
      <c r="W40" s="16">
        <v>1</v>
      </c>
      <c r="X40" s="16">
        <v>0</v>
      </c>
      <c r="Y40" s="14">
        <f t="shared" si="6"/>
        <v>5.5555555555555554</v>
      </c>
      <c r="Z40" s="14">
        <v>2124.5700000000002</v>
      </c>
      <c r="AA40" s="14">
        <f t="shared" si="9"/>
        <v>22597.71</v>
      </c>
      <c r="AB40" s="14">
        <f t="shared" si="14"/>
        <v>100</v>
      </c>
      <c r="AC40" s="14">
        <v>22597.71</v>
      </c>
      <c r="AD40" s="14">
        <f t="shared" si="7"/>
        <v>100</v>
      </c>
      <c r="AE40" s="33">
        <f t="shared" si="11"/>
        <v>0</v>
      </c>
      <c r="AF40" s="14">
        <f t="shared" si="8"/>
        <v>0</v>
      </c>
      <c r="AG40" s="133">
        <v>2124.5700000000002</v>
      </c>
      <c r="AH40" s="178">
        <f t="shared" si="12"/>
        <v>20473.14</v>
      </c>
      <c r="AI40" s="178">
        <f t="shared" si="13"/>
        <v>22597.71</v>
      </c>
      <c r="AJ40" s="142"/>
      <c r="AK40" s="142"/>
      <c r="AL40" s="142"/>
    </row>
    <row r="41" spans="1:38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5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16">
        <v>0</v>
      </c>
      <c r="W41" s="16">
        <v>1</v>
      </c>
      <c r="X41" s="16">
        <v>0</v>
      </c>
      <c r="Y41" s="14">
        <f t="shared" si="6"/>
        <v>0</v>
      </c>
      <c r="Z41" s="14">
        <v>0</v>
      </c>
      <c r="AA41" s="14">
        <f t="shared" si="9"/>
        <v>2404.21</v>
      </c>
      <c r="AB41" s="14">
        <f t="shared" si="14"/>
        <v>100</v>
      </c>
      <c r="AC41" s="14">
        <f t="shared" si="10"/>
        <v>2404.21</v>
      </c>
      <c r="AD41" s="14">
        <f t="shared" si="7"/>
        <v>100</v>
      </c>
      <c r="AE41" s="33">
        <f t="shared" si="11"/>
        <v>0</v>
      </c>
      <c r="AF41" s="14">
        <f t="shared" si="8"/>
        <v>0</v>
      </c>
      <c r="AG41" s="133">
        <v>0</v>
      </c>
      <c r="AH41" s="178">
        <f t="shared" si="12"/>
        <v>2404.21</v>
      </c>
      <c r="AI41" s="178">
        <f t="shared" si="13"/>
        <v>2404.21</v>
      </c>
      <c r="AJ41" s="120"/>
      <c r="AK41" s="136"/>
      <c r="AL41" s="136"/>
    </row>
    <row r="42" spans="1:38" s="143" customFormat="1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5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16">
        <v>0</v>
      </c>
      <c r="W42" s="16">
        <v>1</v>
      </c>
      <c r="X42" s="16">
        <v>0</v>
      </c>
      <c r="Y42" s="14">
        <f t="shared" si="6"/>
        <v>0</v>
      </c>
      <c r="Z42" s="14">
        <v>1790.23</v>
      </c>
      <c r="AA42" s="14">
        <f t="shared" si="9"/>
        <v>10751.67</v>
      </c>
      <c r="AB42" s="14">
        <f t="shared" si="14"/>
        <v>100</v>
      </c>
      <c r="AC42" s="14">
        <f t="shared" si="10"/>
        <v>10751.67</v>
      </c>
      <c r="AD42" s="14">
        <f t="shared" si="7"/>
        <v>100</v>
      </c>
      <c r="AE42" s="33">
        <f t="shared" si="11"/>
        <v>0</v>
      </c>
      <c r="AF42" s="14">
        <f t="shared" si="8"/>
        <v>0</v>
      </c>
      <c r="AG42" s="133">
        <v>1790.23</v>
      </c>
      <c r="AH42" s="178">
        <f t="shared" si="12"/>
        <v>8961.44</v>
      </c>
      <c r="AI42" s="178">
        <f t="shared" si="13"/>
        <v>10751.67</v>
      </c>
      <c r="AJ42" s="142"/>
      <c r="AK42" s="142"/>
      <c r="AL42" s="142"/>
    </row>
    <row r="43" spans="1:38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10000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5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16">
        <v>1</v>
      </c>
      <c r="W43" s="16">
        <v>1</v>
      </c>
      <c r="X43" s="16">
        <v>0</v>
      </c>
      <c r="Y43" s="14">
        <f t="shared" si="6"/>
        <v>16.666666666666664</v>
      </c>
      <c r="Z43" s="14">
        <v>2444.98</v>
      </c>
      <c r="AA43" s="14">
        <f t="shared" si="9"/>
        <v>3851.28</v>
      </c>
      <c r="AB43" s="14">
        <f t="shared" si="14"/>
        <v>106.25012069864515</v>
      </c>
      <c r="AC43" s="14">
        <f t="shared" si="10"/>
        <v>3851.28</v>
      </c>
      <c r="AD43" s="14">
        <f t="shared" si="7"/>
        <v>100</v>
      </c>
      <c r="AE43" s="33">
        <f t="shared" si="11"/>
        <v>0</v>
      </c>
      <c r="AF43" s="14">
        <f t="shared" si="8"/>
        <v>0</v>
      </c>
      <c r="AG43" s="133">
        <v>2671.53</v>
      </c>
      <c r="AH43" s="178">
        <f t="shared" si="12"/>
        <v>1179.75</v>
      </c>
      <c r="AI43" s="178">
        <f t="shared" si="13"/>
        <v>3851.28</v>
      </c>
      <c r="AJ43" s="120"/>
      <c r="AK43" s="136"/>
      <c r="AL43" s="136"/>
    </row>
    <row r="44" spans="1:38" s="143" customFormat="1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30000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5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16">
        <v>2</v>
      </c>
      <c r="W44" s="16">
        <v>3</v>
      </c>
      <c r="X44" s="16">
        <v>0</v>
      </c>
      <c r="Y44" s="14">
        <f t="shared" si="6"/>
        <v>9.5238095238095237</v>
      </c>
      <c r="Z44" s="14">
        <v>4694.16</v>
      </c>
      <c r="AA44" s="14">
        <f t="shared" si="9"/>
        <v>18879.650000000001</v>
      </c>
      <c r="AB44" s="14">
        <f t="shared" si="14"/>
        <v>100</v>
      </c>
      <c r="AC44" s="14">
        <v>18879.650000000001</v>
      </c>
      <c r="AD44" s="14">
        <f t="shared" si="7"/>
        <v>100</v>
      </c>
      <c r="AE44" s="33">
        <f t="shared" si="11"/>
        <v>0</v>
      </c>
      <c r="AF44" s="14">
        <f t="shared" si="8"/>
        <v>0</v>
      </c>
      <c r="AG44" s="133">
        <v>4694.16</v>
      </c>
      <c r="AH44" s="178">
        <f t="shared" si="12"/>
        <v>14185.49</v>
      </c>
      <c r="AI44" s="178">
        <f t="shared" si="13"/>
        <v>18879.650000000001</v>
      </c>
      <c r="AJ44" s="142"/>
      <c r="AK44" s="142"/>
      <c r="AL44" s="142"/>
    </row>
    <row r="45" spans="1:38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30000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5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16">
        <v>11</v>
      </c>
      <c r="W45" s="16">
        <v>14</v>
      </c>
      <c r="X45" s="16">
        <v>0</v>
      </c>
      <c r="Y45" s="14">
        <f t="shared" si="6"/>
        <v>47.826086956521742</v>
      </c>
      <c r="Z45" s="14">
        <v>13859.08</v>
      </c>
      <c r="AA45" s="14">
        <f t="shared" si="9"/>
        <v>18629.82</v>
      </c>
      <c r="AB45" s="14">
        <f t="shared" si="14"/>
        <v>98.746077018443913</v>
      </c>
      <c r="AC45" s="14">
        <v>16107.68</v>
      </c>
      <c r="AD45" s="14">
        <f t="shared" si="7"/>
        <v>86.461812298776906</v>
      </c>
      <c r="AE45" s="33">
        <f t="shared" si="11"/>
        <v>2522.1399999999994</v>
      </c>
      <c r="AF45" s="14">
        <f t="shared" si="8"/>
        <v>13.538187701223089</v>
      </c>
      <c r="AG45" s="133">
        <v>13622.51</v>
      </c>
      <c r="AH45" s="178">
        <f t="shared" si="12"/>
        <v>5007.3100000000004</v>
      </c>
      <c r="AI45" s="178">
        <f t="shared" si="13"/>
        <v>18629.82</v>
      </c>
      <c r="AJ45" s="120"/>
      <c r="AK45" s="136"/>
      <c r="AL45" s="136"/>
    </row>
    <row r="46" spans="1:38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5"/>
        <v>0</v>
      </c>
      <c r="S46" s="14">
        <f t="shared" si="4"/>
        <v>0</v>
      </c>
      <c r="T46" s="14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14">
        <f t="shared" si="9"/>
        <v>0</v>
      </c>
      <c r="AB46" s="14">
        <f t="shared" si="14"/>
        <v>0</v>
      </c>
      <c r="AC46" s="14">
        <f t="shared" si="10"/>
        <v>0</v>
      </c>
      <c r="AD46" s="14">
        <f t="shared" si="7"/>
        <v>0</v>
      </c>
      <c r="AE46" s="33">
        <f t="shared" si="11"/>
        <v>0</v>
      </c>
      <c r="AF46" s="14">
        <f t="shared" si="8"/>
        <v>0</v>
      </c>
      <c r="AG46" s="133"/>
      <c r="AH46" s="178">
        <f t="shared" si="12"/>
        <v>0</v>
      </c>
      <c r="AI46" s="178">
        <f t="shared" si="13"/>
        <v>0</v>
      </c>
      <c r="AJ46" s="120"/>
      <c r="AK46" s="136"/>
      <c r="AL46" s="136"/>
    </row>
    <row r="47" spans="1:38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5000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5"/>
        <v>0</v>
      </c>
      <c r="S47" s="14">
        <f t="shared" si="4"/>
        <v>0</v>
      </c>
      <c r="T47" s="14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14">
        <f t="shared" si="9"/>
        <v>0</v>
      </c>
      <c r="AB47" s="14">
        <f t="shared" si="14"/>
        <v>0</v>
      </c>
      <c r="AC47" s="14">
        <f t="shared" si="10"/>
        <v>0</v>
      </c>
      <c r="AD47" s="14">
        <f t="shared" si="7"/>
        <v>0</v>
      </c>
      <c r="AE47" s="33">
        <f t="shared" si="11"/>
        <v>0</v>
      </c>
      <c r="AF47" s="14">
        <f t="shared" si="8"/>
        <v>0</v>
      </c>
      <c r="AG47" s="133">
        <v>0</v>
      </c>
      <c r="AH47" s="178">
        <f t="shared" si="12"/>
        <v>0</v>
      </c>
      <c r="AI47" s="178">
        <f t="shared" si="13"/>
        <v>0</v>
      </c>
      <c r="AJ47" s="120"/>
      <c r="AK47" s="136"/>
      <c r="AL47" s="136"/>
    </row>
    <row r="48" spans="1:38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30000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5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14">
        <v>15775.16</v>
      </c>
      <c r="AA48" s="14">
        <f t="shared" si="9"/>
        <v>18149.75</v>
      </c>
      <c r="AB48" s="14">
        <f t="shared" si="14"/>
        <v>73.86742182053348</v>
      </c>
      <c r="AC48" s="14">
        <v>18149.75</v>
      </c>
      <c r="AD48" s="14">
        <f t="shared" si="7"/>
        <v>100</v>
      </c>
      <c r="AE48" s="33">
        <f t="shared" si="11"/>
        <v>0</v>
      </c>
      <c r="AF48" s="14">
        <f t="shared" si="8"/>
        <v>0</v>
      </c>
      <c r="AG48" s="133">
        <v>9354.2000000000007</v>
      </c>
      <c r="AH48" s="178">
        <f t="shared" si="12"/>
        <v>8795.5499999999993</v>
      </c>
      <c r="AI48" s="178">
        <f t="shared" si="13"/>
        <v>18149.75</v>
      </c>
      <c r="AJ48" s="120"/>
      <c r="AK48" s="136"/>
      <c r="AL48" s="136"/>
    </row>
    <row r="49" spans="1:38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30000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5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16">
        <v>7</v>
      </c>
      <c r="W49" s="16">
        <v>8</v>
      </c>
      <c r="X49" s="16">
        <v>0</v>
      </c>
      <c r="Y49" s="14">
        <f t="shared" si="6"/>
        <v>31.818181818181817</v>
      </c>
      <c r="Z49" s="14">
        <v>10929.29</v>
      </c>
      <c r="AA49" s="14">
        <f t="shared" si="9"/>
        <v>22268.32</v>
      </c>
      <c r="AB49" s="14">
        <f t="shared" si="14"/>
        <v>93.141047600046349</v>
      </c>
      <c r="AC49" s="14">
        <f t="shared" si="10"/>
        <v>22268.32</v>
      </c>
      <c r="AD49" s="14">
        <f t="shared" si="7"/>
        <v>100</v>
      </c>
      <c r="AE49" s="33">
        <f t="shared" si="11"/>
        <v>0</v>
      </c>
      <c r="AF49" s="14">
        <f t="shared" si="8"/>
        <v>0</v>
      </c>
      <c r="AG49" s="133">
        <v>9289.44</v>
      </c>
      <c r="AH49" s="178">
        <f t="shared" si="12"/>
        <v>12978.88</v>
      </c>
      <c r="AI49" s="178">
        <f t="shared" si="13"/>
        <v>22268.32</v>
      </c>
      <c r="AJ49" s="120"/>
      <c r="AK49" s="136"/>
      <c r="AL49" s="136"/>
    </row>
    <row r="50" spans="1:38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5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12421.38</v>
      </c>
      <c r="AA50" s="14">
        <f t="shared" si="9"/>
        <v>12421.38</v>
      </c>
      <c r="AB50" s="14">
        <f t="shared" si="14"/>
        <v>100</v>
      </c>
      <c r="AC50" s="14">
        <f t="shared" si="10"/>
        <v>12421.38</v>
      </c>
      <c r="AD50" s="14">
        <f t="shared" si="7"/>
        <v>100</v>
      </c>
      <c r="AE50" s="33">
        <f t="shared" si="11"/>
        <v>0</v>
      </c>
      <c r="AF50" s="14">
        <f t="shared" si="8"/>
        <v>0</v>
      </c>
      <c r="AG50" s="133">
        <v>12421.38</v>
      </c>
      <c r="AH50" s="178">
        <f t="shared" si="12"/>
        <v>0</v>
      </c>
      <c r="AI50" s="178">
        <f t="shared" si="13"/>
        <v>12421.38</v>
      </c>
      <c r="AJ50" s="120"/>
      <c r="AK50" s="136"/>
      <c r="AL50" s="136"/>
    </row>
    <row r="51" spans="1:38" ht="27" customHeight="1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20000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5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16">
        <v>1</v>
      </c>
      <c r="W51" s="16">
        <v>1</v>
      </c>
      <c r="X51" s="16">
        <v>0</v>
      </c>
      <c r="Y51" s="14">
        <f t="shared" si="6"/>
        <v>12.5</v>
      </c>
      <c r="Z51" s="14">
        <v>1358.83</v>
      </c>
      <c r="AA51" s="14">
        <f t="shared" si="9"/>
        <v>6840.29</v>
      </c>
      <c r="AB51" s="14">
        <f t="shared" si="14"/>
        <v>100</v>
      </c>
      <c r="AC51" s="14">
        <f t="shared" si="10"/>
        <v>6840.29</v>
      </c>
      <c r="AD51" s="14">
        <f t="shared" si="7"/>
        <v>100</v>
      </c>
      <c r="AE51" s="33">
        <f t="shared" si="11"/>
        <v>0</v>
      </c>
      <c r="AF51" s="14">
        <f t="shared" si="8"/>
        <v>0</v>
      </c>
      <c r="AG51" s="133">
        <v>1358.83</v>
      </c>
      <c r="AH51" s="178">
        <f t="shared" si="12"/>
        <v>5481.46</v>
      </c>
      <c r="AI51" s="178">
        <f t="shared" si="13"/>
        <v>6840.29</v>
      </c>
      <c r="AJ51" s="120"/>
      <c r="AK51" s="136"/>
      <c r="AL51" s="136"/>
    </row>
    <row r="52" spans="1:38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5"/>
        <v>0</v>
      </c>
      <c r="S52" s="14">
        <f t="shared" si="4"/>
        <v>0</v>
      </c>
      <c r="T52" s="14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14">
        <f t="shared" si="9"/>
        <v>0</v>
      </c>
      <c r="AB52" s="14">
        <f t="shared" si="14"/>
        <v>0</v>
      </c>
      <c r="AC52" s="14">
        <f t="shared" si="10"/>
        <v>0</v>
      </c>
      <c r="AD52" s="14">
        <f t="shared" si="7"/>
        <v>0</v>
      </c>
      <c r="AE52" s="33">
        <f t="shared" si="11"/>
        <v>0</v>
      </c>
      <c r="AF52" s="14">
        <f t="shared" si="8"/>
        <v>0</v>
      </c>
      <c r="AG52" s="133">
        <v>0</v>
      </c>
      <c r="AH52" s="178">
        <f t="shared" si="12"/>
        <v>0</v>
      </c>
      <c r="AI52" s="178">
        <f t="shared" si="13"/>
        <v>0</v>
      </c>
      <c r="AJ52" s="120"/>
      <c r="AK52" s="136"/>
      <c r="AL52" s="136"/>
    </row>
    <row r="53" spans="1:38" s="143" customFormat="1" ht="19.5" customHeight="1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40000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5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16">
        <v>1</v>
      </c>
      <c r="W53" s="16">
        <v>5</v>
      </c>
      <c r="X53" s="16">
        <v>0</v>
      </c>
      <c r="Y53" s="14">
        <f t="shared" si="6"/>
        <v>4.7619047619047619</v>
      </c>
      <c r="Z53" s="14">
        <v>4819.7299999999996</v>
      </c>
      <c r="AA53" s="14">
        <f t="shared" si="9"/>
        <v>27916.06</v>
      </c>
      <c r="AB53" s="14">
        <f t="shared" si="14"/>
        <v>100</v>
      </c>
      <c r="AC53" s="14">
        <v>27916.06</v>
      </c>
      <c r="AD53" s="14">
        <f t="shared" si="7"/>
        <v>100</v>
      </c>
      <c r="AE53" s="33">
        <f t="shared" si="11"/>
        <v>0</v>
      </c>
      <c r="AF53" s="14">
        <f t="shared" si="8"/>
        <v>0</v>
      </c>
      <c r="AG53" s="133">
        <v>4819.7299999999996</v>
      </c>
      <c r="AH53" s="178">
        <f t="shared" si="12"/>
        <v>23096.33</v>
      </c>
      <c r="AI53" s="178">
        <f t="shared" si="13"/>
        <v>27916.06</v>
      </c>
      <c r="AJ53" s="142"/>
      <c r="AK53" s="142"/>
      <c r="AL53" s="142"/>
    </row>
    <row r="54" spans="1:38" ht="27.75" customHeight="1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20000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5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14">
        <v>6460.39</v>
      </c>
      <c r="AA54" s="14">
        <f t="shared" si="9"/>
        <v>21785.25</v>
      </c>
      <c r="AB54" s="14">
        <f t="shared" si="14"/>
        <v>100</v>
      </c>
      <c r="AC54" s="14">
        <v>21785.25</v>
      </c>
      <c r="AD54" s="14">
        <f t="shared" si="7"/>
        <v>100</v>
      </c>
      <c r="AE54" s="33">
        <f t="shared" si="11"/>
        <v>0</v>
      </c>
      <c r="AF54" s="14">
        <f t="shared" si="8"/>
        <v>0</v>
      </c>
      <c r="AG54" s="133">
        <v>6460.39</v>
      </c>
      <c r="AH54" s="178">
        <f t="shared" si="12"/>
        <v>15324.86</v>
      </c>
      <c r="AI54" s="178">
        <f t="shared" si="13"/>
        <v>21785.25</v>
      </c>
      <c r="AJ54" s="120"/>
      <c r="AK54" s="136"/>
      <c r="AL54" s="136"/>
    </row>
    <row r="55" spans="1:38" s="143" customFormat="1" ht="29.25" customHeight="1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20000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5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16">
        <v>2</v>
      </c>
      <c r="W55" s="16">
        <v>3</v>
      </c>
      <c r="X55" s="16">
        <v>0</v>
      </c>
      <c r="Y55" s="14">
        <f t="shared" si="6"/>
        <v>20</v>
      </c>
      <c r="Z55" s="14">
        <v>3796.24</v>
      </c>
      <c r="AA55" s="14">
        <f t="shared" si="9"/>
        <v>5552.67</v>
      </c>
      <c r="AB55" s="14">
        <f t="shared" si="14"/>
        <v>100</v>
      </c>
      <c r="AC55" s="14">
        <v>5552.67</v>
      </c>
      <c r="AD55" s="14">
        <f t="shared" si="7"/>
        <v>100</v>
      </c>
      <c r="AE55" s="33">
        <f t="shared" si="11"/>
        <v>0</v>
      </c>
      <c r="AF55" s="14">
        <f t="shared" si="8"/>
        <v>0</v>
      </c>
      <c r="AG55" s="133">
        <v>3796.24</v>
      </c>
      <c r="AH55" s="178">
        <f t="shared" si="12"/>
        <v>1756.43</v>
      </c>
      <c r="AI55" s="178">
        <f t="shared" si="13"/>
        <v>5552.67</v>
      </c>
      <c r="AJ55" s="142"/>
      <c r="AK55" s="189"/>
      <c r="AL55" s="142"/>
    </row>
    <row r="56" spans="1:38" s="143" customFormat="1" ht="29.25" customHeight="1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30000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5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16">
        <v>21</v>
      </c>
      <c r="W56" s="16">
        <v>30</v>
      </c>
      <c r="X56" s="16">
        <v>0</v>
      </c>
      <c r="Y56" s="14">
        <f t="shared" si="6"/>
        <v>87.5</v>
      </c>
      <c r="Z56" s="14">
        <v>12798.01</v>
      </c>
      <c r="AA56" s="14">
        <f t="shared" si="9"/>
        <v>21234.760000000002</v>
      </c>
      <c r="AB56" s="14">
        <f t="shared" si="14"/>
        <v>95.536825397111073</v>
      </c>
      <c r="AC56" s="14">
        <v>21234.76</v>
      </c>
      <c r="AD56" s="14">
        <f t="shared" si="7"/>
        <v>99.999999999999972</v>
      </c>
      <c r="AE56" s="33">
        <f t="shared" si="11"/>
        <v>0</v>
      </c>
      <c r="AF56" s="14">
        <f t="shared" si="8"/>
        <v>0</v>
      </c>
      <c r="AG56" s="133">
        <v>11805.99</v>
      </c>
      <c r="AH56" s="178">
        <f t="shared" si="12"/>
        <v>9428.77</v>
      </c>
      <c r="AI56" s="178">
        <f t="shared" si="13"/>
        <v>21234.760000000002</v>
      </c>
      <c r="AJ56" s="142"/>
      <c r="AK56" s="142"/>
      <c r="AL56" s="142"/>
    </row>
    <row r="57" spans="1:38" s="143" customFormat="1" ht="33" customHeight="1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50000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5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16">
        <v>21</v>
      </c>
      <c r="W57" s="16">
        <v>21</v>
      </c>
      <c r="X57" s="16">
        <v>0</v>
      </c>
      <c r="Y57" s="14">
        <f t="shared" si="6"/>
        <v>14.482758620689657</v>
      </c>
      <c r="Z57" s="14">
        <v>10712.82</v>
      </c>
      <c r="AA57" s="14">
        <f t="shared" si="9"/>
        <v>27613.32</v>
      </c>
      <c r="AB57" s="14">
        <f t="shared" si="14"/>
        <v>100.0016658904583</v>
      </c>
      <c r="AC57" s="14">
        <f t="shared" si="10"/>
        <v>27613.32</v>
      </c>
      <c r="AD57" s="14">
        <f t="shared" si="7"/>
        <v>100</v>
      </c>
      <c r="AE57" s="33">
        <f t="shared" si="11"/>
        <v>0</v>
      </c>
      <c r="AF57" s="14">
        <f t="shared" si="8"/>
        <v>0</v>
      </c>
      <c r="AG57" s="133">
        <v>10713.28</v>
      </c>
      <c r="AH57" s="178">
        <f t="shared" si="12"/>
        <v>16900.04</v>
      </c>
      <c r="AI57" s="178">
        <f t="shared" si="13"/>
        <v>27613.32</v>
      </c>
      <c r="AJ57" s="142"/>
      <c r="AK57" s="142"/>
      <c r="AL57" s="142"/>
    </row>
    <row r="58" spans="1:38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885100</v>
      </c>
      <c r="H58" s="58">
        <f t="shared" ref="H58:M58" si="16">SUM(H7:H57)</f>
        <v>1073</v>
      </c>
      <c r="I58" s="58">
        <f t="shared" si="16"/>
        <v>161</v>
      </c>
      <c r="J58" s="58">
        <f t="shared" si="16"/>
        <v>841</v>
      </c>
      <c r="K58" s="58">
        <f t="shared" si="16"/>
        <v>639</v>
      </c>
      <c r="L58" s="58">
        <f t="shared" si="16"/>
        <v>677</v>
      </c>
      <c r="M58" s="58">
        <f t="shared" si="16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58">
        <f>SUM(V7:V57)</f>
        <v>168</v>
      </c>
      <c r="W58" s="58">
        <f>SUM(W7:W57)</f>
        <v>226</v>
      </c>
      <c r="X58" s="58">
        <f>SUM(X7:X57)</f>
        <v>2</v>
      </c>
      <c r="Y58" s="14">
        <f>IF(H58=0,0,V58/H58)*100</f>
        <v>15.65703634669152</v>
      </c>
      <c r="Z58" s="146">
        <f>SUM(Z7:Z57)</f>
        <v>271187.9200000001</v>
      </c>
      <c r="AA58" s="212">
        <f>SUM(AA7:AA57)</f>
        <v>596464.02000000014</v>
      </c>
      <c r="AB58" s="14">
        <f>IF(Z58=0,0,AA58/Z58)*100</f>
        <v>219.94490757552913</v>
      </c>
      <c r="AC58" s="212">
        <f>SUM(AC7:AC57)</f>
        <v>593229.1100000001</v>
      </c>
      <c r="AD58" s="14">
        <f>IF(AA58=0,0,AC58/AA58)*100</f>
        <v>99.457652114539954</v>
      </c>
      <c r="AE58" s="33">
        <f>SUM(AE7:AE57)</f>
        <v>3234.9099999999994</v>
      </c>
      <c r="AF58" s="14">
        <f>IF(AA58=0,0,AE58/AA58)*100</f>
        <v>0.54234788546004808</v>
      </c>
      <c r="AG58" s="180">
        <f>SUM(AG7:AG57)</f>
        <v>251761.37000000005</v>
      </c>
      <c r="AH58" s="180">
        <f>SUM(AH7:AH57)</f>
        <v>344702.64999999997</v>
      </c>
      <c r="AI58" s="180">
        <f>SUM(AI7:AI57)</f>
        <v>596464.02000000014</v>
      </c>
      <c r="AJ58" s="120"/>
      <c r="AK58" s="136"/>
      <c r="AL58" s="136"/>
    </row>
    <row r="59" spans="1:38" s="137" customFormat="1" x14ac:dyDescent="0.25">
      <c r="A59" s="209"/>
      <c r="B59" s="209"/>
      <c r="C59" s="209"/>
      <c r="D59" s="209"/>
      <c r="E59" s="209"/>
      <c r="F59" s="209"/>
      <c r="G59" s="209"/>
      <c r="H59" s="147"/>
      <c r="I59" s="147"/>
      <c r="J59" s="147"/>
      <c r="K59" s="147"/>
      <c r="L59" s="147"/>
      <c r="M59" s="147"/>
      <c r="N59" s="148"/>
      <c r="O59" s="147"/>
      <c r="P59" s="147"/>
      <c r="Q59" s="148"/>
      <c r="R59" s="147"/>
      <c r="S59" s="148"/>
      <c r="T59" s="149"/>
      <c r="U59" s="148"/>
      <c r="V59" s="147"/>
      <c r="W59" s="147"/>
      <c r="X59" s="147"/>
      <c r="Y59" s="148"/>
      <c r="Z59" s="151" t="s">
        <v>175</v>
      </c>
      <c r="AA59" s="371">
        <v>344702.65</v>
      </c>
      <c r="AB59" s="371"/>
      <c r="AC59" s="371"/>
      <c r="AD59" s="148"/>
      <c r="AE59" s="148"/>
      <c r="AF59" s="148"/>
      <c r="AG59" s="180"/>
      <c r="AH59" s="180"/>
      <c r="AI59" s="180"/>
    </row>
    <row r="60" spans="1:38" s="137" customFormat="1" ht="10.5" customHeight="1" x14ac:dyDescent="0.25">
      <c r="A60" s="209"/>
      <c r="B60" s="209"/>
      <c r="C60" s="209"/>
      <c r="D60" s="209"/>
      <c r="E60" s="209"/>
      <c r="F60" s="209"/>
      <c r="G60" s="209"/>
      <c r="H60" s="147"/>
      <c r="I60" s="147"/>
      <c r="J60" s="147"/>
      <c r="K60" s="147"/>
      <c r="L60" s="147"/>
      <c r="M60" s="147"/>
      <c r="N60" s="148"/>
      <c r="O60" s="147"/>
      <c r="P60" s="147"/>
      <c r="Q60" s="148"/>
      <c r="R60" s="147"/>
      <c r="S60" s="148"/>
      <c r="T60" s="149"/>
      <c r="U60" s="148"/>
      <c r="V60" s="147"/>
      <c r="W60" s="147"/>
      <c r="X60" s="147"/>
      <c r="Y60" s="148"/>
      <c r="Z60" s="151"/>
      <c r="AA60" s="210"/>
      <c r="AB60" s="373" t="s">
        <v>184</v>
      </c>
      <c r="AC60" s="373"/>
      <c r="AD60" s="182"/>
      <c r="AE60" s="373" t="s">
        <v>185</v>
      </c>
      <c r="AF60" s="373"/>
      <c r="AG60" s="180"/>
      <c r="AH60" s="180"/>
      <c r="AI60" s="180"/>
    </row>
    <row r="61" spans="1:38" s="137" customFormat="1" x14ac:dyDescent="0.25">
      <c r="D61" s="154"/>
      <c r="S61" s="153" t="s">
        <v>180</v>
      </c>
      <c r="T61" s="149">
        <v>728494.79</v>
      </c>
      <c r="Z61" s="133"/>
      <c r="AA61" s="180">
        <f>AA58-AA59</f>
        <v>251761.37000000011</v>
      </c>
      <c r="AB61" s="183" t="s">
        <v>166</v>
      </c>
      <c r="AC61" s="178">
        <f>T58</f>
        <v>344702.64999999997</v>
      </c>
      <c r="AD61" s="178"/>
      <c r="AE61" s="381"/>
      <c r="AF61" s="381"/>
      <c r="AG61" s="133"/>
    </row>
    <row r="62" spans="1:38" s="137" customFormat="1" x14ac:dyDescent="0.25">
      <c r="D62" s="154"/>
      <c r="R62" s="367" t="s">
        <v>181</v>
      </c>
      <c r="S62" s="154" t="s">
        <v>177</v>
      </c>
      <c r="T62" s="155">
        <f>AC58</f>
        <v>593229.1100000001</v>
      </c>
      <c r="Z62" s="133"/>
      <c r="AA62" s="375" t="s">
        <v>167</v>
      </c>
      <c r="AB62" s="375"/>
      <c r="AC62" s="180">
        <f>AG58</f>
        <v>251761.37000000005</v>
      </c>
      <c r="AD62" s="185" t="s">
        <v>171</v>
      </c>
      <c r="AE62" s="376">
        <v>92998.91</v>
      </c>
      <c r="AF62" s="376"/>
      <c r="AG62" s="133"/>
    </row>
    <row r="63" spans="1:38" s="137" customFormat="1" x14ac:dyDescent="0.25">
      <c r="D63" s="154"/>
      <c r="R63" s="367"/>
      <c r="S63" s="154" t="s">
        <v>178</v>
      </c>
      <c r="T63" s="156">
        <v>43532.480000000003</v>
      </c>
      <c r="Z63" s="133"/>
      <c r="AA63" s="375" t="s">
        <v>168</v>
      </c>
      <c r="AB63" s="375"/>
      <c r="AC63" s="133">
        <v>90523.56</v>
      </c>
      <c r="AD63" s="185" t="s">
        <v>172</v>
      </c>
      <c r="AE63" s="375">
        <v>520874.99</v>
      </c>
      <c r="AF63" s="375"/>
      <c r="AG63" s="133"/>
    </row>
    <row r="64" spans="1:38" s="137" customFormat="1" x14ac:dyDescent="0.25">
      <c r="D64" s="154"/>
      <c r="R64" s="367"/>
      <c r="S64" s="157" t="s">
        <v>179</v>
      </c>
      <c r="T64" s="137">
        <v>10305.209999999999</v>
      </c>
      <c r="Z64" s="133"/>
      <c r="AA64" s="376" t="s">
        <v>169</v>
      </c>
      <c r="AB64" s="376"/>
      <c r="AC64" s="178">
        <v>12385.79</v>
      </c>
      <c r="AD64" s="186" t="s">
        <v>173</v>
      </c>
      <c r="AE64" s="377">
        <f>AE62+AE63</f>
        <v>613873.9</v>
      </c>
      <c r="AF64" s="374"/>
      <c r="AG64" s="133"/>
    </row>
    <row r="65" spans="3:43" s="137" customFormat="1" x14ac:dyDescent="0.25">
      <c r="D65" s="154"/>
      <c r="R65" s="137" t="s">
        <v>182</v>
      </c>
      <c r="T65" s="154">
        <v>176172.34</v>
      </c>
      <c r="Z65" s="133"/>
      <c r="AA65" s="374" t="s">
        <v>170</v>
      </c>
      <c r="AB65" s="374"/>
      <c r="AC65" s="180">
        <f>SUM(AC62:AC64)</f>
        <v>354670.72000000003</v>
      </c>
      <c r="AD65" s="133"/>
      <c r="AE65" s="133"/>
      <c r="AF65" s="133"/>
      <c r="AG65" s="133"/>
    </row>
    <row r="66" spans="3:43" s="137" customFormat="1" x14ac:dyDescent="0.25">
      <c r="D66" s="154"/>
      <c r="T66" s="158">
        <f>T61-T62-T63-T64-T65</f>
        <v>-94744.350000000064</v>
      </c>
      <c r="Z66" s="133"/>
      <c r="AA66" s="133"/>
      <c r="AB66" s="133"/>
      <c r="AC66" s="180">
        <v>0.45</v>
      </c>
      <c r="AD66" s="133"/>
      <c r="AE66" s="133"/>
      <c r="AF66" s="133"/>
      <c r="AG66" s="133"/>
    </row>
    <row r="67" spans="3:43" s="137" customFormat="1" ht="15.75" x14ac:dyDescent="0.25">
      <c r="AC67" s="211">
        <f>SUM(AC65:AC66)</f>
        <v>354671.17000000004</v>
      </c>
    </row>
    <row r="68" spans="3:43" s="137" customFormat="1" x14ac:dyDescent="0.25"/>
    <row r="69" spans="3:43" s="137" customFormat="1" x14ac:dyDescent="0.25"/>
    <row r="70" spans="3:43" s="78" customFormat="1" x14ac:dyDescent="0.25">
      <c r="C70" s="120"/>
      <c r="AB70" s="120"/>
      <c r="AC70" s="120"/>
      <c r="AD70" s="120"/>
      <c r="AE70" s="120"/>
      <c r="AF70" s="120"/>
      <c r="AG70" s="137"/>
      <c r="AH70" s="137"/>
      <c r="AI70" s="137"/>
      <c r="AJ70" s="120"/>
      <c r="AK70" s="120"/>
      <c r="AL70" s="120"/>
      <c r="AM70" s="120"/>
      <c r="AN70" s="120"/>
      <c r="AO70" s="120"/>
      <c r="AP70" s="120"/>
      <c r="AQ70" s="120"/>
    </row>
    <row r="71" spans="3:43" s="78" customFormat="1" x14ac:dyDescent="0.25">
      <c r="C71" s="120"/>
      <c r="AB71" s="120"/>
      <c r="AC71" s="120"/>
      <c r="AD71" s="120"/>
      <c r="AE71" s="120"/>
      <c r="AF71" s="120"/>
      <c r="AG71" s="137"/>
      <c r="AH71" s="137"/>
      <c r="AI71" s="137"/>
      <c r="AJ71" s="120"/>
      <c r="AK71" s="120"/>
      <c r="AL71" s="120"/>
      <c r="AM71" s="120"/>
      <c r="AN71" s="120"/>
      <c r="AO71" s="120"/>
      <c r="AP71" s="120"/>
      <c r="AQ71" s="120"/>
    </row>
    <row r="72" spans="3:43" s="78" customFormat="1" x14ac:dyDescent="0.25">
      <c r="C72" s="120"/>
      <c r="AB72" s="120"/>
      <c r="AC72" s="120"/>
      <c r="AD72" s="120"/>
      <c r="AE72" s="120"/>
      <c r="AF72" s="120"/>
      <c r="AG72" s="137"/>
      <c r="AH72" s="137"/>
      <c r="AI72" s="137"/>
      <c r="AJ72" s="120"/>
      <c r="AK72" s="120"/>
      <c r="AL72" s="120"/>
    </row>
    <row r="73" spans="3:43" s="78" customFormat="1" x14ac:dyDescent="0.25">
      <c r="AB73" s="120"/>
      <c r="AC73" s="120"/>
      <c r="AD73" s="120"/>
      <c r="AE73" s="120"/>
      <c r="AF73" s="120"/>
      <c r="AG73" s="137"/>
      <c r="AH73" s="137"/>
      <c r="AI73" s="137"/>
      <c r="AJ73" s="120"/>
      <c r="AK73" s="120"/>
      <c r="AL73" s="120"/>
    </row>
    <row r="74" spans="3:43" s="78" customFormat="1" x14ac:dyDescent="0.25">
      <c r="AG74" s="137"/>
      <c r="AH74" s="137"/>
      <c r="AI74" s="137"/>
    </row>
    <row r="75" spans="3:43" s="78" customFormat="1" x14ac:dyDescent="0.25">
      <c r="AG75" s="137"/>
      <c r="AH75" s="137"/>
      <c r="AI75" s="137"/>
    </row>
    <row r="76" spans="3:43" s="78" customFormat="1" x14ac:dyDescent="0.25">
      <c r="AG76" s="137"/>
      <c r="AH76" s="137"/>
      <c r="AI76" s="137"/>
    </row>
    <row r="77" spans="3:43" s="78" customFormat="1" x14ac:dyDescent="0.25">
      <c r="AG77" s="137"/>
      <c r="AH77" s="137"/>
      <c r="AI77" s="137"/>
    </row>
    <row r="78" spans="3:43" x14ac:dyDescent="0.25">
      <c r="V78"/>
      <c r="W78"/>
      <c r="Z78"/>
    </row>
    <row r="79" spans="3:43" x14ac:dyDescent="0.25">
      <c r="V79"/>
      <c r="W79"/>
      <c r="Z79"/>
    </row>
    <row r="80" spans="3:43" x14ac:dyDescent="0.25">
      <c r="V80"/>
      <c r="W80"/>
      <c r="Z80"/>
    </row>
    <row r="81" spans="22:26" x14ac:dyDescent="0.25">
      <c r="V81"/>
      <c r="W81"/>
      <c r="Z81"/>
    </row>
    <row r="82" spans="22:26" x14ac:dyDescent="0.25">
      <c r="V82"/>
      <c r="W82"/>
      <c r="Z82"/>
    </row>
    <row r="83" spans="22:26" x14ac:dyDescent="0.25">
      <c r="V83"/>
      <c r="W83"/>
      <c r="Z83"/>
    </row>
    <row r="84" spans="22:26" x14ac:dyDescent="0.25">
      <c r="V84"/>
      <c r="W84"/>
      <c r="Z84"/>
    </row>
    <row r="85" spans="22:26" x14ac:dyDescent="0.25">
      <c r="V85"/>
      <c r="W85"/>
      <c r="Z85"/>
    </row>
    <row r="86" spans="22:26" x14ac:dyDescent="0.25">
      <c r="V86"/>
      <c r="W86"/>
      <c r="Z86"/>
    </row>
    <row r="87" spans="22:26" x14ac:dyDescent="0.25">
      <c r="V87"/>
      <c r="W87"/>
      <c r="Z87"/>
    </row>
    <row r="88" spans="22:26" x14ac:dyDescent="0.25">
      <c r="V88"/>
      <c r="W88"/>
      <c r="Z88"/>
    </row>
    <row r="89" spans="22:26" x14ac:dyDescent="0.25">
      <c r="V89"/>
      <c r="W89"/>
      <c r="Z89"/>
    </row>
    <row r="90" spans="22:26" x14ac:dyDescent="0.25">
      <c r="V90"/>
      <c r="W90"/>
      <c r="Z90"/>
    </row>
    <row r="91" spans="22:26" x14ac:dyDescent="0.25">
      <c r="V91"/>
      <c r="W91"/>
      <c r="Z91"/>
    </row>
    <row r="92" spans="22:26" x14ac:dyDescent="0.25">
      <c r="V92"/>
      <c r="W92"/>
      <c r="Z92"/>
    </row>
    <row r="93" spans="22:26" x14ac:dyDescent="0.25">
      <c r="V93"/>
      <c r="W93"/>
      <c r="Z93"/>
    </row>
    <row r="94" spans="22:26" x14ac:dyDescent="0.25">
      <c r="V94"/>
      <c r="W94"/>
      <c r="Z94"/>
    </row>
    <row r="95" spans="22:26" x14ac:dyDescent="0.25">
      <c r="V95"/>
      <c r="W95"/>
      <c r="Z95"/>
    </row>
    <row r="96" spans="22:26" x14ac:dyDescent="0.25">
      <c r="V96"/>
      <c r="W96"/>
      <c r="Z96"/>
    </row>
    <row r="97" spans="22:26" x14ac:dyDescent="0.25">
      <c r="V97"/>
      <c r="W97"/>
      <c r="Z97"/>
    </row>
    <row r="98" spans="22:26" x14ac:dyDescent="0.25">
      <c r="V98"/>
      <c r="W98"/>
      <c r="Z98"/>
    </row>
    <row r="99" spans="22:26" x14ac:dyDescent="0.25">
      <c r="V99"/>
      <c r="W99"/>
      <c r="Z99"/>
    </row>
    <row r="100" spans="22:26" x14ac:dyDescent="0.25">
      <c r="V100"/>
      <c r="W100"/>
      <c r="Z100"/>
    </row>
    <row r="101" spans="22:26" x14ac:dyDescent="0.25">
      <c r="V101"/>
      <c r="W101"/>
      <c r="Z101"/>
    </row>
    <row r="102" spans="22:26" x14ac:dyDescent="0.25">
      <c r="V102"/>
      <c r="W102"/>
      <c r="Z102"/>
    </row>
    <row r="103" spans="22:26" x14ac:dyDescent="0.25">
      <c r="V103"/>
      <c r="W103"/>
      <c r="Z103"/>
    </row>
    <row r="104" spans="22:26" x14ac:dyDescent="0.25">
      <c r="V104"/>
      <c r="W104"/>
      <c r="Z104"/>
    </row>
    <row r="105" spans="22:26" x14ac:dyDescent="0.25">
      <c r="V105"/>
      <c r="W105"/>
      <c r="Z105"/>
    </row>
    <row r="106" spans="22:26" x14ac:dyDescent="0.25">
      <c r="V106"/>
      <c r="W106"/>
      <c r="Z106"/>
    </row>
    <row r="107" spans="22:26" x14ac:dyDescent="0.25">
      <c r="V107"/>
      <c r="W107"/>
      <c r="Z107"/>
    </row>
    <row r="108" spans="22:26" x14ac:dyDescent="0.25">
      <c r="V108"/>
      <c r="W108"/>
      <c r="Z108"/>
    </row>
    <row r="109" spans="22:26" x14ac:dyDescent="0.25">
      <c r="V109"/>
      <c r="W109"/>
      <c r="Z109"/>
    </row>
    <row r="110" spans="22:26" x14ac:dyDescent="0.25">
      <c r="V110"/>
      <c r="W110"/>
      <c r="Z110"/>
    </row>
    <row r="111" spans="22:26" x14ac:dyDescent="0.25">
      <c r="V111"/>
      <c r="W111"/>
      <c r="Z111"/>
    </row>
    <row r="112" spans="22:26" x14ac:dyDescent="0.25">
      <c r="V112"/>
      <c r="W112"/>
      <c r="Z112"/>
    </row>
    <row r="113" spans="22:26" x14ac:dyDescent="0.25">
      <c r="V113"/>
      <c r="W113"/>
      <c r="Z113"/>
    </row>
    <row r="114" spans="22:26" x14ac:dyDescent="0.25">
      <c r="V114"/>
      <c r="W114"/>
      <c r="Z114"/>
    </row>
    <row r="115" spans="22:26" x14ac:dyDescent="0.25">
      <c r="V115"/>
      <c r="W115"/>
      <c r="Z115"/>
    </row>
    <row r="116" spans="22:26" x14ac:dyDescent="0.25">
      <c r="V116"/>
      <c r="W116"/>
      <c r="Z116"/>
    </row>
    <row r="117" spans="22:26" x14ac:dyDescent="0.25">
      <c r="V117"/>
      <c r="W117"/>
      <c r="Z117"/>
    </row>
    <row r="118" spans="22:26" x14ac:dyDescent="0.25">
      <c r="V118"/>
      <c r="W118"/>
      <c r="Z118"/>
    </row>
    <row r="119" spans="22:26" x14ac:dyDescent="0.25">
      <c r="V119"/>
      <c r="W119"/>
      <c r="Z119"/>
    </row>
    <row r="120" spans="22:26" x14ac:dyDescent="0.25">
      <c r="V120"/>
      <c r="W120"/>
      <c r="Z120"/>
    </row>
    <row r="121" spans="22:26" x14ac:dyDescent="0.25">
      <c r="V121"/>
      <c r="W121"/>
      <c r="Z121"/>
    </row>
    <row r="122" spans="22:26" x14ac:dyDescent="0.25">
      <c r="V122"/>
      <c r="W122"/>
      <c r="Z122"/>
    </row>
    <row r="123" spans="22:26" x14ac:dyDescent="0.25">
      <c r="V123"/>
      <c r="W123"/>
      <c r="Z123"/>
    </row>
    <row r="124" spans="22:26" x14ac:dyDescent="0.25">
      <c r="V124"/>
      <c r="W124"/>
      <c r="Z124"/>
    </row>
    <row r="125" spans="22:26" x14ac:dyDescent="0.25">
      <c r="V125"/>
      <c r="W125"/>
      <c r="Z125"/>
    </row>
    <row r="126" spans="22:26" x14ac:dyDescent="0.25">
      <c r="V126"/>
      <c r="W126"/>
      <c r="Z126"/>
    </row>
    <row r="127" spans="22:26" x14ac:dyDescent="0.25">
      <c r="V127"/>
      <c r="W127"/>
      <c r="Z127"/>
    </row>
    <row r="128" spans="22:26" x14ac:dyDescent="0.25">
      <c r="V128"/>
      <c r="W128"/>
      <c r="Z128"/>
    </row>
    <row r="129" spans="22:26" x14ac:dyDescent="0.25">
      <c r="V129"/>
      <c r="W129"/>
      <c r="Z129"/>
    </row>
    <row r="130" spans="22:26" x14ac:dyDescent="0.25">
      <c r="V130"/>
      <c r="W130"/>
      <c r="Z130"/>
    </row>
    <row r="131" spans="22:26" x14ac:dyDescent="0.25">
      <c r="V131"/>
      <c r="W131"/>
      <c r="Z131"/>
    </row>
    <row r="132" spans="22:26" x14ac:dyDescent="0.25">
      <c r="V132"/>
      <c r="W132"/>
      <c r="Z132"/>
    </row>
    <row r="133" spans="22:26" x14ac:dyDescent="0.25">
      <c r="V133"/>
      <c r="W133"/>
      <c r="Z133"/>
    </row>
    <row r="134" spans="22:26" x14ac:dyDescent="0.25">
      <c r="V134"/>
      <c r="W134"/>
      <c r="Z134"/>
    </row>
    <row r="135" spans="22:26" x14ac:dyDescent="0.25">
      <c r="V135"/>
      <c r="W135"/>
      <c r="Z135"/>
    </row>
    <row r="136" spans="22:26" x14ac:dyDescent="0.25">
      <c r="V136"/>
      <c r="W136"/>
      <c r="Z136"/>
    </row>
    <row r="137" spans="22:26" x14ac:dyDescent="0.25">
      <c r="V137"/>
      <c r="W137"/>
      <c r="Z137"/>
    </row>
    <row r="138" spans="22:26" x14ac:dyDescent="0.25">
      <c r="V138"/>
      <c r="W138"/>
      <c r="Z138"/>
    </row>
    <row r="139" spans="22:26" x14ac:dyDescent="0.25">
      <c r="V139"/>
      <c r="W139"/>
      <c r="Z139"/>
    </row>
    <row r="140" spans="22:26" x14ac:dyDescent="0.25">
      <c r="V140"/>
      <c r="W140"/>
      <c r="Z140"/>
    </row>
    <row r="141" spans="22:26" x14ac:dyDescent="0.25">
      <c r="V141"/>
      <c r="W141"/>
      <c r="Z141"/>
    </row>
    <row r="142" spans="22:26" x14ac:dyDescent="0.25">
      <c r="V142"/>
      <c r="W142"/>
      <c r="Z142"/>
    </row>
    <row r="143" spans="22:26" x14ac:dyDescent="0.25">
      <c r="V143"/>
      <c r="W143"/>
      <c r="Z143"/>
    </row>
    <row r="144" spans="22:26" x14ac:dyDescent="0.25">
      <c r="V144"/>
      <c r="W144"/>
      <c r="Z144"/>
    </row>
    <row r="145" spans="22:26" x14ac:dyDescent="0.25">
      <c r="V145"/>
      <c r="W145"/>
      <c r="Z145"/>
    </row>
    <row r="146" spans="22:26" x14ac:dyDescent="0.25">
      <c r="V146"/>
      <c r="W146"/>
      <c r="Z146"/>
    </row>
    <row r="147" spans="22:26" x14ac:dyDescent="0.25">
      <c r="V147"/>
      <c r="W147"/>
      <c r="Z147"/>
    </row>
    <row r="148" spans="22:26" x14ac:dyDescent="0.25">
      <c r="V148"/>
      <c r="W148"/>
      <c r="Z148"/>
    </row>
    <row r="149" spans="22:26" x14ac:dyDescent="0.25">
      <c r="V149"/>
      <c r="W149"/>
      <c r="Z149"/>
    </row>
    <row r="150" spans="22:26" x14ac:dyDescent="0.25">
      <c r="V150"/>
      <c r="W150"/>
      <c r="Z150"/>
    </row>
    <row r="151" spans="22:26" x14ac:dyDescent="0.25">
      <c r="V151"/>
      <c r="W151"/>
      <c r="Z151"/>
    </row>
    <row r="152" spans="22:26" x14ac:dyDescent="0.25">
      <c r="V152"/>
      <c r="W152"/>
      <c r="Z152"/>
    </row>
    <row r="153" spans="22:26" x14ac:dyDescent="0.25">
      <c r="V153"/>
      <c r="W153"/>
      <c r="Z153"/>
    </row>
    <row r="154" spans="22:26" x14ac:dyDescent="0.25">
      <c r="V154"/>
      <c r="W154"/>
      <c r="Z154"/>
    </row>
    <row r="155" spans="22:26" x14ac:dyDescent="0.25">
      <c r="V155"/>
      <c r="W155"/>
      <c r="Z155"/>
    </row>
    <row r="156" spans="22:26" x14ac:dyDescent="0.25">
      <c r="V156"/>
      <c r="W156"/>
      <c r="Z156"/>
    </row>
    <row r="157" spans="22:26" x14ac:dyDescent="0.25">
      <c r="V157"/>
      <c r="W157"/>
      <c r="Z157"/>
    </row>
    <row r="158" spans="22:26" x14ac:dyDescent="0.25">
      <c r="V158"/>
      <c r="W158"/>
      <c r="Z158"/>
    </row>
    <row r="159" spans="22:26" x14ac:dyDescent="0.25">
      <c r="V159"/>
      <c r="W159"/>
      <c r="Z159"/>
    </row>
    <row r="160" spans="22:26" x14ac:dyDescent="0.25">
      <c r="V160"/>
      <c r="W160"/>
      <c r="Z160"/>
    </row>
    <row r="161" spans="22:26" x14ac:dyDescent="0.25">
      <c r="V161"/>
      <c r="W161"/>
      <c r="Z161"/>
    </row>
    <row r="162" spans="22:26" x14ac:dyDescent="0.25">
      <c r="V162"/>
      <c r="W162"/>
      <c r="Z162"/>
    </row>
    <row r="163" spans="22:26" x14ac:dyDescent="0.25">
      <c r="V163"/>
      <c r="W163"/>
      <c r="Z163"/>
    </row>
    <row r="164" spans="22:26" x14ac:dyDescent="0.25">
      <c r="V164"/>
      <c r="W164"/>
      <c r="Z164"/>
    </row>
    <row r="165" spans="22:26" x14ac:dyDescent="0.25">
      <c r="V165"/>
      <c r="W165"/>
      <c r="Z165"/>
    </row>
    <row r="166" spans="22:26" x14ac:dyDescent="0.25">
      <c r="V166"/>
      <c r="W166"/>
      <c r="Z166"/>
    </row>
    <row r="167" spans="22:26" x14ac:dyDescent="0.25">
      <c r="V167"/>
      <c r="W167"/>
      <c r="Z167"/>
    </row>
    <row r="168" spans="22:26" x14ac:dyDescent="0.25">
      <c r="V168"/>
      <c r="W168"/>
      <c r="Z168"/>
    </row>
    <row r="169" spans="22:26" x14ac:dyDescent="0.25">
      <c r="V169"/>
      <c r="W169"/>
      <c r="Z169"/>
    </row>
    <row r="170" spans="22:26" x14ac:dyDescent="0.25">
      <c r="V170"/>
      <c r="W170"/>
      <c r="Z170"/>
    </row>
    <row r="171" spans="22:26" x14ac:dyDescent="0.25">
      <c r="V171"/>
      <c r="W171"/>
      <c r="Z171"/>
    </row>
    <row r="172" spans="22:26" x14ac:dyDescent="0.25">
      <c r="V172"/>
      <c r="W172"/>
      <c r="Z172"/>
    </row>
    <row r="173" spans="22:26" x14ac:dyDescent="0.25">
      <c r="V173"/>
      <c r="W173"/>
      <c r="Z173"/>
    </row>
    <row r="174" spans="22:26" x14ac:dyDescent="0.25">
      <c r="V174"/>
      <c r="W174"/>
      <c r="Z174"/>
    </row>
    <row r="175" spans="22:26" x14ac:dyDescent="0.25">
      <c r="V175"/>
      <c r="W175"/>
      <c r="Z175"/>
    </row>
    <row r="176" spans="22:26" x14ac:dyDescent="0.25">
      <c r="V176"/>
      <c r="W176"/>
      <c r="Z176"/>
    </row>
    <row r="177" spans="22:26" x14ac:dyDescent="0.25">
      <c r="V177"/>
      <c r="W177"/>
      <c r="Z177"/>
    </row>
    <row r="178" spans="22:26" x14ac:dyDescent="0.25">
      <c r="V178"/>
      <c r="W178"/>
      <c r="Z178"/>
    </row>
    <row r="179" spans="22:26" x14ac:dyDescent="0.25">
      <c r="V179"/>
      <c r="W179"/>
      <c r="Z179"/>
    </row>
    <row r="180" spans="22:26" x14ac:dyDescent="0.25">
      <c r="V180"/>
      <c r="W180"/>
      <c r="Z180"/>
    </row>
    <row r="181" spans="22:26" x14ac:dyDescent="0.25">
      <c r="V181"/>
      <c r="W181"/>
      <c r="Z181"/>
    </row>
    <row r="182" spans="22:26" x14ac:dyDescent="0.25">
      <c r="V182"/>
      <c r="W182"/>
      <c r="Z182"/>
    </row>
    <row r="183" spans="22:26" x14ac:dyDescent="0.25">
      <c r="V183"/>
      <c r="W183"/>
      <c r="Z183"/>
    </row>
    <row r="184" spans="22:26" x14ac:dyDescent="0.25">
      <c r="V184"/>
      <c r="W184"/>
      <c r="Z184"/>
    </row>
    <row r="185" spans="22:26" x14ac:dyDescent="0.25">
      <c r="V185"/>
      <c r="W185"/>
      <c r="Z185"/>
    </row>
    <row r="186" spans="22:26" x14ac:dyDescent="0.25">
      <c r="V186"/>
      <c r="W186"/>
      <c r="Z186"/>
    </row>
    <row r="187" spans="22:26" x14ac:dyDescent="0.25">
      <c r="V187"/>
      <c r="W187"/>
      <c r="Z187"/>
    </row>
    <row r="188" spans="22:26" x14ac:dyDescent="0.25">
      <c r="V188"/>
      <c r="W188"/>
      <c r="Z188"/>
    </row>
    <row r="189" spans="22:26" x14ac:dyDescent="0.25">
      <c r="V189"/>
      <c r="W189"/>
      <c r="Z189"/>
    </row>
    <row r="190" spans="22:26" x14ac:dyDescent="0.25">
      <c r="V190"/>
      <c r="W190"/>
      <c r="Z190"/>
    </row>
    <row r="191" spans="22:26" x14ac:dyDescent="0.25">
      <c r="V191"/>
      <c r="W191"/>
      <c r="Z191"/>
    </row>
    <row r="192" spans="22:26" x14ac:dyDescent="0.25">
      <c r="V192"/>
      <c r="W192"/>
      <c r="Z192"/>
    </row>
    <row r="193" spans="22:26" x14ac:dyDescent="0.25">
      <c r="V193"/>
      <c r="W193"/>
      <c r="Z193"/>
    </row>
    <row r="194" spans="22:26" x14ac:dyDescent="0.25">
      <c r="V194"/>
      <c r="W194"/>
      <c r="Z194"/>
    </row>
    <row r="195" spans="22:26" x14ac:dyDescent="0.25">
      <c r="V195"/>
      <c r="W195"/>
      <c r="Z195"/>
    </row>
    <row r="196" spans="22:26" x14ac:dyDescent="0.25">
      <c r="V196"/>
      <c r="W196"/>
      <c r="Z196"/>
    </row>
    <row r="197" spans="22:26" x14ac:dyDescent="0.25">
      <c r="V197"/>
      <c r="W197"/>
      <c r="Z197"/>
    </row>
    <row r="198" spans="22:26" x14ac:dyDescent="0.25">
      <c r="V198"/>
      <c r="W198"/>
      <c r="Z198"/>
    </row>
    <row r="199" spans="22:26" x14ac:dyDescent="0.25">
      <c r="V199"/>
      <c r="W199"/>
      <c r="Z199"/>
    </row>
    <row r="200" spans="22:26" x14ac:dyDescent="0.25">
      <c r="V200"/>
      <c r="W200"/>
      <c r="Z200"/>
    </row>
    <row r="201" spans="22:26" x14ac:dyDescent="0.25">
      <c r="V201"/>
      <c r="W201"/>
      <c r="Z201"/>
    </row>
    <row r="202" spans="22:26" x14ac:dyDescent="0.25">
      <c r="V202"/>
      <c r="W202"/>
      <c r="Z202"/>
    </row>
    <row r="203" spans="22:26" x14ac:dyDescent="0.25">
      <c r="V203"/>
      <c r="W203"/>
      <c r="Z203"/>
    </row>
    <row r="204" spans="22:26" x14ac:dyDescent="0.25">
      <c r="V204"/>
      <c r="W204"/>
      <c r="Z204"/>
    </row>
    <row r="205" spans="22:26" x14ac:dyDescent="0.25">
      <c r="V205"/>
      <c r="W205"/>
      <c r="Z205"/>
    </row>
    <row r="206" spans="22:26" x14ac:dyDescent="0.25">
      <c r="V206"/>
      <c r="W206"/>
      <c r="Z206"/>
    </row>
    <row r="207" spans="22:26" x14ac:dyDescent="0.25">
      <c r="V207"/>
      <c r="W207"/>
      <c r="Z207"/>
    </row>
    <row r="208" spans="22:26" x14ac:dyDescent="0.25">
      <c r="V208"/>
      <c r="W208"/>
      <c r="Z208"/>
    </row>
    <row r="209" spans="22:26" x14ac:dyDescent="0.25">
      <c r="V209"/>
      <c r="W209"/>
      <c r="Z209"/>
    </row>
    <row r="210" spans="22:26" x14ac:dyDescent="0.25">
      <c r="V210"/>
      <c r="W210"/>
      <c r="Z210"/>
    </row>
    <row r="211" spans="22:26" x14ac:dyDescent="0.25">
      <c r="V211"/>
      <c r="W211"/>
      <c r="Z211"/>
    </row>
    <row r="212" spans="22:26" x14ac:dyDescent="0.25">
      <c r="V212"/>
      <c r="W212"/>
      <c r="Z212"/>
    </row>
    <row r="213" spans="22:26" x14ac:dyDescent="0.25">
      <c r="V213"/>
      <c r="W213"/>
      <c r="Z213"/>
    </row>
  </sheetData>
  <mergeCells count="47">
    <mergeCell ref="H4:H5"/>
    <mergeCell ref="AA65:AB65"/>
    <mergeCell ref="AE61:AF61"/>
    <mergeCell ref="R62:R64"/>
    <mergeCell ref="AA62:AB62"/>
    <mergeCell ref="AE62:AF62"/>
    <mergeCell ref="AA63:AB63"/>
    <mergeCell ref="AE63:AF63"/>
    <mergeCell ref="AA64:AB64"/>
    <mergeCell ref="AE64:AF64"/>
    <mergeCell ref="AE4:AF4"/>
    <mergeCell ref="Z4:Z5"/>
    <mergeCell ref="K4:K5"/>
    <mergeCell ref="L4:L5"/>
    <mergeCell ref="AC4:AD4"/>
    <mergeCell ref="A58:F58"/>
    <mergeCell ref="AA59:AC59"/>
    <mergeCell ref="AB60:AC60"/>
    <mergeCell ref="AE60:AF60"/>
    <mergeCell ref="V4:V5"/>
    <mergeCell ref="W4:W5"/>
    <mergeCell ref="X4:X5"/>
    <mergeCell ref="Y4:Y5"/>
    <mergeCell ref="AA4:AB4"/>
    <mergeCell ref="M4:M5"/>
    <mergeCell ref="N4:N5"/>
    <mergeCell ref="O4:O5"/>
    <mergeCell ref="P4:Q4"/>
    <mergeCell ref="R4:S4"/>
    <mergeCell ref="I4:I5"/>
    <mergeCell ref="J4:J5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V3:Z3"/>
    <mergeCell ref="AA3:AF3"/>
    <mergeCell ref="T4:U4"/>
  </mergeCells>
  <pageMargins left="0.7" right="0.7" top="0.75" bottom="0.75" header="0.3" footer="0.3"/>
  <pageSetup paperSize="9" scale="3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3"/>
  <sheetViews>
    <sheetView topLeftCell="A49" zoomScaleNormal="100" workbookViewId="0">
      <selection activeCell="V71" sqref="V71"/>
    </sheetView>
  </sheetViews>
  <sheetFormatPr defaultRowHeight="15" x14ac:dyDescent="0.25"/>
  <cols>
    <col min="3" max="3" width="2.28515625" customWidth="1"/>
    <col min="4" max="4" width="17.42578125" customWidth="1"/>
    <col min="18" max="18" width="10.7109375" bestFit="1" customWidth="1"/>
    <col min="19" max="19" width="9.28515625" bestFit="1" customWidth="1"/>
    <col min="20" max="20" width="9.7109375" customWidth="1"/>
    <col min="21" max="21" width="9.5703125" bestFit="1" customWidth="1"/>
    <col min="22" max="23" width="9.5703125" style="78" bestFit="1" customWidth="1"/>
    <col min="24" max="25" width="9.5703125" bestFit="1" customWidth="1"/>
    <col min="26" max="26" width="10.7109375" style="78" bestFit="1" customWidth="1"/>
    <col min="27" max="27" width="12.42578125" style="78" bestFit="1" customWidth="1"/>
    <col min="28" max="28" width="9.7109375" style="78" bestFit="1" customWidth="1"/>
    <col min="29" max="29" width="11.42578125" style="78" customWidth="1"/>
    <col min="30" max="30" width="9.5703125" bestFit="1" customWidth="1"/>
    <col min="31" max="31" width="10.7109375" style="83" bestFit="1" customWidth="1"/>
    <col min="32" max="32" width="9.7109375" bestFit="1" customWidth="1"/>
    <col min="33" max="33" width="10.85546875" style="181" customWidth="1"/>
    <col min="34" max="35" width="12.42578125" style="181" bestFit="1" customWidth="1"/>
  </cols>
  <sheetData>
    <row r="1" spans="1:38" ht="42" customHeight="1" x14ac:dyDescent="0.25">
      <c r="A1" s="307" t="s">
        <v>190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37"/>
      <c r="AH1" s="137"/>
      <c r="AI1" s="137"/>
      <c r="AJ1" s="120"/>
      <c r="AK1" s="136"/>
      <c r="AL1" s="136"/>
    </row>
    <row r="2" spans="1:38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G2" s="120"/>
      <c r="AH2" s="120"/>
      <c r="AI2" s="120"/>
      <c r="AJ2" s="120"/>
      <c r="AK2" s="136"/>
      <c r="AL2" s="136"/>
    </row>
    <row r="3" spans="1:38" ht="29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  <c r="AG3" s="120"/>
      <c r="AH3" s="120"/>
      <c r="AI3" s="120"/>
      <c r="AJ3" s="120"/>
      <c r="AK3" s="136"/>
      <c r="AL3" s="136"/>
    </row>
    <row r="4" spans="1:38" ht="33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  <c r="AG4" s="137"/>
      <c r="AH4" s="137"/>
      <c r="AI4" s="137"/>
      <c r="AJ4" s="137"/>
      <c r="AK4" s="136"/>
      <c r="AL4" s="136"/>
    </row>
    <row r="5" spans="1:38" s="83" customFormat="1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59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59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3" t="s">
        <v>165</v>
      </c>
      <c r="AH5" s="133" t="s">
        <v>163</v>
      </c>
      <c r="AI5" s="133" t="s">
        <v>164</v>
      </c>
      <c r="AJ5" s="109"/>
      <c r="AK5" s="135"/>
      <c r="AL5" s="135"/>
    </row>
    <row r="6" spans="1:38" s="83" customFormat="1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11">
        <f t="shared" si="0"/>
        <v>27</v>
      </c>
      <c r="AB6" s="11">
        <f t="shared" si="0"/>
        <v>28</v>
      </c>
      <c r="AC6" s="11">
        <f t="shared" si="0"/>
        <v>29</v>
      </c>
      <c r="AD6" s="11">
        <f t="shared" si="0"/>
        <v>30</v>
      </c>
      <c r="AE6" s="72">
        <v>31</v>
      </c>
      <c r="AF6" s="11">
        <v>32</v>
      </c>
      <c r="AG6" s="133" t="s">
        <v>183</v>
      </c>
      <c r="AH6" s="133"/>
      <c r="AI6" s="133"/>
      <c r="AJ6" s="109"/>
      <c r="AK6" s="135"/>
      <c r="AL6" s="135"/>
    </row>
    <row r="7" spans="1:38" s="83" customFormat="1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50000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16">
        <v>8</v>
      </c>
      <c r="W7" s="16">
        <v>16</v>
      </c>
      <c r="X7" s="16">
        <v>0</v>
      </c>
      <c r="Y7" s="14">
        <f t="shared" ref="Y7:Y57" si="6">IF(H7=0,0,V7/H7)*100</f>
        <v>27.586206896551722</v>
      </c>
      <c r="Z7" s="14">
        <v>15496.73</v>
      </c>
      <c r="AA7" s="14">
        <f t="shared" ref="AA7:AA38" si="7">AI7</f>
        <v>23141.08</v>
      </c>
      <c r="AB7" s="14">
        <f>IF((Z7+T7)=0,0,AA7/(Z7+T7)*100)</f>
        <v>100</v>
      </c>
      <c r="AC7" s="14">
        <v>21770.1</v>
      </c>
      <c r="AD7" s="14">
        <f t="shared" ref="AD7:AD57" si="8">IF(AA7=0,0,AC7/AA7)*100</f>
        <v>94.075557407000872</v>
      </c>
      <c r="AE7" s="33">
        <f>AA7-AC7</f>
        <v>1370.9800000000032</v>
      </c>
      <c r="AF7" s="14">
        <f t="shared" ref="AF7:AF57" si="9">IF(AA7=0,0,AE7/AA7)*100</f>
        <v>5.9244425929991307</v>
      </c>
      <c r="AG7" s="133">
        <v>15496.73</v>
      </c>
      <c r="AH7" s="178">
        <f>T7</f>
        <v>7644.35</v>
      </c>
      <c r="AI7" s="178">
        <f>AG7+AH7</f>
        <v>23141.08</v>
      </c>
      <c r="AJ7" s="109"/>
      <c r="AK7" s="135"/>
      <c r="AL7" s="135"/>
    </row>
    <row r="8" spans="1:38" s="83" customFormat="1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14">
        <f t="shared" si="7"/>
        <v>0</v>
      </c>
      <c r="AB8" s="14">
        <f>IF((Z8+T8)=0,0,AA8/(Z8+T8)*100)</f>
        <v>0</v>
      </c>
      <c r="AC8" s="14">
        <f t="shared" ref="AC8:AC52" si="10">AA8</f>
        <v>0</v>
      </c>
      <c r="AD8" s="14">
        <f t="shared" si="8"/>
        <v>0</v>
      </c>
      <c r="AE8" s="33">
        <f t="shared" ref="AE8:AE57" si="11">AA8-AC8</f>
        <v>0</v>
      </c>
      <c r="AF8" s="14">
        <f t="shared" si="9"/>
        <v>0</v>
      </c>
      <c r="AG8" s="133">
        <v>0</v>
      </c>
      <c r="AH8" s="178">
        <f t="shared" ref="AH8:AH57" si="12">T8</f>
        <v>0</v>
      </c>
      <c r="AI8" s="178">
        <f t="shared" ref="AI8:AI57" si="13">AG8+AH8</f>
        <v>0</v>
      </c>
      <c r="AJ8" s="109"/>
      <c r="AK8" s="135"/>
      <c r="AL8" s="135"/>
    </row>
    <row r="9" spans="1:38" s="83" customFormat="1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30000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14">
        <f t="shared" si="7"/>
        <v>26929.119999999999</v>
      </c>
      <c r="AB9" s="14">
        <f t="shared" ref="AB9:AB57" si="14">IF((Z9+T9)=0,0,AA9/(Z9+T9)*100)</f>
        <v>100</v>
      </c>
      <c r="AC9" s="14">
        <f t="shared" si="10"/>
        <v>26929.119999999999</v>
      </c>
      <c r="AD9" s="14">
        <f t="shared" si="8"/>
        <v>100</v>
      </c>
      <c r="AE9" s="33">
        <f t="shared" si="11"/>
        <v>0</v>
      </c>
      <c r="AF9" s="14">
        <f t="shared" si="9"/>
        <v>0</v>
      </c>
      <c r="AG9" s="133">
        <v>0</v>
      </c>
      <c r="AH9" s="178">
        <f t="shared" si="12"/>
        <v>26929.119999999999</v>
      </c>
      <c r="AI9" s="178">
        <f t="shared" si="13"/>
        <v>26929.119999999999</v>
      </c>
      <c r="AJ9" s="109"/>
      <c r="AK9" s="135"/>
      <c r="AL9" s="135"/>
    </row>
    <row r="10" spans="1:38" s="83" customFormat="1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14">
        <f t="shared" si="7"/>
        <v>0</v>
      </c>
      <c r="AB10" s="14">
        <f t="shared" si="14"/>
        <v>0</v>
      </c>
      <c r="AC10" s="14">
        <f t="shared" si="10"/>
        <v>0</v>
      </c>
      <c r="AD10" s="14">
        <f t="shared" si="8"/>
        <v>0</v>
      </c>
      <c r="AE10" s="33">
        <f t="shared" si="11"/>
        <v>0</v>
      </c>
      <c r="AF10" s="14">
        <f t="shared" si="9"/>
        <v>0</v>
      </c>
      <c r="AG10" s="133">
        <v>0</v>
      </c>
      <c r="AH10" s="178">
        <f t="shared" si="12"/>
        <v>0</v>
      </c>
      <c r="AI10" s="178">
        <f t="shared" si="13"/>
        <v>0</v>
      </c>
      <c r="AJ10" s="109"/>
      <c r="AK10" s="135"/>
      <c r="AL10" s="135"/>
    </row>
    <row r="11" spans="1:38" s="83" customFormat="1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20000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16">
        <v>1</v>
      </c>
      <c r="W11" s="16">
        <v>1</v>
      </c>
      <c r="X11" s="16">
        <v>0</v>
      </c>
      <c r="Y11" s="14">
        <f t="shared" si="6"/>
        <v>25</v>
      </c>
      <c r="Z11" s="14">
        <v>23999.87</v>
      </c>
      <c r="AA11" s="14">
        <f t="shared" si="7"/>
        <v>23999.51</v>
      </c>
      <c r="AB11" s="14">
        <f t="shared" si="14"/>
        <v>99.998499991874951</v>
      </c>
      <c r="AC11" s="14">
        <f t="shared" si="10"/>
        <v>23999.51</v>
      </c>
      <c r="AD11" s="14">
        <f t="shared" si="8"/>
        <v>100</v>
      </c>
      <c r="AE11" s="33">
        <f t="shared" si="11"/>
        <v>0</v>
      </c>
      <c r="AF11" s="14">
        <f t="shared" si="9"/>
        <v>0</v>
      </c>
      <c r="AG11" s="133">
        <v>23999.51</v>
      </c>
      <c r="AH11" s="178">
        <f t="shared" si="12"/>
        <v>0</v>
      </c>
      <c r="AI11" s="178">
        <f t="shared" si="13"/>
        <v>23999.51</v>
      </c>
      <c r="AJ11" s="109"/>
      <c r="AK11" s="135"/>
      <c r="AL11" s="135"/>
    </row>
    <row r="12" spans="1:38" s="83" customFormat="1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10000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16">
        <v>1</v>
      </c>
      <c r="W12" s="16">
        <v>1</v>
      </c>
      <c r="X12" s="16">
        <v>0</v>
      </c>
      <c r="Y12" s="14">
        <f t="shared" si="6"/>
        <v>10</v>
      </c>
      <c r="Z12" s="14">
        <v>503.43</v>
      </c>
      <c r="AA12" s="14">
        <f t="shared" si="7"/>
        <v>5122.5700000000006</v>
      </c>
      <c r="AB12" s="14">
        <f t="shared" si="14"/>
        <v>97.34192248857471</v>
      </c>
      <c r="AC12" s="14">
        <f t="shared" si="10"/>
        <v>5122.5700000000006</v>
      </c>
      <c r="AD12" s="14">
        <f t="shared" si="8"/>
        <v>100</v>
      </c>
      <c r="AE12" s="33">
        <f t="shared" si="11"/>
        <v>0</v>
      </c>
      <c r="AF12" s="14">
        <f t="shared" si="9"/>
        <v>0</v>
      </c>
      <c r="AG12" s="133">
        <v>363.55</v>
      </c>
      <c r="AH12" s="178">
        <f t="shared" si="12"/>
        <v>4759.0200000000004</v>
      </c>
      <c r="AI12" s="178">
        <f t="shared" si="13"/>
        <v>5122.5700000000006</v>
      </c>
      <c r="AJ12" s="109"/>
      <c r="AK12" s="135"/>
      <c r="AL12" s="135"/>
    </row>
    <row r="13" spans="1:38" s="83" customFormat="1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30000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14">
        <f t="shared" si="7"/>
        <v>13040.39</v>
      </c>
      <c r="AB13" s="14">
        <f t="shared" si="14"/>
        <v>100</v>
      </c>
      <c r="AC13" s="14">
        <f t="shared" si="10"/>
        <v>13040.39</v>
      </c>
      <c r="AD13" s="14">
        <f t="shared" si="8"/>
        <v>100</v>
      </c>
      <c r="AE13" s="33">
        <f t="shared" si="11"/>
        <v>0</v>
      </c>
      <c r="AF13" s="14">
        <f t="shared" si="9"/>
        <v>0</v>
      </c>
      <c r="AG13" s="133">
        <v>0</v>
      </c>
      <c r="AH13" s="178">
        <f t="shared" si="12"/>
        <v>13040.39</v>
      </c>
      <c r="AI13" s="178">
        <f t="shared" si="13"/>
        <v>13040.39</v>
      </c>
      <c r="AJ13" s="109"/>
      <c r="AK13" s="135"/>
      <c r="AL13" s="135"/>
    </row>
    <row r="14" spans="1:38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14">
        <f t="shared" si="7"/>
        <v>3707.03</v>
      </c>
      <c r="AB14" s="14">
        <f t="shared" si="14"/>
        <v>100</v>
      </c>
      <c r="AC14" s="14">
        <f t="shared" si="10"/>
        <v>3707.03</v>
      </c>
      <c r="AD14" s="14">
        <f t="shared" si="8"/>
        <v>100</v>
      </c>
      <c r="AE14" s="33">
        <f t="shared" si="11"/>
        <v>0</v>
      </c>
      <c r="AF14" s="14">
        <f t="shared" si="9"/>
        <v>0</v>
      </c>
      <c r="AG14" s="133">
        <v>0</v>
      </c>
      <c r="AH14" s="178">
        <f t="shared" si="12"/>
        <v>3707.03</v>
      </c>
      <c r="AI14" s="178">
        <f t="shared" si="13"/>
        <v>3707.03</v>
      </c>
      <c r="AJ14" s="137"/>
      <c r="AK14" s="136"/>
      <c r="AL14" s="136"/>
    </row>
    <row r="15" spans="1:38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5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9511.66</v>
      </c>
      <c r="AA15" s="14">
        <f t="shared" si="7"/>
        <v>9785.7199999999993</v>
      </c>
      <c r="AB15" s="14">
        <f t="shared" si="14"/>
        <v>100</v>
      </c>
      <c r="AC15" s="14">
        <f t="shared" si="10"/>
        <v>9785.7199999999993</v>
      </c>
      <c r="AD15" s="14">
        <f t="shared" si="8"/>
        <v>100</v>
      </c>
      <c r="AE15" s="33">
        <f t="shared" si="11"/>
        <v>0</v>
      </c>
      <c r="AF15" s="14">
        <f t="shared" si="9"/>
        <v>0</v>
      </c>
      <c r="AG15" s="133">
        <v>9511.66</v>
      </c>
      <c r="AH15" s="178">
        <f t="shared" si="12"/>
        <v>274.06</v>
      </c>
      <c r="AI15" s="178">
        <f t="shared" si="13"/>
        <v>9785.7199999999993</v>
      </c>
      <c r="AJ15" s="137"/>
      <c r="AK15" s="136"/>
      <c r="AL15" s="136"/>
    </row>
    <row r="16" spans="1:38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20000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5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16">
        <v>1</v>
      </c>
      <c r="W16" s="16">
        <v>3</v>
      </c>
      <c r="X16" s="16">
        <v>0</v>
      </c>
      <c r="Y16" s="14">
        <f t="shared" si="6"/>
        <v>6.25</v>
      </c>
      <c r="Z16" s="14">
        <v>2993.81</v>
      </c>
      <c r="AA16" s="14">
        <f t="shared" si="7"/>
        <v>4038.9700000000003</v>
      </c>
      <c r="AB16" s="14">
        <f t="shared" si="14"/>
        <v>100</v>
      </c>
      <c r="AC16" s="14">
        <f t="shared" si="10"/>
        <v>4038.9700000000003</v>
      </c>
      <c r="AD16" s="14">
        <f t="shared" si="8"/>
        <v>100</v>
      </c>
      <c r="AE16" s="33">
        <f t="shared" si="11"/>
        <v>0</v>
      </c>
      <c r="AF16" s="14">
        <f t="shared" si="9"/>
        <v>0</v>
      </c>
      <c r="AG16" s="133">
        <v>2993.81</v>
      </c>
      <c r="AH16" s="178">
        <f t="shared" si="12"/>
        <v>1045.1600000000001</v>
      </c>
      <c r="AI16" s="178">
        <f t="shared" si="13"/>
        <v>4038.9700000000003</v>
      </c>
      <c r="AJ16" s="137"/>
      <c r="AK16" s="136"/>
      <c r="AL16" s="136"/>
    </row>
    <row r="17" spans="1:38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20000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5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16">
        <v>3</v>
      </c>
      <c r="W17" s="16">
        <v>4</v>
      </c>
      <c r="X17" s="16">
        <v>0</v>
      </c>
      <c r="Y17" s="14">
        <f t="shared" si="6"/>
        <v>23.076923076923077</v>
      </c>
      <c r="Z17" s="14">
        <v>2175.2399999999998</v>
      </c>
      <c r="AA17" s="14">
        <f t="shared" si="7"/>
        <v>2855.66</v>
      </c>
      <c r="AB17" s="14">
        <f t="shared" si="14"/>
        <v>100.00175093937898</v>
      </c>
      <c r="AC17" s="14">
        <v>2855.66</v>
      </c>
      <c r="AD17" s="14">
        <f t="shared" si="8"/>
        <v>100</v>
      </c>
      <c r="AE17" s="33">
        <f t="shared" si="11"/>
        <v>0</v>
      </c>
      <c r="AF17" s="14">
        <f t="shared" si="9"/>
        <v>0</v>
      </c>
      <c r="AG17" s="133">
        <v>2175.29</v>
      </c>
      <c r="AH17" s="178">
        <f t="shared" si="12"/>
        <v>680.37</v>
      </c>
      <c r="AI17" s="178">
        <f t="shared" si="13"/>
        <v>2855.66</v>
      </c>
      <c r="AJ17" s="137"/>
      <c r="AK17" s="136"/>
      <c r="AL17" s="136"/>
    </row>
    <row r="18" spans="1:38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30000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5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16">
        <v>3</v>
      </c>
      <c r="W18" s="16">
        <v>6</v>
      </c>
      <c r="X18" s="16">
        <v>0</v>
      </c>
      <c r="Y18" s="14">
        <f t="shared" si="6"/>
        <v>9.375</v>
      </c>
      <c r="Z18" s="14">
        <v>10131.27</v>
      </c>
      <c r="AA18" s="14">
        <f t="shared" si="7"/>
        <v>23527.439999999999</v>
      </c>
      <c r="AB18" s="14">
        <f t="shared" si="14"/>
        <v>91.749879694357361</v>
      </c>
      <c r="AC18" s="14">
        <f t="shared" si="10"/>
        <v>23527.439999999999</v>
      </c>
      <c r="AD18" s="14">
        <f t="shared" si="8"/>
        <v>100</v>
      </c>
      <c r="AE18" s="33">
        <f t="shared" si="11"/>
        <v>0</v>
      </c>
      <c r="AF18" s="14">
        <f t="shared" si="9"/>
        <v>0</v>
      </c>
      <c r="AG18" s="133">
        <v>8015.69</v>
      </c>
      <c r="AH18" s="178">
        <f t="shared" si="12"/>
        <v>15511.75</v>
      </c>
      <c r="AI18" s="178">
        <f t="shared" si="13"/>
        <v>23527.439999999999</v>
      </c>
      <c r="AJ18" s="137"/>
      <c r="AK18" s="136"/>
      <c r="AL18" s="136"/>
    </row>
    <row r="19" spans="1:38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5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16">
        <v>4</v>
      </c>
      <c r="W19" s="16">
        <v>6</v>
      </c>
      <c r="X19" s="16">
        <v>2</v>
      </c>
      <c r="Y19" s="14">
        <f t="shared" si="6"/>
        <v>17.391304347826086</v>
      </c>
      <c r="Z19" s="14">
        <v>16879.849999999999</v>
      </c>
      <c r="AA19" s="14">
        <f t="shared" si="7"/>
        <v>26223.21</v>
      </c>
      <c r="AB19" s="14">
        <f t="shared" si="14"/>
        <v>100</v>
      </c>
      <c r="AC19" s="14">
        <f t="shared" si="10"/>
        <v>26223.21</v>
      </c>
      <c r="AD19" s="14">
        <f t="shared" si="8"/>
        <v>100</v>
      </c>
      <c r="AE19" s="33">
        <f t="shared" si="11"/>
        <v>0</v>
      </c>
      <c r="AF19" s="14">
        <f t="shared" si="9"/>
        <v>0</v>
      </c>
      <c r="AG19" s="133">
        <v>16879.849999999999</v>
      </c>
      <c r="AH19" s="178">
        <f t="shared" si="12"/>
        <v>9343.36</v>
      </c>
      <c r="AI19" s="178">
        <f t="shared" si="13"/>
        <v>26223.21</v>
      </c>
      <c r="AJ19" s="137"/>
      <c r="AK19" s="136"/>
      <c r="AL19" s="136"/>
    </row>
    <row r="20" spans="1:38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100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14">
        <f t="shared" si="7"/>
        <v>0</v>
      </c>
      <c r="AB20" s="14">
        <f t="shared" si="14"/>
        <v>0</v>
      </c>
      <c r="AC20" s="14">
        <f t="shared" si="10"/>
        <v>0</v>
      </c>
      <c r="AD20" s="14">
        <f t="shared" si="8"/>
        <v>0</v>
      </c>
      <c r="AE20" s="33">
        <f t="shared" si="11"/>
        <v>0</v>
      </c>
      <c r="AF20" s="14">
        <f t="shared" si="9"/>
        <v>0</v>
      </c>
      <c r="AG20" s="133">
        <v>0</v>
      </c>
      <c r="AH20" s="178">
        <f t="shared" si="12"/>
        <v>0</v>
      </c>
      <c r="AI20" s="178">
        <f t="shared" si="13"/>
        <v>0</v>
      </c>
      <c r="AJ20" s="137"/>
      <c r="AK20" s="136"/>
      <c r="AL20" s="136"/>
    </row>
    <row r="21" spans="1:38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20000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5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16">
        <f>4+2+4</f>
        <v>10</v>
      </c>
      <c r="W21" s="16">
        <f>4+2+7</f>
        <v>13</v>
      </c>
      <c r="X21" s="16">
        <v>0</v>
      </c>
      <c r="Y21" s="14">
        <f t="shared" si="6"/>
        <v>33.333333333333329</v>
      </c>
      <c r="Z21" s="14">
        <v>8655.31</v>
      </c>
      <c r="AA21" s="14">
        <f t="shared" si="7"/>
        <v>10449.219999999999</v>
      </c>
      <c r="AB21" s="14">
        <f t="shared" si="14"/>
        <v>65.274416640534128</v>
      </c>
      <c r="AC21" s="14">
        <f t="shared" si="10"/>
        <v>10449.219999999999</v>
      </c>
      <c r="AD21" s="14">
        <f t="shared" si="8"/>
        <v>100</v>
      </c>
      <c r="AE21" s="33">
        <f t="shared" si="11"/>
        <v>0</v>
      </c>
      <c r="AF21" s="14">
        <f t="shared" si="9"/>
        <v>0</v>
      </c>
      <c r="AG21" s="133">
        <v>3096.39</v>
      </c>
      <c r="AH21" s="178">
        <f t="shared" si="12"/>
        <v>7352.83</v>
      </c>
      <c r="AI21" s="178">
        <f t="shared" si="13"/>
        <v>10449.219999999999</v>
      </c>
      <c r="AJ21" s="137"/>
      <c r="AK21" s="136"/>
      <c r="AL21" s="136"/>
    </row>
    <row r="22" spans="1:38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30000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5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16">
        <f>1+2</f>
        <v>3</v>
      </c>
      <c r="W22" s="16">
        <v>12</v>
      </c>
      <c r="X22" s="16">
        <v>0</v>
      </c>
      <c r="Y22" s="14">
        <f t="shared" si="6"/>
        <v>16.666666666666664</v>
      </c>
      <c r="Z22" s="14">
        <v>4311.2700000000004</v>
      </c>
      <c r="AA22" s="14">
        <f t="shared" si="7"/>
        <v>10646.580000000002</v>
      </c>
      <c r="AB22" s="14">
        <f t="shared" si="14"/>
        <v>100</v>
      </c>
      <c r="AC22" s="14">
        <f t="shared" si="10"/>
        <v>10646.580000000002</v>
      </c>
      <c r="AD22" s="14">
        <f t="shared" si="8"/>
        <v>100</v>
      </c>
      <c r="AE22" s="33">
        <f t="shared" si="11"/>
        <v>0</v>
      </c>
      <c r="AF22" s="14">
        <f t="shared" si="9"/>
        <v>0</v>
      </c>
      <c r="AG22" s="133">
        <v>4311.2700000000004</v>
      </c>
      <c r="AH22" s="178">
        <f t="shared" si="12"/>
        <v>6335.31</v>
      </c>
      <c r="AI22" s="178">
        <f t="shared" si="13"/>
        <v>10646.580000000002</v>
      </c>
      <c r="AJ22" s="137"/>
      <c r="AK22" s="136"/>
      <c r="AL22" s="136"/>
    </row>
    <row r="23" spans="1:38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14">
        <f t="shared" si="7"/>
        <v>4382.9799999999996</v>
      </c>
      <c r="AB23" s="14">
        <f t="shared" si="14"/>
        <v>100</v>
      </c>
      <c r="AC23" s="14">
        <f t="shared" si="10"/>
        <v>4382.9799999999996</v>
      </c>
      <c r="AD23" s="14">
        <f t="shared" si="8"/>
        <v>100</v>
      </c>
      <c r="AE23" s="33">
        <f t="shared" si="11"/>
        <v>0</v>
      </c>
      <c r="AF23" s="14">
        <f t="shared" si="9"/>
        <v>0</v>
      </c>
      <c r="AG23" s="133">
        <v>0</v>
      </c>
      <c r="AH23" s="178">
        <f t="shared" si="12"/>
        <v>4382.9799999999996</v>
      </c>
      <c r="AI23" s="178">
        <f t="shared" si="13"/>
        <v>4382.9799999999996</v>
      </c>
      <c r="AJ23" s="137"/>
      <c r="AK23" s="136"/>
      <c r="AL23" s="136"/>
    </row>
    <row r="24" spans="1:38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5000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14">
        <f t="shared" si="7"/>
        <v>0</v>
      </c>
      <c r="AB24" s="14">
        <f t="shared" si="14"/>
        <v>0</v>
      </c>
      <c r="AC24" s="14">
        <f t="shared" si="10"/>
        <v>0</v>
      </c>
      <c r="AD24" s="14">
        <f t="shared" si="8"/>
        <v>0</v>
      </c>
      <c r="AE24" s="33">
        <f t="shared" si="11"/>
        <v>0</v>
      </c>
      <c r="AF24" s="14">
        <f t="shared" si="9"/>
        <v>0</v>
      </c>
      <c r="AG24" s="133">
        <v>0</v>
      </c>
      <c r="AH24" s="178">
        <f t="shared" si="12"/>
        <v>0</v>
      </c>
      <c r="AI24" s="178">
        <f t="shared" si="13"/>
        <v>0</v>
      </c>
      <c r="AJ24" s="137"/>
      <c r="AK24" s="136"/>
      <c r="AL24" s="136"/>
    </row>
    <row r="25" spans="1:38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10000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14">
        <f t="shared" si="7"/>
        <v>563.33000000000004</v>
      </c>
      <c r="AB25" s="14">
        <f t="shared" si="14"/>
        <v>100</v>
      </c>
      <c r="AC25" s="14">
        <f t="shared" si="10"/>
        <v>563.33000000000004</v>
      </c>
      <c r="AD25" s="14">
        <f t="shared" si="8"/>
        <v>100</v>
      </c>
      <c r="AE25" s="33">
        <f t="shared" si="11"/>
        <v>0</v>
      </c>
      <c r="AF25" s="14">
        <f t="shared" si="9"/>
        <v>0</v>
      </c>
      <c r="AG25" s="133">
        <v>0</v>
      </c>
      <c r="AH25" s="178">
        <f t="shared" si="12"/>
        <v>563.33000000000004</v>
      </c>
      <c r="AI25" s="178">
        <f t="shared" si="13"/>
        <v>563.33000000000004</v>
      </c>
      <c r="AJ25" s="137"/>
      <c r="AK25" s="136"/>
      <c r="AL25" s="136"/>
    </row>
    <row r="26" spans="1:38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30000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5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14">
        <f t="shared" si="7"/>
        <v>18701.07</v>
      </c>
      <c r="AB26" s="14">
        <f t="shared" si="14"/>
        <v>100</v>
      </c>
      <c r="AC26" s="14">
        <f t="shared" si="10"/>
        <v>18701.07</v>
      </c>
      <c r="AD26" s="14">
        <f t="shared" si="8"/>
        <v>100</v>
      </c>
      <c r="AE26" s="33">
        <f t="shared" si="11"/>
        <v>0</v>
      </c>
      <c r="AF26" s="14">
        <f t="shared" si="9"/>
        <v>0</v>
      </c>
      <c r="AG26" s="133">
        <v>17370.21</v>
      </c>
      <c r="AH26" s="178">
        <f t="shared" si="12"/>
        <v>1330.86</v>
      </c>
      <c r="AI26" s="178">
        <f t="shared" si="13"/>
        <v>18701.07</v>
      </c>
      <c r="AJ26" s="137"/>
      <c r="AK26" s="136"/>
      <c r="AL26" s="136"/>
    </row>
    <row r="27" spans="1:38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5000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5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14">
        <f t="shared" si="7"/>
        <v>10869.96</v>
      </c>
      <c r="AB27" s="14">
        <f t="shared" si="14"/>
        <v>100</v>
      </c>
      <c r="AC27" s="14">
        <f t="shared" si="10"/>
        <v>10869.96</v>
      </c>
      <c r="AD27" s="14">
        <f t="shared" si="8"/>
        <v>100</v>
      </c>
      <c r="AE27" s="33">
        <f t="shared" si="11"/>
        <v>0</v>
      </c>
      <c r="AF27" s="14">
        <f t="shared" si="9"/>
        <v>0</v>
      </c>
      <c r="AG27" s="133">
        <v>0</v>
      </c>
      <c r="AH27" s="178">
        <f t="shared" si="12"/>
        <v>10869.96</v>
      </c>
      <c r="AI27" s="178">
        <f t="shared" si="13"/>
        <v>10869.96</v>
      </c>
      <c r="AJ27" s="137"/>
      <c r="AK27" s="136"/>
      <c r="AL27" s="136"/>
    </row>
    <row r="28" spans="1:38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30000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5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16">
        <v>10</v>
      </c>
      <c r="W28" s="16">
        <v>15</v>
      </c>
      <c r="X28" s="16">
        <v>0</v>
      </c>
      <c r="Y28" s="14">
        <f t="shared" si="6"/>
        <v>17.857142857142858</v>
      </c>
      <c r="Z28" s="14">
        <v>21729.79</v>
      </c>
      <c r="AA28" s="14">
        <f t="shared" si="7"/>
        <v>31597.230000000003</v>
      </c>
      <c r="AB28" s="14">
        <f t="shared" si="14"/>
        <v>94.320202173375748</v>
      </c>
      <c r="AC28" s="14">
        <f t="shared" si="10"/>
        <v>31597.230000000003</v>
      </c>
      <c r="AD28" s="14">
        <f t="shared" si="8"/>
        <v>100</v>
      </c>
      <c r="AE28" s="33">
        <f t="shared" si="11"/>
        <v>0</v>
      </c>
      <c r="AF28" s="14">
        <f t="shared" si="9"/>
        <v>0</v>
      </c>
      <c r="AG28" s="133">
        <v>19827.060000000001</v>
      </c>
      <c r="AH28" s="178">
        <f t="shared" si="12"/>
        <v>11770.17</v>
      </c>
      <c r="AI28" s="178">
        <f t="shared" si="13"/>
        <v>31597.230000000003</v>
      </c>
      <c r="AJ28" s="137"/>
      <c r="AK28" s="136"/>
      <c r="AL28" s="136"/>
    </row>
    <row r="29" spans="1:38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30000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5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16">
        <v>7</v>
      </c>
      <c r="W29" s="16">
        <v>7</v>
      </c>
      <c r="X29" s="16">
        <v>0</v>
      </c>
      <c r="Y29" s="14">
        <f t="shared" si="6"/>
        <v>29.166666666666668</v>
      </c>
      <c r="Z29" s="14">
        <v>24661.09</v>
      </c>
      <c r="AA29" s="14">
        <f t="shared" si="7"/>
        <v>30911.93</v>
      </c>
      <c r="AB29" s="14">
        <f t="shared" si="14"/>
        <v>93.857984216689999</v>
      </c>
      <c r="AC29" s="14">
        <v>8273.7000000000007</v>
      </c>
      <c r="AD29" s="14">
        <f t="shared" si="8"/>
        <v>26.765394460973486</v>
      </c>
      <c r="AE29" s="33">
        <f t="shared" si="11"/>
        <v>22638.23</v>
      </c>
      <c r="AF29" s="14">
        <f t="shared" si="9"/>
        <v>73.234605539026518</v>
      </c>
      <c r="AG29" s="133">
        <v>22638.23</v>
      </c>
      <c r="AH29" s="178">
        <f t="shared" si="12"/>
        <v>8273.7000000000007</v>
      </c>
      <c r="AI29" s="178">
        <f t="shared" si="13"/>
        <v>30911.93</v>
      </c>
      <c r="AJ29" s="137"/>
      <c r="AK29" s="136"/>
      <c r="AL29" s="136"/>
    </row>
    <row r="30" spans="1:38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5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14">
        <f t="shared" si="7"/>
        <v>8845.52</v>
      </c>
      <c r="AB30" s="14">
        <f t="shared" si="14"/>
        <v>100</v>
      </c>
      <c r="AC30" s="14">
        <f t="shared" si="10"/>
        <v>8845.52</v>
      </c>
      <c r="AD30" s="14">
        <f t="shared" si="8"/>
        <v>100</v>
      </c>
      <c r="AE30" s="33">
        <f t="shared" si="11"/>
        <v>0</v>
      </c>
      <c r="AF30" s="14">
        <f t="shared" si="9"/>
        <v>0</v>
      </c>
      <c r="AG30" s="133">
        <v>0</v>
      </c>
      <c r="AH30" s="178">
        <f t="shared" si="12"/>
        <v>8845.52</v>
      </c>
      <c r="AI30" s="178">
        <f t="shared" si="13"/>
        <v>8845.52</v>
      </c>
      <c r="AJ30" s="137"/>
      <c r="AK30" s="136"/>
      <c r="AL30" s="136"/>
    </row>
    <row r="31" spans="1:38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30000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5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24539.439999999999</v>
      </c>
      <c r="AA31" s="14">
        <f t="shared" si="7"/>
        <v>40366.54</v>
      </c>
      <c r="AB31" s="14">
        <f t="shared" si="14"/>
        <v>102.82208013881279</v>
      </c>
      <c r="AC31" s="14">
        <v>19699.14</v>
      </c>
      <c r="AD31" s="14">
        <f t="shared" si="8"/>
        <v>48.800665105307509</v>
      </c>
      <c r="AE31" s="33">
        <f t="shared" si="11"/>
        <v>20667.400000000001</v>
      </c>
      <c r="AF31" s="14">
        <f t="shared" si="9"/>
        <v>51.199334894692484</v>
      </c>
      <c r="AG31" s="133">
        <v>25647.35</v>
      </c>
      <c r="AH31" s="178">
        <f t="shared" si="12"/>
        <v>14719.19</v>
      </c>
      <c r="AI31" s="178">
        <f t="shared" si="13"/>
        <v>40366.54</v>
      </c>
      <c r="AJ31" s="137"/>
      <c r="AK31" s="136"/>
      <c r="AL31" s="136"/>
    </row>
    <row r="32" spans="1:38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5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16">
        <v>1</v>
      </c>
      <c r="W32" s="16">
        <v>3</v>
      </c>
      <c r="X32" s="16">
        <v>0</v>
      </c>
      <c r="Y32" s="14">
        <f t="shared" si="6"/>
        <v>16.666666666666664</v>
      </c>
      <c r="Z32" s="14">
        <v>1534.68</v>
      </c>
      <c r="AA32" s="14">
        <f t="shared" si="7"/>
        <v>0</v>
      </c>
      <c r="AB32" s="14">
        <f t="shared" si="14"/>
        <v>0</v>
      </c>
      <c r="AC32" s="14">
        <f t="shared" si="10"/>
        <v>0</v>
      </c>
      <c r="AD32" s="14">
        <f t="shared" si="8"/>
        <v>0</v>
      </c>
      <c r="AE32" s="33">
        <f t="shared" si="11"/>
        <v>0</v>
      </c>
      <c r="AF32" s="14">
        <f t="shared" si="9"/>
        <v>0</v>
      </c>
      <c r="AG32" s="133">
        <v>0</v>
      </c>
      <c r="AH32" s="178">
        <f t="shared" si="12"/>
        <v>0</v>
      </c>
      <c r="AI32" s="178">
        <f t="shared" si="13"/>
        <v>0</v>
      </c>
      <c r="AJ32" s="137"/>
      <c r="AK32" s="136"/>
      <c r="AL32" s="136"/>
    </row>
    <row r="33" spans="1:38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5"/>
        <v>0</v>
      </c>
      <c r="S33" s="14">
        <f t="shared" si="4"/>
        <v>0</v>
      </c>
      <c r="T33" s="14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14">
        <f t="shared" si="7"/>
        <v>0</v>
      </c>
      <c r="AB33" s="14">
        <f t="shared" si="14"/>
        <v>0</v>
      </c>
      <c r="AC33" s="14">
        <f t="shared" si="10"/>
        <v>0</v>
      </c>
      <c r="AD33" s="14">
        <f t="shared" si="8"/>
        <v>0</v>
      </c>
      <c r="AE33" s="33">
        <f t="shared" si="11"/>
        <v>0</v>
      </c>
      <c r="AF33" s="14">
        <f t="shared" si="9"/>
        <v>0</v>
      </c>
      <c r="AG33" s="133">
        <v>0</v>
      </c>
      <c r="AH33" s="178">
        <f t="shared" si="12"/>
        <v>0</v>
      </c>
      <c r="AI33" s="178">
        <f t="shared" si="13"/>
        <v>0</v>
      </c>
      <c r="AJ33" s="137"/>
      <c r="AK33" s="136"/>
      <c r="AL33" s="136"/>
    </row>
    <row r="34" spans="1:38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50000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5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16">
        <v>20</v>
      </c>
      <c r="W34" s="16">
        <v>22</v>
      </c>
      <c r="X34" s="16">
        <v>0</v>
      </c>
      <c r="Y34" s="14">
        <f t="shared" si="6"/>
        <v>42.553191489361701</v>
      </c>
      <c r="Z34" s="14">
        <v>14929.45</v>
      </c>
      <c r="AA34" s="14">
        <f t="shared" si="7"/>
        <v>27757.68</v>
      </c>
      <c r="AB34" s="14">
        <f t="shared" si="14"/>
        <v>96.95956071132909</v>
      </c>
      <c r="AC34" s="14">
        <v>27757.68</v>
      </c>
      <c r="AD34" s="14">
        <f t="shared" si="8"/>
        <v>100</v>
      </c>
      <c r="AE34" s="33">
        <f t="shared" si="11"/>
        <v>0</v>
      </c>
      <c r="AF34" s="14">
        <f t="shared" si="9"/>
        <v>0</v>
      </c>
      <c r="AG34" s="133">
        <v>14059.03</v>
      </c>
      <c r="AH34" s="178">
        <f t="shared" si="12"/>
        <v>13698.65</v>
      </c>
      <c r="AI34" s="178">
        <f t="shared" si="13"/>
        <v>27757.68</v>
      </c>
      <c r="AJ34" s="137"/>
      <c r="AK34" s="136"/>
      <c r="AL34" s="136"/>
    </row>
    <row r="35" spans="1:38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20000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5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16">
        <v>3</v>
      </c>
      <c r="W35" s="16">
        <v>5</v>
      </c>
      <c r="X35" s="16">
        <v>0</v>
      </c>
      <c r="Y35" s="14">
        <f t="shared" si="6"/>
        <v>13.636363636363635</v>
      </c>
      <c r="Z35" s="14">
        <v>2769.72</v>
      </c>
      <c r="AA35" s="14">
        <f t="shared" si="7"/>
        <v>7005.01</v>
      </c>
      <c r="AB35" s="14">
        <f t="shared" si="14"/>
        <v>100</v>
      </c>
      <c r="AC35" s="14">
        <f t="shared" si="10"/>
        <v>7005.01</v>
      </c>
      <c r="AD35" s="14">
        <f t="shared" si="8"/>
        <v>100</v>
      </c>
      <c r="AE35" s="33">
        <f t="shared" si="11"/>
        <v>0</v>
      </c>
      <c r="AF35" s="14">
        <f t="shared" si="9"/>
        <v>0</v>
      </c>
      <c r="AG35" s="178">
        <v>2769.72</v>
      </c>
      <c r="AH35" s="178">
        <f t="shared" si="12"/>
        <v>4235.29</v>
      </c>
      <c r="AI35" s="178">
        <f t="shared" si="13"/>
        <v>7005.01</v>
      </c>
      <c r="AJ35" s="137"/>
      <c r="AK35" s="136"/>
      <c r="AL35" s="136"/>
    </row>
    <row r="36" spans="1:38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10000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5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16">
        <v>1</v>
      </c>
      <c r="W36" s="16">
        <v>3</v>
      </c>
      <c r="X36" s="16">
        <v>0</v>
      </c>
      <c r="Y36" s="14">
        <f t="shared" si="6"/>
        <v>2.9411764705882351</v>
      </c>
      <c r="Z36" s="14">
        <v>2111.87</v>
      </c>
      <c r="AA36" s="14">
        <f t="shared" si="7"/>
        <v>3236.91</v>
      </c>
      <c r="AB36" s="14">
        <f t="shared" si="14"/>
        <v>100</v>
      </c>
      <c r="AC36" s="14">
        <v>1655.6</v>
      </c>
      <c r="AD36" s="14">
        <f t="shared" si="8"/>
        <v>51.147545035234224</v>
      </c>
      <c r="AE36" s="33">
        <f t="shared" si="11"/>
        <v>1581.31</v>
      </c>
      <c r="AF36" s="14">
        <f t="shared" si="9"/>
        <v>48.852454964765776</v>
      </c>
      <c r="AG36" s="133">
        <v>2111.87</v>
      </c>
      <c r="AH36" s="178">
        <f t="shared" si="12"/>
        <v>1125.04</v>
      </c>
      <c r="AI36" s="178">
        <f t="shared" si="13"/>
        <v>3236.91</v>
      </c>
      <c r="AJ36" s="137"/>
      <c r="AK36" s="136"/>
      <c r="AL36" s="136"/>
    </row>
    <row r="37" spans="1:38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20000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5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786.95</v>
      </c>
      <c r="AA37" s="14">
        <f t="shared" si="7"/>
        <v>3250.3599999999997</v>
      </c>
      <c r="AB37" s="14">
        <f t="shared" si="14"/>
        <v>100</v>
      </c>
      <c r="AC37" s="14">
        <v>3250.36</v>
      </c>
      <c r="AD37" s="33">
        <f t="shared" si="8"/>
        <v>100.00000000000003</v>
      </c>
      <c r="AE37" s="33">
        <f t="shared" si="11"/>
        <v>0</v>
      </c>
      <c r="AF37" s="14">
        <f t="shared" si="9"/>
        <v>0</v>
      </c>
      <c r="AG37" s="133">
        <v>786.95</v>
      </c>
      <c r="AH37" s="178">
        <f t="shared" si="12"/>
        <v>2463.41</v>
      </c>
      <c r="AI37" s="178">
        <f t="shared" si="13"/>
        <v>3250.3599999999997</v>
      </c>
      <c r="AJ37" s="137"/>
      <c r="AK37" s="136"/>
      <c r="AL37" s="136"/>
    </row>
    <row r="38" spans="1:38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20000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5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16">
        <v>1</v>
      </c>
      <c r="W38" s="16">
        <v>1</v>
      </c>
      <c r="X38" s="16">
        <v>0</v>
      </c>
      <c r="Y38" s="14">
        <f t="shared" si="6"/>
        <v>7.6923076923076925</v>
      </c>
      <c r="Z38" s="14">
        <v>11042.64</v>
      </c>
      <c r="AA38" s="14">
        <f t="shared" si="7"/>
        <v>13699.63</v>
      </c>
      <c r="AB38" s="14">
        <f t="shared" si="14"/>
        <v>100</v>
      </c>
      <c r="AC38" s="14">
        <f t="shared" si="10"/>
        <v>13699.63</v>
      </c>
      <c r="AD38" s="14">
        <f t="shared" si="8"/>
        <v>100</v>
      </c>
      <c r="AE38" s="33">
        <f t="shared" si="11"/>
        <v>0</v>
      </c>
      <c r="AF38" s="14">
        <f t="shared" si="9"/>
        <v>0</v>
      </c>
      <c r="AG38" s="133">
        <v>11042.64</v>
      </c>
      <c r="AH38" s="178">
        <f t="shared" si="12"/>
        <v>2656.99</v>
      </c>
      <c r="AI38" s="178">
        <f t="shared" si="13"/>
        <v>13699.63</v>
      </c>
      <c r="AJ38" s="137"/>
      <c r="AK38" s="136"/>
      <c r="AL38" s="136"/>
    </row>
    <row r="39" spans="1:38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30000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5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14">
        <f t="shared" ref="AA39:AA57" si="16">AI39</f>
        <v>17171.150000000001</v>
      </c>
      <c r="AB39" s="14">
        <f t="shared" si="14"/>
        <v>100</v>
      </c>
      <c r="AC39" s="14">
        <f t="shared" si="10"/>
        <v>17171.150000000001</v>
      </c>
      <c r="AD39" s="14">
        <f t="shared" si="8"/>
        <v>100</v>
      </c>
      <c r="AE39" s="33">
        <f t="shared" si="11"/>
        <v>0</v>
      </c>
      <c r="AF39" s="14">
        <f t="shared" si="9"/>
        <v>0</v>
      </c>
      <c r="AG39" s="133">
        <v>0</v>
      </c>
      <c r="AH39" s="178">
        <f t="shared" si="12"/>
        <v>17171.150000000001</v>
      </c>
      <c r="AI39" s="178">
        <f t="shared" si="13"/>
        <v>17171.150000000001</v>
      </c>
      <c r="AJ39" s="137"/>
      <c r="AK39" s="136"/>
      <c r="AL39" s="136"/>
    </row>
    <row r="40" spans="1:38" s="143" customFormat="1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20000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5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16">
        <v>1</v>
      </c>
      <c r="W40" s="16">
        <v>1</v>
      </c>
      <c r="X40" s="16">
        <v>0</v>
      </c>
      <c r="Y40" s="14">
        <f t="shared" si="6"/>
        <v>5.5555555555555554</v>
      </c>
      <c r="Z40" s="14">
        <v>2124.5700000000002</v>
      </c>
      <c r="AA40" s="14">
        <f t="shared" si="16"/>
        <v>22597.71</v>
      </c>
      <c r="AB40" s="14">
        <f t="shared" si="14"/>
        <v>100</v>
      </c>
      <c r="AC40" s="14">
        <v>22597.71</v>
      </c>
      <c r="AD40" s="14">
        <f t="shared" si="8"/>
        <v>100</v>
      </c>
      <c r="AE40" s="33">
        <f t="shared" si="11"/>
        <v>0</v>
      </c>
      <c r="AF40" s="14">
        <f t="shared" si="9"/>
        <v>0</v>
      </c>
      <c r="AG40" s="133">
        <v>2124.5700000000002</v>
      </c>
      <c r="AH40" s="178">
        <f t="shared" si="12"/>
        <v>20473.14</v>
      </c>
      <c r="AI40" s="178">
        <f t="shared" si="13"/>
        <v>22597.71</v>
      </c>
      <c r="AJ40" s="179"/>
      <c r="AK40" s="142"/>
      <c r="AL40" s="142"/>
    </row>
    <row r="41" spans="1:38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5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16">
        <v>0</v>
      </c>
      <c r="W41" s="16">
        <v>1</v>
      </c>
      <c r="X41" s="16">
        <v>0</v>
      </c>
      <c r="Y41" s="14">
        <f t="shared" si="6"/>
        <v>0</v>
      </c>
      <c r="Z41" s="14">
        <v>0</v>
      </c>
      <c r="AA41" s="14">
        <f t="shared" si="16"/>
        <v>2404.21</v>
      </c>
      <c r="AB41" s="14">
        <f t="shared" si="14"/>
        <v>100</v>
      </c>
      <c r="AC41" s="14">
        <f t="shared" si="10"/>
        <v>2404.21</v>
      </c>
      <c r="AD41" s="14">
        <f t="shared" si="8"/>
        <v>100</v>
      </c>
      <c r="AE41" s="33">
        <f t="shared" si="11"/>
        <v>0</v>
      </c>
      <c r="AF41" s="14">
        <f t="shared" si="9"/>
        <v>0</v>
      </c>
      <c r="AG41" s="133">
        <v>0</v>
      </c>
      <c r="AH41" s="178">
        <f t="shared" si="12"/>
        <v>2404.21</v>
      </c>
      <c r="AI41" s="178">
        <f t="shared" si="13"/>
        <v>2404.21</v>
      </c>
      <c r="AJ41" s="137"/>
      <c r="AK41" s="136"/>
      <c r="AL41" s="136"/>
    </row>
    <row r="42" spans="1:38" s="143" customFormat="1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5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16">
        <v>0</v>
      </c>
      <c r="W42" s="16">
        <v>1</v>
      </c>
      <c r="X42" s="16">
        <v>0</v>
      </c>
      <c r="Y42" s="14">
        <f t="shared" si="6"/>
        <v>0</v>
      </c>
      <c r="Z42" s="14">
        <v>1790.23</v>
      </c>
      <c r="AA42" s="14">
        <f t="shared" si="16"/>
        <v>10751.67</v>
      </c>
      <c r="AB42" s="14">
        <f t="shared" si="14"/>
        <v>100</v>
      </c>
      <c r="AC42" s="14">
        <f t="shared" si="10"/>
        <v>10751.67</v>
      </c>
      <c r="AD42" s="14">
        <f t="shared" si="8"/>
        <v>100</v>
      </c>
      <c r="AE42" s="33">
        <f t="shared" si="11"/>
        <v>0</v>
      </c>
      <c r="AF42" s="14">
        <f t="shared" si="9"/>
        <v>0</v>
      </c>
      <c r="AG42" s="133">
        <v>1790.23</v>
      </c>
      <c r="AH42" s="178">
        <f t="shared" si="12"/>
        <v>8961.44</v>
      </c>
      <c r="AI42" s="178">
        <f t="shared" si="13"/>
        <v>10751.67</v>
      </c>
      <c r="AJ42" s="179"/>
      <c r="AK42" s="142"/>
      <c r="AL42" s="142"/>
    </row>
    <row r="43" spans="1:38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10000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5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16">
        <v>1</v>
      </c>
      <c r="W43" s="16">
        <v>1</v>
      </c>
      <c r="X43" s="16">
        <v>0</v>
      </c>
      <c r="Y43" s="14">
        <f t="shared" si="6"/>
        <v>16.666666666666664</v>
      </c>
      <c r="Z43" s="14">
        <v>2444.98</v>
      </c>
      <c r="AA43" s="14">
        <f t="shared" si="16"/>
        <v>3851.28</v>
      </c>
      <c r="AB43" s="14">
        <f t="shared" si="14"/>
        <v>106.25012069864515</v>
      </c>
      <c r="AC43" s="14">
        <f t="shared" si="10"/>
        <v>3851.28</v>
      </c>
      <c r="AD43" s="14">
        <f t="shared" si="8"/>
        <v>100</v>
      </c>
      <c r="AE43" s="33">
        <f t="shared" si="11"/>
        <v>0</v>
      </c>
      <c r="AF43" s="14">
        <f t="shared" si="9"/>
        <v>0</v>
      </c>
      <c r="AG43" s="133">
        <v>2671.53</v>
      </c>
      <c r="AH43" s="178">
        <f t="shared" si="12"/>
        <v>1179.75</v>
      </c>
      <c r="AI43" s="178">
        <f t="shared" si="13"/>
        <v>3851.28</v>
      </c>
      <c r="AJ43" s="137"/>
      <c r="AK43" s="136"/>
      <c r="AL43" s="136"/>
    </row>
    <row r="44" spans="1:38" s="143" customFormat="1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30000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5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16">
        <v>2</v>
      </c>
      <c r="W44" s="16">
        <v>3</v>
      </c>
      <c r="X44" s="16">
        <v>0</v>
      </c>
      <c r="Y44" s="14">
        <f t="shared" si="6"/>
        <v>9.5238095238095237</v>
      </c>
      <c r="Z44" s="14">
        <v>4694.16</v>
      </c>
      <c r="AA44" s="14">
        <f t="shared" si="16"/>
        <v>18879.650000000001</v>
      </c>
      <c r="AB44" s="14">
        <f t="shared" si="14"/>
        <v>100</v>
      </c>
      <c r="AC44" s="14">
        <v>18879.650000000001</v>
      </c>
      <c r="AD44" s="14">
        <f t="shared" si="8"/>
        <v>100</v>
      </c>
      <c r="AE44" s="33">
        <f t="shared" si="11"/>
        <v>0</v>
      </c>
      <c r="AF44" s="14">
        <f t="shared" si="9"/>
        <v>0</v>
      </c>
      <c r="AG44" s="133">
        <v>4694.16</v>
      </c>
      <c r="AH44" s="178">
        <f t="shared" si="12"/>
        <v>14185.49</v>
      </c>
      <c r="AI44" s="178">
        <f t="shared" si="13"/>
        <v>18879.650000000001</v>
      </c>
      <c r="AJ44" s="179"/>
      <c r="AK44" s="142"/>
      <c r="AL44" s="142"/>
    </row>
    <row r="45" spans="1:38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30000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5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16">
        <v>11</v>
      </c>
      <c r="W45" s="16">
        <v>14</v>
      </c>
      <c r="X45" s="16">
        <v>0</v>
      </c>
      <c r="Y45" s="14">
        <f t="shared" si="6"/>
        <v>47.826086956521742</v>
      </c>
      <c r="Z45" s="14">
        <v>13859.08</v>
      </c>
      <c r="AA45" s="14">
        <f t="shared" si="16"/>
        <v>18629.82</v>
      </c>
      <c r="AB45" s="14">
        <f t="shared" si="14"/>
        <v>98.746077018443913</v>
      </c>
      <c r="AC45" s="14">
        <v>18629.82</v>
      </c>
      <c r="AD45" s="14">
        <f t="shared" si="8"/>
        <v>100</v>
      </c>
      <c r="AE45" s="33">
        <f t="shared" si="11"/>
        <v>0</v>
      </c>
      <c r="AF45" s="14">
        <f t="shared" si="9"/>
        <v>0</v>
      </c>
      <c r="AG45" s="133">
        <v>13622.51</v>
      </c>
      <c r="AH45" s="178">
        <f t="shared" si="12"/>
        <v>5007.3100000000004</v>
      </c>
      <c r="AI45" s="178">
        <f t="shared" si="13"/>
        <v>18629.82</v>
      </c>
      <c r="AJ45" s="137"/>
      <c r="AK45" s="136"/>
      <c r="AL45" s="136"/>
    </row>
    <row r="46" spans="1:38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5"/>
        <v>0</v>
      </c>
      <c r="S46" s="14">
        <f t="shared" si="4"/>
        <v>0</v>
      </c>
      <c r="T46" s="14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14">
        <f t="shared" si="16"/>
        <v>0</v>
      </c>
      <c r="AB46" s="14">
        <f t="shared" si="14"/>
        <v>0</v>
      </c>
      <c r="AC46" s="14">
        <f t="shared" si="10"/>
        <v>0</v>
      </c>
      <c r="AD46" s="14">
        <f t="shared" si="8"/>
        <v>0</v>
      </c>
      <c r="AE46" s="33">
        <f t="shared" si="11"/>
        <v>0</v>
      </c>
      <c r="AF46" s="14">
        <f t="shared" si="9"/>
        <v>0</v>
      </c>
      <c r="AG46" s="133"/>
      <c r="AH46" s="178">
        <f t="shared" si="12"/>
        <v>0</v>
      </c>
      <c r="AI46" s="178">
        <f t="shared" si="13"/>
        <v>0</v>
      </c>
      <c r="AJ46" s="137"/>
      <c r="AK46" s="136"/>
      <c r="AL46" s="136"/>
    </row>
    <row r="47" spans="1:38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5000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5"/>
        <v>0</v>
      </c>
      <c r="S47" s="14">
        <f t="shared" si="4"/>
        <v>0</v>
      </c>
      <c r="T47" s="14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14">
        <f t="shared" si="16"/>
        <v>0</v>
      </c>
      <c r="AB47" s="14">
        <f t="shared" si="14"/>
        <v>0</v>
      </c>
      <c r="AC47" s="14">
        <f t="shared" si="10"/>
        <v>0</v>
      </c>
      <c r="AD47" s="14">
        <f t="shared" si="8"/>
        <v>0</v>
      </c>
      <c r="AE47" s="33">
        <f t="shared" si="11"/>
        <v>0</v>
      </c>
      <c r="AF47" s="14">
        <f t="shared" si="9"/>
        <v>0</v>
      </c>
      <c r="AG47" s="133">
        <v>0</v>
      </c>
      <c r="AH47" s="178">
        <f t="shared" si="12"/>
        <v>0</v>
      </c>
      <c r="AI47" s="178">
        <f t="shared" si="13"/>
        <v>0</v>
      </c>
      <c r="AJ47" s="137"/>
      <c r="AK47" s="136"/>
      <c r="AL47" s="136"/>
    </row>
    <row r="48" spans="1:38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30000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5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14">
        <v>15775.16</v>
      </c>
      <c r="AA48" s="14">
        <f t="shared" si="16"/>
        <v>18149.75</v>
      </c>
      <c r="AB48" s="14">
        <f t="shared" si="14"/>
        <v>73.86742182053348</v>
      </c>
      <c r="AC48" s="14">
        <v>18149.75</v>
      </c>
      <c r="AD48" s="14">
        <f t="shared" si="8"/>
        <v>100</v>
      </c>
      <c r="AE48" s="33">
        <f t="shared" si="11"/>
        <v>0</v>
      </c>
      <c r="AF48" s="14">
        <f t="shared" si="9"/>
        <v>0</v>
      </c>
      <c r="AG48" s="133">
        <v>9354.2000000000007</v>
      </c>
      <c r="AH48" s="178">
        <f t="shared" si="12"/>
        <v>8795.5499999999993</v>
      </c>
      <c r="AI48" s="178">
        <f t="shared" si="13"/>
        <v>18149.75</v>
      </c>
      <c r="AJ48" s="137"/>
      <c r="AK48" s="136"/>
      <c r="AL48" s="136"/>
    </row>
    <row r="49" spans="1:38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30000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5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16">
        <v>8</v>
      </c>
      <c r="W49" s="16">
        <v>9</v>
      </c>
      <c r="X49" s="16">
        <v>0</v>
      </c>
      <c r="Y49" s="14">
        <f t="shared" si="6"/>
        <v>36.363636363636367</v>
      </c>
      <c r="Z49" s="14">
        <v>11020.64</v>
      </c>
      <c r="AA49" s="14">
        <f t="shared" si="16"/>
        <v>23908.17</v>
      </c>
      <c r="AB49" s="14">
        <f t="shared" si="14"/>
        <v>99.619367387347751</v>
      </c>
      <c r="AC49" s="14">
        <v>22268.32</v>
      </c>
      <c r="AD49" s="14">
        <f t="shared" si="8"/>
        <v>93.141047600046349</v>
      </c>
      <c r="AE49" s="33">
        <f t="shared" si="11"/>
        <v>1639.8499999999985</v>
      </c>
      <c r="AF49" s="14">
        <f t="shared" si="9"/>
        <v>6.858952399953651</v>
      </c>
      <c r="AG49" s="133">
        <v>10929.29</v>
      </c>
      <c r="AH49" s="178">
        <f t="shared" si="12"/>
        <v>12978.88</v>
      </c>
      <c r="AI49" s="178">
        <f t="shared" si="13"/>
        <v>23908.17</v>
      </c>
      <c r="AJ49" s="137"/>
      <c r="AK49" s="136"/>
      <c r="AL49" s="136"/>
    </row>
    <row r="50" spans="1:38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5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12421.38</v>
      </c>
      <c r="AA50" s="14">
        <f t="shared" si="16"/>
        <v>12421.38</v>
      </c>
      <c r="AB50" s="14">
        <f t="shared" si="14"/>
        <v>100</v>
      </c>
      <c r="AC50" s="14">
        <f t="shared" si="10"/>
        <v>12421.38</v>
      </c>
      <c r="AD50" s="14">
        <f t="shared" si="8"/>
        <v>100</v>
      </c>
      <c r="AE50" s="33">
        <f t="shared" si="11"/>
        <v>0</v>
      </c>
      <c r="AF50" s="14">
        <f t="shared" si="9"/>
        <v>0</v>
      </c>
      <c r="AG50" s="133">
        <v>12421.38</v>
      </c>
      <c r="AH50" s="178">
        <f t="shared" si="12"/>
        <v>0</v>
      </c>
      <c r="AI50" s="178">
        <f t="shared" si="13"/>
        <v>12421.38</v>
      </c>
      <c r="AJ50" s="137"/>
      <c r="AK50" s="136"/>
      <c r="AL50" s="136"/>
    </row>
    <row r="51" spans="1:38" ht="27" customHeight="1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20000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5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16">
        <v>1</v>
      </c>
      <c r="W51" s="16">
        <v>1</v>
      </c>
      <c r="X51" s="16">
        <v>0</v>
      </c>
      <c r="Y51" s="14">
        <f t="shared" si="6"/>
        <v>12.5</v>
      </c>
      <c r="Z51" s="14">
        <v>1358.83</v>
      </c>
      <c r="AA51" s="14">
        <f t="shared" si="16"/>
        <v>6840.29</v>
      </c>
      <c r="AB51" s="14">
        <f t="shared" si="14"/>
        <v>100</v>
      </c>
      <c r="AC51" s="14">
        <f t="shared" si="10"/>
        <v>6840.29</v>
      </c>
      <c r="AD51" s="14">
        <f t="shared" si="8"/>
        <v>100</v>
      </c>
      <c r="AE51" s="33">
        <f t="shared" si="11"/>
        <v>0</v>
      </c>
      <c r="AF51" s="14">
        <f t="shared" si="9"/>
        <v>0</v>
      </c>
      <c r="AG51" s="133">
        <v>1358.83</v>
      </c>
      <c r="AH51" s="178">
        <f t="shared" si="12"/>
        <v>5481.46</v>
      </c>
      <c r="AI51" s="178">
        <f t="shared" si="13"/>
        <v>6840.29</v>
      </c>
      <c r="AJ51" s="137"/>
      <c r="AK51" s="136"/>
      <c r="AL51" s="136"/>
    </row>
    <row r="52" spans="1:38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5"/>
        <v>0</v>
      </c>
      <c r="S52" s="14">
        <f t="shared" si="4"/>
        <v>0</v>
      </c>
      <c r="T52" s="14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14">
        <f t="shared" si="16"/>
        <v>0</v>
      </c>
      <c r="AB52" s="14">
        <f t="shared" si="14"/>
        <v>0</v>
      </c>
      <c r="AC52" s="14">
        <f t="shared" si="10"/>
        <v>0</v>
      </c>
      <c r="AD52" s="14">
        <f t="shared" si="8"/>
        <v>0</v>
      </c>
      <c r="AE52" s="33">
        <f t="shared" si="11"/>
        <v>0</v>
      </c>
      <c r="AF52" s="14">
        <f t="shared" si="9"/>
        <v>0</v>
      </c>
      <c r="AG52" s="133">
        <v>0</v>
      </c>
      <c r="AH52" s="178">
        <f t="shared" si="12"/>
        <v>0</v>
      </c>
      <c r="AI52" s="178">
        <f t="shared" si="13"/>
        <v>0</v>
      </c>
      <c r="AJ52" s="137"/>
      <c r="AK52" s="136"/>
      <c r="AL52" s="136"/>
    </row>
    <row r="53" spans="1:38" s="143" customFormat="1" ht="19.5" customHeight="1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40000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5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16">
        <v>1</v>
      </c>
      <c r="W53" s="16">
        <v>5</v>
      </c>
      <c r="X53" s="16">
        <v>0</v>
      </c>
      <c r="Y53" s="14">
        <f t="shared" si="6"/>
        <v>4.7619047619047619</v>
      </c>
      <c r="Z53" s="14">
        <v>4819.7299999999996</v>
      </c>
      <c r="AA53" s="14">
        <f t="shared" si="16"/>
        <v>27916.06</v>
      </c>
      <c r="AB53" s="14">
        <f t="shared" si="14"/>
        <v>100</v>
      </c>
      <c r="AC53" s="14">
        <v>27916.06</v>
      </c>
      <c r="AD53" s="14">
        <f t="shared" si="8"/>
        <v>100</v>
      </c>
      <c r="AE53" s="33">
        <f t="shared" si="11"/>
        <v>0</v>
      </c>
      <c r="AF53" s="14">
        <f t="shared" si="9"/>
        <v>0</v>
      </c>
      <c r="AG53" s="133">
        <v>4819.7299999999996</v>
      </c>
      <c r="AH53" s="178">
        <f t="shared" si="12"/>
        <v>23096.33</v>
      </c>
      <c r="AI53" s="178">
        <f t="shared" si="13"/>
        <v>27916.06</v>
      </c>
      <c r="AJ53" s="179"/>
      <c r="AK53" s="142"/>
      <c r="AL53" s="142"/>
    </row>
    <row r="54" spans="1:38" ht="27.75" customHeight="1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20000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5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16">
        <v>3</v>
      </c>
      <c r="W54" s="16">
        <v>4</v>
      </c>
      <c r="X54" s="16">
        <v>0</v>
      </c>
      <c r="Y54" s="14">
        <f t="shared" si="6"/>
        <v>14.285714285714285</v>
      </c>
      <c r="Z54" s="14">
        <v>7211.6</v>
      </c>
      <c r="AA54" s="14">
        <f t="shared" si="16"/>
        <v>22235</v>
      </c>
      <c r="AB54" s="14">
        <f t="shared" si="14"/>
        <v>98.66234537278703</v>
      </c>
      <c r="AC54" s="14">
        <v>21785.25</v>
      </c>
      <c r="AD54" s="14">
        <f t="shared" si="8"/>
        <v>97.977288059365861</v>
      </c>
      <c r="AE54" s="33">
        <f t="shared" si="11"/>
        <v>449.75</v>
      </c>
      <c r="AF54" s="14">
        <f t="shared" si="9"/>
        <v>2.0227119406341356</v>
      </c>
      <c r="AG54" s="133">
        <v>6910.14</v>
      </c>
      <c r="AH54" s="178">
        <f t="shared" si="12"/>
        <v>15324.86</v>
      </c>
      <c r="AI54" s="178">
        <f t="shared" si="13"/>
        <v>22235</v>
      </c>
      <c r="AJ54" s="137"/>
      <c r="AK54" s="136"/>
      <c r="AL54" s="136"/>
    </row>
    <row r="55" spans="1:38" s="143" customFormat="1" ht="29.25" customHeight="1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20000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5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16">
        <v>2</v>
      </c>
      <c r="W55" s="16">
        <v>3</v>
      </c>
      <c r="X55" s="16">
        <v>0</v>
      </c>
      <c r="Y55" s="14">
        <f t="shared" si="6"/>
        <v>20</v>
      </c>
      <c r="Z55" s="14">
        <v>3796.24</v>
      </c>
      <c r="AA55" s="14">
        <f t="shared" si="16"/>
        <v>5552.67</v>
      </c>
      <c r="AB55" s="14">
        <f t="shared" si="14"/>
        <v>100</v>
      </c>
      <c r="AC55" s="14">
        <v>5552.67</v>
      </c>
      <c r="AD55" s="14">
        <f t="shared" si="8"/>
        <v>100</v>
      </c>
      <c r="AE55" s="33">
        <f t="shared" si="11"/>
        <v>0</v>
      </c>
      <c r="AF55" s="14">
        <f t="shared" si="9"/>
        <v>0</v>
      </c>
      <c r="AG55" s="133">
        <v>3796.24</v>
      </c>
      <c r="AH55" s="178">
        <f t="shared" si="12"/>
        <v>1756.43</v>
      </c>
      <c r="AI55" s="178">
        <f t="shared" si="13"/>
        <v>5552.67</v>
      </c>
      <c r="AJ55" s="179"/>
      <c r="AK55" s="189"/>
      <c r="AL55" s="142"/>
    </row>
    <row r="56" spans="1:38" s="143" customFormat="1" ht="29.25" customHeight="1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30000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5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16">
        <v>21</v>
      </c>
      <c r="W56" s="16">
        <v>30</v>
      </c>
      <c r="X56" s="16">
        <v>0</v>
      </c>
      <c r="Y56" s="14">
        <f t="shared" si="6"/>
        <v>87.5</v>
      </c>
      <c r="Z56" s="14">
        <v>12798.01</v>
      </c>
      <c r="AA56" s="14">
        <f t="shared" si="16"/>
        <v>21234.760000000002</v>
      </c>
      <c r="AB56" s="14">
        <f t="shared" si="14"/>
        <v>95.536825397111073</v>
      </c>
      <c r="AC56" s="14">
        <v>21234.76</v>
      </c>
      <c r="AD56" s="14">
        <f t="shared" si="8"/>
        <v>99.999999999999972</v>
      </c>
      <c r="AE56" s="33">
        <f t="shared" si="11"/>
        <v>0</v>
      </c>
      <c r="AF56" s="14">
        <f t="shared" si="9"/>
        <v>0</v>
      </c>
      <c r="AG56" s="133">
        <v>11805.99</v>
      </c>
      <c r="AH56" s="178">
        <f t="shared" si="12"/>
        <v>9428.77</v>
      </c>
      <c r="AI56" s="178">
        <f t="shared" si="13"/>
        <v>21234.760000000002</v>
      </c>
      <c r="AJ56" s="179"/>
      <c r="AK56" s="142"/>
      <c r="AL56" s="142"/>
    </row>
    <row r="57" spans="1:38" s="143" customFormat="1" ht="33" customHeight="1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50000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5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16">
        <v>21</v>
      </c>
      <c r="W57" s="16">
        <v>21</v>
      </c>
      <c r="X57" s="16">
        <v>0</v>
      </c>
      <c r="Y57" s="14">
        <f t="shared" si="6"/>
        <v>14.482758620689657</v>
      </c>
      <c r="Z57" s="14">
        <v>10712.82</v>
      </c>
      <c r="AA57" s="14">
        <f t="shared" si="16"/>
        <v>27613.32</v>
      </c>
      <c r="AB57" s="14">
        <f t="shared" si="14"/>
        <v>100.0016658904583</v>
      </c>
      <c r="AC57" s="14">
        <v>27613.32</v>
      </c>
      <c r="AD57" s="14">
        <f t="shared" si="8"/>
        <v>100</v>
      </c>
      <c r="AE57" s="33">
        <f t="shared" si="11"/>
        <v>0</v>
      </c>
      <c r="AF57" s="14">
        <f t="shared" si="9"/>
        <v>0</v>
      </c>
      <c r="AG57" s="133">
        <v>10713.28</v>
      </c>
      <c r="AH57" s="178">
        <f t="shared" si="12"/>
        <v>16900.04</v>
      </c>
      <c r="AI57" s="178">
        <f t="shared" si="13"/>
        <v>27613.32</v>
      </c>
      <c r="AJ57" s="179"/>
      <c r="AK57" s="142"/>
      <c r="AL57" s="142"/>
    </row>
    <row r="58" spans="1:38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885100</v>
      </c>
      <c r="H58" s="58">
        <f t="shared" ref="H58:M58" si="17">SUM(H7:H57)</f>
        <v>1073</v>
      </c>
      <c r="I58" s="58">
        <f t="shared" si="17"/>
        <v>161</v>
      </c>
      <c r="J58" s="58">
        <f t="shared" si="17"/>
        <v>841</v>
      </c>
      <c r="K58" s="58">
        <f t="shared" si="17"/>
        <v>639</v>
      </c>
      <c r="L58" s="58">
        <f t="shared" si="17"/>
        <v>677</v>
      </c>
      <c r="M58" s="58">
        <f t="shared" si="17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58">
        <f>SUM(V7:V57)</f>
        <v>176</v>
      </c>
      <c r="W58" s="58">
        <f>SUM(W7:W57)</f>
        <v>241</v>
      </c>
      <c r="X58" s="58">
        <f>SUM(X7:X57)</f>
        <v>2</v>
      </c>
      <c r="Y58" s="14">
        <f>IF(H58=0,0,V58/H58)*100</f>
        <v>16.402609506057782</v>
      </c>
      <c r="Z58" s="146">
        <f>SUM(Z7:Z57)</f>
        <v>320961.71000000002</v>
      </c>
      <c r="AA58" s="212">
        <f>SUM(AA7:AA57)</f>
        <v>644811.54000000015</v>
      </c>
      <c r="AB58" s="14">
        <f>IF(Z58=0,0,AA58/Z58)*100</f>
        <v>200.89983319194059</v>
      </c>
      <c r="AC58" s="212">
        <f>SUM(AC7:AC57)</f>
        <v>596464.02000000014</v>
      </c>
      <c r="AD58" s="14">
        <f>IF(AA58=0,0,AC58/AA58)*100</f>
        <v>92.502069674497449</v>
      </c>
      <c r="AE58" s="33">
        <f>SUM(AE7:AE57)</f>
        <v>48347.519999999997</v>
      </c>
      <c r="AF58" s="14">
        <f>IF(AA58=0,0,AE58/AA58)*100</f>
        <v>7.4979303255025469</v>
      </c>
      <c r="AG58" s="180">
        <f>SUM(AG7:AG57)</f>
        <v>300108.89000000007</v>
      </c>
      <c r="AH58" s="180">
        <f>SUM(AH7:AH57)</f>
        <v>344702.64999999997</v>
      </c>
      <c r="AI58" s="180">
        <f>SUM(AI7:AI57)</f>
        <v>644811.54000000015</v>
      </c>
      <c r="AJ58" s="137"/>
      <c r="AK58" s="136"/>
      <c r="AL58" s="136"/>
    </row>
    <row r="59" spans="1:38" s="137" customFormat="1" x14ac:dyDescent="0.25">
      <c r="A59" s="209"/>
      <c r="B59" s="209"/>
      <c r="C59" s="209"/>
      <c r="D59" s="209"/>
      <c r="E59" s="209"/>
      <c r="F59" s="209"/>
      <c r="G59" s="209"/>
      <c r="H59" s="147"/>
      <c r="I59" s="147"/>
      <c r="J59" s="147"/>
      <c r="K59" s="147"/>
      <c r="L59" s="147"/>
      <c r="M59" s="147"/>
      <c r="N59" s="148"/>
      <c r="O59" s="147"/>
      <c r="P59" s="147"/>
      <c r="Q59" s="148"/>
      <c r="R59" s="147"/>
      <c r="S59" s="148"/>
      <c r="T59" s="149"/>
      <c r="U59" s="148"/>
      <c r="V59" s="147"/>
      <c r="W59" s="147"/>
      <c r="X59" s="147"/>
      <c r="Y59" s="148"/>
      <c r="Z59" s="151" t="s">
        <v>175</v>
      </c>
      <c r="AA59" s="371">
        <v>344702.65</v>
      </c>
      <c r="AB59" s="371"/>
      <c r="AC59" s="371"/>
      <c r="AD59" s="148"/>
      <c r="AE59" s="148"/>
      <c r="AF59" s="148"/>
      <c r="AG59" s="180"/>
      <c r="AH59" s="180"/>
      <c r="AI59" s="180"/>
    </row>
    <row r="60" spans="1:38" s="137" customFormat="1" ht="10.5" customHeight="1" x14ac:dyDescent="0.25">
      <c r="A60" s="209"/>
      <c r="B60" s="209"/>
      <c r="C60" s="209"/>
      <c r="D60" s="209"/>
      <c r="E60" s="209"/>
      <c r="F60" s="209"/>
      <c r="G60" s="209"/>
      <c r="H60" s="147"/>
      <c r="I60" s="147"/>
      <c r="J60" s="147"/>
      <c r="K60" s="147"/>
      <c r="L60" s="147"/>
      <c r="M60" s="147"/>
      <c r="N60" s="148"/>
      <c r="O60" s="147"/>
      <c r="P60" s="147"/>
      <c r="Q60" s="148"/>
      <c r="R60" s="147"/>
      <c r="S60" s="148"/>
      <c r="T60" s="149"/>
      <c r="U60" s="148"/>
      <c r="V60" s="147"/>
      <c r="W60" s="147"/>
      <c r="X60" s="147"/>
      <c r="Y60" s="148"/>
      <c r="Z60" s="151"/>
      <c r="AA60" s="210"/>
      <c r="AB60" s="373" t="s">
        <v>184</v>
      </c>
      <c r="AC60" s="373"/>
      <c r="AD60" s="182"/>
      <c r="AE60" s="373" t="s">
        <v>185</v>
      </c>
      <c r="AF60" s="373"/>
      <c r="AG60" s="180"/>
      <c r="AH60" s="180"/>
      <c r="AI60" s="180"/>
    </row>
    <row r="61" spans="1:38" s="137" customFormat="1" x14ac:dyDescent="0.25">
      <c r="D61" s="154"/>
      <c r="S61" s="153" t="s">
        <v>180</v>
      </c>
      <c r="T61" s="149">
        <v>728494.79</v>
      </c>
      <c r="Z61" s="133"/>
      <c r="AA61" s="180">
        <f>AA58-AA59</f>
        <v>300108.89000000013</v>
      </c>
      <c r="AB61" s="183" t="s">
        <v>166</v>
      </c>
      <c r="AC61" s="178">
        <f>T58</f>
        <v>344702.64999999997</v>
      </c>
      <c r="AD61" s="178"/>
      <c r="AE61" s="381"/>
      <c r="AF61" s="381"/>
      <c r="AG61" s="133"/>
    </row>
    <row r="62" spans="1:38" s="137" customFormat="1" x14ac:dyDescent="0.25">
      <c r="D62" s="154"/>
      <c r="R62" s="367" t="s">
        <v>181</v>
      </c>
      <c r="S62" s="154" t="s">
        <v>177</v>
      </c>
      <c r="T62" s="155">
        <f>AC58</f>
        <v>596464.02000000014</v>
      </c>
      <c r="Z62" s="133"/>
      <c r="AA62" s="375" t="s">
        <v>167</v>
      </c>
      <c r="AB62" s="375"/>
      <c r="AC62" s="180">
        <f>AG58</f>
        <v>300108.89000000007</v>
      </c>
      <c r="AD62" s="185" t="s">
        <v>171</v>
      </c>
      <c r="AE62" s="376">
        <v>92998.91</v>
      </c>
      <c r="AF62" s="376"/>
      <c r="AG62" s="133"/>
    </row>
    <row r="63" spans="1:38" s="137" customFormat="1" x14ac:dyDescent="0.25">
      <c r="D63" s="154"/>
      <c r="R63" s="367"/>
      <c r="S63" s="154" t="s">
        <v>178</v>
      </c>
      <c r="T63" s="156">
        <v>43532.480000000003</v>
      </c>
      <c r="Z63" s="133"/>
      <c r="AA63" s="375" t="s">
        <v>168</v>
      </c>
      <c r="AB63" s="375"/>
      <c r="AC63" s="133">
        <v>90523.56</v>
      </c>
      <c r="AD63" s="185" t="s">
        <v>172</v>
      </c>
      <c r="AE63" s="375">
        <v>520874.99</v>
      </c>
      <c r="AF63" s="375"/>
      <c r="AG63" s="133"/>
    </row>
    <row r="64" spans="1:38" s="137" customFormat="1" x14ac:dyDescent="0.25">
      <c r="D64" s="154"/>
      <c r="R64" s="367"/>
      <c r="S64" s="157" t="s">
        <v>179</v>
      </c>
      <c r="T64" s="137">
        <v>10305.209999999999</v>
      </c>
      <c r="Z64" s="133"/>
      <c r="AA64" s="376" t="s">
        <v>169</v>
      </c>
      <c r="AB64" s="376"/>
      <c r="AC64" s="178">
        <v>12385.79</v>
      </c>
      <c r="AD64" s="186" t="s">
        <v>173</v>
      </c>
      <c r="AE64" s="377">
        <f>AE62+AE63</f>
        <v>613873.9</v>
      </c>
      <c r="AF64" s="374"/>
      <c r="AG64" s="133"/>
    </row>
    <row r="65" spans="3:43" s="137" customFormat="1" x14ac:dyDescent="0.25">
      <c r="D65" s="154"/>
      <c r="R65" s="137" t="s">
        <v>182</v>
      </c>
      <c r="T65" s="154">
        <v>176172.34</v>
      </c>
      <c r="Z65" s="133"/>
      <c r="AA65" s="374" t="s">
        <v>170</v>
      </c>
      <c r="AB65" s="374"/>
      <c r="AC65" s="180">
        <f>SUM(AC62:AC64)</f>
        <v>403018.24000000005</v>
      </c>
      <c r="AD65" s="133"/>
      <c r="AE65" s="133"/>
      <c r="AF65" s="133"/>
      <c r="AG65" s="133"/>
    </row>
    <row r="66" spans="3:43" s="137" customFormat="1" x14ac:dyDescent="0.25">
      <c r="D66" s="154"/>
      <c r="T66" s="158">
        <f>T61-T62-T63-T64-T65</f>
        <v>-97979.260000000097</v>
      </c>
      <c r="Z66" s="133"/>
      <c r="AA66" s="133"/>
      <c r="AB66" s="133"/>
      <c r="AC66" s="180">
        <v>0.45</v>
      </c>
      <c r="AD66" s="133"/>
      <c r="AE66" s="133"/>
      <c r="AF66" s="133"/>
      <c r="AG66" s="133"/>
    </row>
    <row r="67" spans="3:43" s="137" customFormat="1" ht="15.75" x14ac:dyDescent="0.25">
      <c r="AC67" s="211">
        <f>SUM(AC65:AC66)</f>
        <v>403018.69000000006</v>
      </c>
      <c r="AH67" s="120"/>
      <c r="AI67" s="120"/>
      <c r="AJ67" s="120"/>
    </row>
    <row r="68" spans="3:43" s="137" customFormat="1" x14ac:dyDescent="0.25"/>
    <row r="69" spans="3:43" s="137" customFormat="1" x14ac:dyDescent="0.25">
      <c r="Z69" s="120"/>
      <c r="AA69" s="120"/>
      <c r="AB69" s="120"/>
      <c r="AC69" s="120"/>
      <c r="AD69" s="120"/>
      <c r="AE69" s="120"/>
      <c r="AF69" s="120"/>
      <c r="AG69" s="120"/>
    </row>
    <row r="70" spans="3:43" s="78" customFormat="1" x14ac:dyDescent="0.25">
      <c r="C70" s="120"/>
      <c r="Z70" s="120"/>
      <c r="AA70" s="120"/>
      <c r="AB70" s="120"/>
      <c r="AC70" s="120"/>
      <c r="AD70" s="120"/>
      <c r="AE70" s="120"/>
      <c r="AF70" s="120"/>
      <c r="AG70" s="120"/>
      <c r="AH70" s="137"/>
      <c r="AI70" s="137"/>
      <c r="AJ70" s="120"/>
      <c r="AK70" s="120"/>
      <c r="AL70" s="120"/>
      <c r="AM70" s="120"/>
      <c r="AN70" s="120"/>
      <c r="AO70" s="120"/>
      <c r="AP70" s="120"/>
      <c r="AQ70" s="120"/>
    </row>
    <row r="71" spans="3:43" s="78" customFormat="1" x14ac:dyDescent="0.25">
      <c r="C71" s="120"/>
      <c r="AB71" s="120"/>
      <c r="AC71" s="120"/>
      <c r="AD71" s="120"/>
      <c r="AE71" s="120"/>
      <c r="AF71" s="120"/>
      <c r="AG71" s="137"/>
      <c r="AH71" s="137"/>
      <c r="AI71" s="137"/>
      <c r="AJ71" s="120"/>
      <c r="AK71" s="120"/>
      <c r="AL71" s="120"/>
      <c r="AM71" s="120"/>
      <c r="AN71" s="120"/>
      <c r="AO71" s="120"/>
      <c r="AP71" s="120"/>
      <c r="AQ71" s="120"/>
    </row>
    <row r="72" spans="3:43" s="78" customFormat="1" x14ac:dyDescent="0.25">
      <c r="C72" s="120"/>
      <c r="AB72" s="120"/>
      <c r="AC72" s="120"/>
      <c r="AD72" s="120"/>
      <c r="AE72" s="120"/>
      <c r="AF72" s="120"/>
      <c r="AG72" s="137"/>
      <c r="AH72" s="137"/>
      <c r="AI72" s="137"/>
      <c r="AJ72" s="120"/>
      <c r="AK72" s="120"/>
      <c r="AL72" s="120"/>
    </row>
    <row r="73" spans="3:43" s="78" customFormat="1" x14ac:dyDescent="0.25">
      <c r="AB73" s="120"/>
      <c r="AC73" s="120"/>
      <c r="AD73" s="120"/>
      <c r="AE73" s="120"/>
      <c r="AF73" s="120"/>
      <c r="AG73" s="137"/>
      <c r="AH73" s="137"/>
      <c r="AI73" s="137"/>
      <c r="AJ73" s="120"/>
      <c r="AK73" s="120"/>
      <c r="AL73" s="120"/>
    </row>
    <row r="74" spans="3:43" s="78" customFormat="1" x14ac:dyDescent="0.25">
      <c r="AG74" s="137"/>
      <c r="AH74" s="137"/>
      <c r="AI74" s="137"/>
    </row>
    <row r="75" spans="3:43" s="78" customFormat="1" x14ac:dyDescent="0.25">
      <c r="AG75" s="137"/>
      <c r="AH75" s="137"/>
      <c r="AI75" s="137"/>
    </row>
    <row r="76" spans="3:43" s="78" customFormat="1" x14ac:dyDescent="0.25">
      <c r="AG76" s="137"/>
      <c r="AH76" s="137"/>
      <c r="AI76" s="137"/>
    </row>
    <row r="77" spans="3:43" s="78" customFormat="1" x14ac:dyDescent="0.25">
      <c r="AG77" s="137"/>
      <c r="AH77" s="137"/>
      <c r="AI77" s="137"/>
    </row>
    <row r="78" spans="3:43" x14ac:dyDescent="0.25">
      <c r="V78"/>
      <c r="W78"/>
      <c r="Z78"/>
    </row>
    <row r="79" spans="3:43" x14ac:dyDescent="0.25">
      <c r="V79"/>
      <c r="W79"/>
      <c r="Z79"/>
    </row>
    <row r="80" spans="3:43" x14ac:dyDescent="0.25">
      <c r="V80"/>
      <c r="W80"/>
      <c r="Z80"/>
    </row>
    <row r="81" spans="22:26" x14ac:dyDescent="0.25">
      <c r="V81"/>
      <c r="W81"/>
      <c r="Z81"/>
    </row>
    <row r="82" spans="22:26" x14ac:dyDescent="0.25">
      <c r="V82"/>
      <c r="W82"/>
      <c r="Z82"/>
    </row>
    <row r="83" spans="22:26" x14ac:dyDescent="0.25">
      <c r="V83"/>
      <c r="W83"/>
      <c r="Z83"/>
    </row>
    <row r="84" spans="22:26" x14ac:dyDescent="0.25">
      <c r="V84"/>
      <c r="W84"/>
      <c r="Z84"/>
    </row>
    <row r="85" spans="22:26" x14ac:dyDescent="0.25">
      <c r="V85"/>
      <c r="W85"/>
      <c r="Z85"/>
    </row>
    <row r="86" spans="22:26" x14ac:dyDescent="0.25">
      <c r="V86"/>
      <c r="W86"/>
      <c r="Z86"/>
    </row>
    <row r="87" spans="22:26" x14ac:dyDescent="0.25">
      <c r="V87"/>
      <c r="W87"/>
      <c r="Z87"/>
    </row>
    <row r="88" spans="22:26" x14ac:dyDescent="0.25">
      <c r="V88"/>
      <c r="W88"/>
      <c r="Z88"/>
    </row>
    <row r="89" spans="22:26" x14ac:dyDescent="0.25">
      <c r="V89"/>
      <c r="W89"/>
      <c r="Z89"/>
    </row>
    <row r="90" spans="22:26" x14ac:dyDescent="0.25">
      <c r="V90"/>
      <c r="W90"/>
      <c r="Z90"/>
    </row>
    <row r="91" spans="22:26" x14ac:dyDescent="0.25">
      <c r="V91"/>
      <c r="W91"/>
      <c r="Z91"/>
    </row>
    <row r="92" spans="22:26" x14ac:dyDescent="0.25">
      <c r="V92"/>
      <c r="W92"/>
      <c r="Z92"/>
    </row>
    <row r="93" spans="22:26" x14ac:dyDescent="0.25">
      <c r="V93"/>
      <c r="W93"/>
      <c r="Z93"/>
    </row>
    <row r="94" spans="22:26" x14ac:dyDescent="0.25">
      <c r="V94"/>
      <c r="W94"/>
      <c r="Z94"/>
    </row>
    <row r="95" spans="22:26" x14ac:dyDescent="0.25">
      <c r="V95"/>
      <c r="W95"/>
      <c r="Z95"/>
    </row>
    <row r="96" spans="22:26" x14ac:dyDescent="0.25">
      <c r="V96"/>
      <c r="W96"/>
      <c r="Z96"/>
    </row>
    <row r="97" spans="22:26" x14ac:dyDescent="0.25">
      <c r="V97"/>
      <c r="W97"/>
      <c r="Z97"/>
    </row>
    <row r="98" spans="22:26" x14ac:dyDescent="0.25">
      <c r="V98"/>
      <c r="W98"/>
      <c r="Z98"/>
    </row>
    <row r="99" spans="22:26" x14ac:dyDescent="0.25">
      <c r="V99"/>
      <c r="W99"/>
      <c r="Z99"/>
    </row>
    <row r="100" spans="22:26" x14ac:dyDescent="0.25">
      <c r="V100"/>
      <c r="W100"/>
      <c r="Z100"/>
    </row>
    <row r="101" spans="22:26" x14ac:dyDescent="0.25">
      <c r="V101"/>
      <c r="W101"/>
      <c r="Z101"/>
    </row>
    <row r="102" spans="22:26" x14ac:dyDescent="0.25">
      <c r="V102"/>
      <c r="W102"/>
      <c r="Z102"/>
    </row>
    <row r="103" spans="22:26" x14ac:dyDescent="0.25">
      <c r="V103"/>
      <c r="W103"/>
      <c r="Z103"/>
    </row>
    <row r="104" spans="22:26" x14ac:dyDescent="0.25">
      <c r="V104"/>
      <c r="W104"/>
      <c r="Z104"/>
    </row>
    <row r="105" spans="22:26" x14ac:dyDescent="0.25">
      <c r="V105"/>
      <c r="W105"/>
      <c r="Z105"/>
    </row>
    <row r="106" spans="22:26" x14ac:dyDescent="0.25">
      <c r="V106"/>
      <c r="W106"/>
      <c r="Z106"/>
    </row>
    <row r="107" spans="22:26" x14ac:dyDescent="0.25">
      <c r="V107"/>
      <c r="W107"/>
      <c r="Z107"/>
    </row>
    <row r="108" spans="22:26" x14ac:dyDescent="0.25">
      <c r="V108"/>
      <c r="W108"/>
      <c r="Z108"/>
    </row>
    <row r="109" spans="22:26" x14ac:dyDescent="0.25">
      <c r="V109"/>
      <c r="W109"/>
      <c r="Z109"/>
    </row>
    <row r="110" spans="22:26" x14ac:dyDescent="0.25">
      <c r="V110"/>
      <c r="W110"/>
      <c r="Z110"/>
    </row>
    <row r="111" spans="22:26" x14ac:dyDescent="0.25">
      <c r="V111"/>
      <c r="W111"/>
      <c r="Z111"/>
    </row>
    <row r="112" spans="22:26" x14ac:dyDescent="0.25">
      <c r="V112"/>
      <c r="W112"/>
      <c r="Z112"/>
    </row>
    <row r="113" spans="22:26" x14ac:dyDescent="0.25">
      <c r="V113"/>
      <c r="W113"/>
      <c r="Z113"/>
    </row>
    <row r="114" spans="22:26" x14ac:dyDescent="0.25">
      <c r="V114"/>
      <c r="W114"/>
      <c r="Z114"/>
    </row>
    <row r="115" spans="22:26" x14ac:dyDescent="0.25">
      <c r="V115"/>
      <c r="W115"/>
      <c r="Z115"/>
    </row>
    <row r="116" spans="22:26" x14ac:dyDescent="0.25">
      <c r="V116"/>
      <c r="W116"/>
      <c r="Z116"/>
    </row>
    <row r="117" spans="22:26" x14ac:dyDescent="0.25">
      <c r="V117"/>
      <c r="W117"/>
      <c r="Z117"/>
    </row>
    <row r="118" spans="22:26" x14ac:dyDescent="0.25">
      <c r="V118"/>
      <c r="W118"/>
      <c r="Z118"/>
    </row>
    <row r="119" spans="22:26" x14ac:dyDescent="0.25">
      <c r="V119"/>
      <c r="W119"/>
      <c r="Z119"/>
    </row>
    <row r="120" spans="22:26" x14ac:dyDescent="0.25">
      <c r="V120"/>
      <c r="W120"/>
      <c r="Z120"/>
    </row>
    <row r="121" spans="22:26" x14ac:dyDescent="0.25">
      <c r="V121"/>
      <c r="W121"/>
      <c r="Z121"/>
    </row>
    <row r="122" spans="22:26" x14ac:dyDescent="0.25">
      <c r="V122"/>
      <c r="W122"/>
      <c r="Z122"/>
    </row>
    <row r="123" spans="22:26" x14ac:dyDescent="0.25">
      <c r="V123"/>
      <c r="W123"/>
      <c r="Z123"/>
    </row>
    <row r="124" spans="22:26" x14ac:dyDescent="0.25">
      <c r="V124"/>
      <c r="W124"/>
      <c r="Z124"/>
    </row>
    <row r="125" spans="22:26" x14ac:dyDescent="0.25">
      <c r="V125"/>
      <c r="W125"/>
      <c r="Z125"/>
    </row>
    <row r="126" spans="22:26" x14ac:dyDescent="0.25">
      <c r="V126"/>
      <c r="W126"/>
      <c r="Z126"/>
    </row>
    <row r="127" spans="22:26" x14ac:dyDescent="0.25">
      <c r="V127"/>
      <c r="W127"/>
      <c r="Z127"/>
    </row>
    <row r="128" spans="22:26" x14ac:dyDescent="0.25">
      <c r="V128"/>
      <c r="W128"/>
      <c r="Z128"/>
    </row>
    <row r="129" spans="22:26" x14ac:dyDescent="0.25">
      <c r="V129"/>
      <c r="W129"/>
      <c r="Z129"/>
    </row>
    <row r="130" spans="22:26" x14ac:dyDescent="0.25">
      <c r="V130"/>
      <c r="W130"/>
      <c r="Z130"/>
    </row>
    <row r="131" spans="22:26" x14ac:dyDescent="0.25">
      <c r="V131"/>
      <c r="W131"/>
      <c r="Z131"/>
    </row>
    <row r="132" spans="22:26" x14ac:dyDescent="0.25">
      <c r="V132"/>
      <c r="W132"/>
      <c r="Z132"/>
    </row>
    <row r="133" spans="22:26" x14ac:dyDescent="0.25">
      <c r="V133"/>
      <c r="W133"/>
      <c r="Z133"/>
    </row>
    <row r="134" spans="22:26" x14ac:dyDescent="0.25">
      <c r="V134"/>
      <c r="W134"/>
      <c r="Z134"/>
    </row>
    <row r="135" spans="22:26" x14ac:dyDescent="0.25">
      <c r="V135"/>
      <c r="W135"/>
      <c r="Z135"/>
    </row>
    <row r="136" spans="22:26" x14ac:dyDescent="0.25">
      <c r="V136"/>
      <c r="W136"/>
      <c r="Z136"/>
    </row>
    <row r="137" spans="22:26" x14ac:dyDescent="0.25">
      <c r="V137"/>
      <c r="W137"/>
      <c r="Z137"/>
    </row>
    <row r="138" spans="22:26" x14ac:dyDescent="0.25">
      <c r="V138"/>
      <c r="W138"/>
      <c r="Z138"/>
    </row>
    <row r="139" spans="22:26" x14ac:dyDescent="0.25">
      <c r="V139"/>
      <c r="W139"/>
      <c r="Z139"/>
    </row>
    <row r="140" spans="22:26" x14ac:dyDescent="0.25">
      <c r="V140"/>
      <c r="W140"/>
      <c r="Z140"/>
    </row>
    <row r="141" spans="22:26" x14ac:dyDescent="0.25">
      <c r="V141"/>
      <c r="W141"/>
      <c r="Z141"/>
    </row>
    <row r="142" spans="22:26" x14ac:dyDescent="0.25">
      <c r="V142"/>
      <c r="W142"/>
      <c r="Z142"/>
    </row>
    <row r="143" spans="22:26" x14ac:dyDescent="0.25">
      <c r="V143"/>
      <c r="W143"/>
      <c r="Z143"/>
    </row>
    <row r="144" spans="22:26" x14ac:dyDescent="0.25">
      <c r="V144"/>
      <c r="W144"/>
      <c r="Z144"/>
    </row>
    <row r="145" spans="22:26" x14ac:dyDescent="0.25">
      <c r="V145"/>
      <c r="W145"/>
      <c r="Z145"/>
    </row>
    <row r="146" spans="22:26" x14ac:dyDescent="0.25">
      <c r="V146"/>
      <c r="W146"/>
      <c r="Z146"/>
    </row>
    <row r="147" spans="22:26" x14ac:dyDescent="0.25">
      <c r="V147"/>
      <c r="W147"/>
      <c r="Z147"/>
    </row>
    <row r="148" spans="22:26" x14ac:dyDescent="0.25">
      <c r="V148"/>
      <c r="W148"/>
      <c r="Z148"/>
    </row>
    <row r="149" spans="22:26" x14ac:dyDescent="0.25">
      <c r="V149"/>
      <c r="W149"/>
      <c r="Z149"/>
    </row>
    <row r="150" spans="22:26" x14ac:dyDescent="0.25">
      <c r="V150"/>
      <c r="W150"/>
      <c r="Z150"/>
    </row>
    <row r="151" spans="22:26" x14ac:dyDescent="0.25">
      <c r="V151"/>
      <c r="W151"/>
      <c r="Z151"/>
    </row>
    <row r="152" spans="22:26" x14ac:dyDescent="0.25">
      <c r="V152"/>
      <c r="W152"/>
      <c r="Z152"/>
    </row>
    <row r="153" spans="22:26" x14ac:dyDescent="0.25">
      <c r="V153"/>
      <c r="W153"/>
      <c r="Z153"/>
    </row>
    <row r="154" spans="22:26" x14ac:dyDescent="0.25">
      <c r="V154"/>
      <c r="W154"/>
      <c r="Z154"/>
    </row>
    <row r="155" spans="22:26" x14ac:dyDescent="0.25">
      <c r="V155"/>
      <c r="W155"/>
      <c r="Z155"/>
    </row>
    <row r="156" spans="22:26" x14ac:dyDescent="0.25">
      <c r="V156"/>
      <c r="W156"/>
      <c r="Z156"/>
    </row>
    <row r="157" spans="22:26" x14ac:dyDescent="0.25">
      <c r="V157"/>
      <c r="W157"/>
      <c r="Z157"/>
    </row>
    <row r="158" spans="22:26" x14ac:dyDescent="0.25">
      <c r="V158"/>
      <c r="W158"/>
      <c r="Z158"/>
    </row>
    <row r="159" spans="22:26" x14ac:dyDescent="0.25">
      <c r="V159"/>
      <c r="W159"/>
      <c r="Z159"/>
    </row>
    <row r="160" spans="22:26" x14ac:dyDescent="0.25">
      <c r="V160"/>
      <c r="W160"/>
      <c r="Z160"/>
    </row>
    <row r="161" spans="22:26" x14ac:dyDescent="0.25">
      <c r="V161"/>
      <c r="W161"/>
      <c r="Z161"/>
    </row>
    <row r="162" spans="22:26" x14ac:dyDescent="0.25">
      <c r="V162"/>
      <c r="W162"/>
      <c r="Z162"/>
    </row>
    <row r="163" spans="22:26" x14ac:dyDescent="0.25">
      <c r="V163"/>
      <c r="W163"/>
      <c r="Z163"/>
    </row>
    <row r="164" spans="22:26" x14ac:dyDescent="0.25">
      <c r="V164"/>
      <c r="W164"/>
      <c r="Z164"/>
    </row>
    <row r="165" spans="22:26" x14ac:dyDescent="0.25">
      <c r="V165"/>
      <c r="W165"/>
      <c r="Z165"/>
    </row>
    <row r="166" spans="22:26" x14ac:dyDescent="0.25">
      <c r="V166"/>
      <c r="W166"/>
      <c r="Z166"/>
    </row>
    <row r="167" spans="22:26" x14ac:dyDescent="0.25">
      <c r="V167"/>
      <c r="W167"/>
      <c r="Z167"/>
    </row>
    <row r="168" spans="22:26" x14ac:dyDescent="0.25">
      <c r="V168"/>
      <c r="W168"/>
      <c r="Z168"/>
    </row>
    <row r="169" spans="22:26" x14ac:dyDescent="0.25">
      <c r="V169"/>
      <c r="W169"/>
      <c r="Z169"/>
    </row>
    <row r="170" spans="22:26" x14ac:dyDescent="0.25">
      <c r="V170"/>
      <c r="W170"/>
      <c r="Z170"/>
    </row>
    <row r="171" spans="22:26" x14ac:dyDescent="0.25">
      <c r="V171"/>
      <c r="W171"/>
      <c r="Z171"/>
    </row>
    <row r="172" spans="22:26" x14ac:dyDescent="0.25">
      <c r="V172"/>
      <c r="W172"/>
      <c r="Z172"/>
    </row>
    <row r="173" spans="22:26" x14ac:dyDescent="0.25">
      <c r="V173"/>
      <c r="W173"/>
      <c r="Z173"/>
    </row>
    <row r="174" spans="22:26" x14ac:dyDescent="0.25">
      <c r="V174"/>
      <c r="W174"/>
      <c r="Z174"/>
    </row>
    <row r="175" spans="22:26" x14ac:dyDescent="0.25">
      <c r="V175"/>
      <c r="W175"/>
      <c r="Z175"/>
    </row>
    <row r="176" spans="22:26" x14ac:dyDescent="0.25">
      <c r="V176"/>
      <c r="W176"/>
      <c r="Z176"/>
    </row>
    <row r="177" spans="22:26" x14ac:dyDescent="0.25">
      <c r="V177"/>
      <c r="W177"/>
      <c r="Z177"/>
    </row>
    <row r="178" spans="22:26" x14ac:dyDescent="0.25">
      <c r="V178"/>
      <c r="W178"/>
      <c r="Z178"/>
    </row>
    <row r="179" spans="22:26" x14ac:dyDescent="0.25">
      <c r="V179"/>
      <c r="W179"/>
      <c r="Z179"/>
    </row>
    <row r="180" spans="22:26" x14ac:dyDescent="0.25">
      <c r="V180"/>
      <c r="W180"/>
      <c r="Z180"/>
    </row>
    <row r="181" spans="22:26" x14ac:dyDescent="0.25">
      <c r="V181"/>
      <c r="W181"/>
      <c r="Z181"/>
    </row>
    <row r="182" spans="22:26" x14ac:dyDescent="0.25">
      <c r="V182"/>
      <c r="W182"/>
      <c r="Z182"/>
    </row>
    <row r="183" spans="22:26" x14ac:dyDescent="0.25">
      <c r="V183"/>
      <c r="W183"/>
      <c r="Z183"/>
    </row>
    <row r="184" spans="22:26" x14ac:dyDescent="0.25">
      <c r="V184"/>
      <c r="W184"/>
      <c r="Z184"/>
    </row>
    <row r="185" spans="22:26" x14ac:dyDescent="0.25">
      <c r="V185"/>
      <c r="W185"/>
      <c r="Z185"/>
    </row>
    <row r="186" spans="22:26" x14ac:dyDescent="0.25">
      <c r="V186"/>
      <c r="W186"/>
      <c r="Z186"/>
    </row>
    <row r="187" spans="22:26" x14ac:dyDescent="0.25">
      <c r="V187"/>
      <c r="W187"/>
      <c r="Z187"/>
    </row>
    <row r="188" spans="22:26" x14ac:dyDescent="0.25">
      <c r="V188"/>
      <c r="W188"/>
      <c r="Z188"/>
    </row>
    <row r="189" spans="22:26" x14ac:dyDescent="0.25">
      <c r="V189"/>
      <c r="W189"/>
      <c r="Z189"/>
    </row>
    <row r="190" spans="22:26" x14ac:dyDescent="0.25">
      <c r="V190"/>
      <c r="W190"/>
      <c r="Z190"/>
    </row>
    <row r="191" spans="22:26" x14ac:dyDescent="0.25">
      <c r="V191"/>
      <c r="W191"/>
      <c r="Z191"/>
    </row>
    <row r="192" spans="22:26" x14ac:dyDescent="0.25">
      <c r="V192"/>
      <c r="W192"/>
      <c r="Z192"/>
    </row>
    <row r="193" spans="22:26" x14ac:dyDescent="0.25">
      <c r="V193"/>
      <c r="W193"/>
      <c r="Z193"/>
    </row>
    <row r="194" spans="22:26" x14ac:dyDescent="0.25">
      <c r="V194"/>
      <c r="W194"/>
      <c r="Z194"/>
    </row>
    <row r="195" spans="22:26" x14ac:dyDescent="0.25">
      <c r="V195"/>
      <c r="W195"/>
      <c r="Z195"/>
    </row>
    <row r="196" spans="22:26" x14ac:dyDescent="0.25">
      <c r="V196"/>
      <c r="W196"/>
      <c r="Z196"/>
    </row>
    <row r="197" spans="22:26" x14ac:dyDescent="0.25">
      <c r="V197"/>
      <c r="W197"/>
      <c r="Z197"/>
    </row>
    <row r="198" spans="22:26" x14ac:dyDescent="0.25">
      <c r="V198"/>
      <c r="W198"/>
      <c r="Z198"/>
    </row>
    <row r="199" spans="22:26" x14ac:dyDescent="0.25">
      <c r="V199"/>
      <c r="W199"/>
      <c r="Z199"/>
    </row>
    <row r="200" spans="22:26" x14ac:dyDescent="0.25">
      <c r="V200"/>
      <c r="W200"/>
      <c r="Z200"/>
    </row>
    <row r="201" spans="22:26" x14ac:dyDescent="0.25">
      <c r="V201"/>
      <c r="W201"/>
      <c r="Z201"/>
    </row>
    <row r="202" spans="22:26" x14ac:dyDescent="0.25">
      <c r="V202"/>
      <c r="W202"/>
      <c r="Z202"/>
    </row>
    <row r="203" spans="22:26" x14ac:dyDescent="0.25">
      <c r="V203"/>
      <c r="W203"/>
      <c r="Z203"/>
    </row>
    <row r="204" spans="22:26" x14ac:dyDescent="0.25">
      <c r="V204"/>
      <c r="W204"/>
      <c r="Z204"/>
    </row>
    <row r="205" spans="22:26" x14ac:dyDescent="0.25">
      <c r="V205"/>
      <c r="W205"/>
      <c r="Z205"/>
    </row>
    <row r="206" spans="22:26" x14ac:dyDescent="0.25">
      <c r="V206"/>
      <c r="W206"/>
      <c r="Z206"/>
    </row>
    <row r="207" spans="22:26" x14ac:dyDescent="0.25">
      <c r="V207"/>
      <c r="W207"/>
      <c r="Z207"/>
    </row>
    <row r="208" spans="22:26" x14ac:dyDescent="0.25">
      <c r="V208"/>
      <c r="W208"/>
      <c r="Z208"/>
    </row>
    <row r="209" spans="22:26" x14ac:dyDescent="0.25">
      <c r="V209"/>
      <c r="W209"/>
      <c r="Z209"/>
    </row>
    <row r="210" spans="22:26" x14ac:dyDescent="0.25">
      <c r="V210"/>
      <c r="W210"/>
      <c r="Z210"/>
    </row>
    <row r="211" spans="22:26" x14ac:dyDescent="0.25">
      <c r="V211"/>
      <c r="W211"/>
      <c r="Z211"/>
    </row>
    <row r="212" spans="22:26" x14ac:dyDescent="0.25">
      <c r="V212"/>
      <c r="W212"/>
      <c r="Z212"/>
    </row>
    <row r="213" spans="22:26" x14ac:dyDescent="0.25">
      <c r="V213"/>
      <c r="W213"/>
      <c r="Z213"/>
    </row>
  </sheetData>
  <mergeCells count="47">
    <mergeCell ref="H4:H5"/>
    <mergeCell ref="AA65:AB65"/>
    <mergeCell ref="AE61:AF61"/>
    <mergeCell ref="R62:R64"/>
    <mergeCell ref="AA62:AB62"/>
    <mergeCell ref="AE62:AF62"/>
    <mergeCell ref="AA63:AB63"/>
    <mergeCell ref="AE63:AF63"/>
    <mergeCell ref="AA64:AB64"/>
    <mergeCell ref="AE64:AF64"/>
    <mergeCell ref="AE4:AF4"/>
    <mergeCell ref="Z4:Z5"/>
    <mergeCell ref="K4:K5"/>
    <mergeCell ref="L4:L5"/>
    <mergeCell ref="AC4:AD4"/>
    <mergeCell ref="A58:F58"/>
    <mergeCell ref="AA59:AC59"/>
    <mergeCell ref="AB60:AC60"/>
    <mergeCell ref="AE60:AF60"/>
    <mergeCell ref="V4:V5"/>
    <mergeCell ref="W4:W5"/>
    <mergeCell ref="X4:X5"/>
    <mergeCell ref="Y4:Y5"/>
    <mergeCell ref="AA4:AB4"/>
    <mergeCell ref="M4:M5"/>
    <mergeCell ref="N4:N5"/>
    <mergeCell ref="O4:O5"/>
    <mergeCell ref="P4:Q4"/>
    <mergeCell ref="R4:S4"/>
    <mergeCell ref="I4:I5"/>
    <mergeCell ref="J4:J5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V3:Z3"/>
    <mergeCell ref="AA3:AF3"/>
    <mergeCell ref="T4:U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3"/>
  <sheetViews>
    <sheetView topLeftCell="C1" zoomScale="85" zoomScaleNormal="85" workbookViewId="0">
      <pane xSplit="8" ySplit="5" topLeftCell="K33" activePane="bottomRight" state="frozen"/>
      <selection activeCell="C1" sqref="C1"/>
      <selection pane="topRight" activeCell="K1" sqref="K1"/>
      <selection pane="bottomLeft" activeCell="C6" sqref="C6"/>
      <selection pane="bottomRight" activeCell="J13" sqref="J13"/>
    </sheetView>
  </sheetViews>
  <sheetFormatPr defaultRowHeight="15" x14ac:dyDescent="0.25"/>
  <cols>
    <col min="3" max="3" width="2.28515625" customWidth="1"/>
    <col min="4" max="4" width="17.42578125" customWidth="1"/>
    <col min="18" max="18" width="10.7109375" bestFit="1" customWidth="1"/>
    <col min="19" max="19" width="9.28515625" bestFit="1" customWidth="1"/>
    <col min="20" max="20" width="9.7109375" customWidth="1"/>
    <col min="21" max="21" width="9.5703125" bestFit="1" customWidth="1"/>
    <col min="22" max="23" width="9.5703125" style="78" bestFit="1" customWidth="1"/>
    <col min="24" max="25" width="9.5703125" bestFit="1" customWidth="1"/>
    <col min="26" max="26" width="10.7109375" style="78" bestFit="1" customWidth="1"/>
    <col min="27" max="27" width="12.42578125" style="78" bestFit="1" customWidth="1"/>
    <col min="28" max="28" width="9.7109375" style="78" bestFit="1" customWidth="1"/>
    <col min="29" max="29" width="11.42578125" style="78" customWidth="1"/>
    <col min="30" max="30" width="9.5703125" style="78" bestFit="1" customWidth="1"/>
    <col min="31" max="31" width="10.7109375" style="78" bestFit="1" customWidth="1"/>
    <col min="32" max="32" width="9.7109375" bestFit="1" customWidth="1"/>
    <col min="33" max="33" width="10.85546875" style="181" customWidth="1"/>
    <col min="34" max="35" width="12.42578125" style="181" bestFit="1" customWidth="1"/>
    <col min="36" max="37" width="9.140625" style="136"/>
  </cols>
  <sheetData>
    <row r="1" spans="1:38" ht="42" customHeight="1" x14ac:dyDescent="0.25">
      <c r="A1" s="307" t="s">
        <v>191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37"/>
      <c r="AH1" s="137"/>
      <c r="AI1" s="137"/>
      <c r="AJ1" s="120"/>
      <c r="AL1" s="136"/>
    </row>
    <row r="2" spans="1:38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G2" s="137"/>
      <c r="AH2" s="137"/>
      <c r="AI2" s="137"/>
      <c r="AJ2" s="120"/>
      <c r="AL2" s="136"/>
    </row>
    <row r="3" spans="1:38" ht="29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  <c r="AG3" s="137"/>
      <c r="AH3" s="137"/>
      <c r="AI3" s="137"/>
      <c r="AJ3" s="120"/>
      <c r="AL3" s="136"/>
    </row>
    <row r="4" spans="1:38" ht="33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298" t="s">
        <v>9</v>
      </c>
      <c r="W4" s="298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58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  <c r="AG4" s="137"/>
      <c r="AH4" s="137"/>
      <c r="AI4" s="137"/>
      <c r="AJ4" s="120"/>
      <c r="AL4" s="136"/>
    </row>
    <row r="5" spans="1:38" s="83" customFormat="1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99"/>
      <c r="W5" s="299"/>
      <c r="X5" s="299"/>
      <c r="Y5" s="299"/>
      <c r="Z5" s="259"/>
      <c r="AA5" s="59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59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59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3" t="s">
        <v>165</v>
      </c>
      <c r="AH5" s="133" t="s">
        <v>163</v>
      </c>
      <c r="AI5" s="133" t="s">
        <v>164</v>
      </c>
      <c r="AJ5" s="135"/>
      <c r="AK5" s="135"/>
      <c r="AL5" s="135"/>
    </row>
    <row r="6" spans="1:38" s="83" customFormat="1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11">
        <f t="shared" si="0"/>
        <v>27</v>
      </c>
      <c r="AB6" s="11">
        <f t="shared" si="0"/>
        <v>28</v>
      </c>
      <c r="AC6" s="11">
        <f t="shared" si="0"/>
        <v>29</v>
      </c>
      <c r="AD6" s="11">
        <f t="shared" si="0"/>
        <v>30</v>
      </c>
      <c r="AE6" s="11">
        <v>31</v>
      </c>
      <c r="AF6" s="11">
        <v>32</v>
      </c>
      <c r="AG6" s="133" t="s">
        <v>183</v>
      </c>
      <c r="AH6" s="133"/>
      <c r="AI6" s="133"/>
      <c r="AJ6" s="135"/>
      <c r="AK6" s="135"/>
      <c r="AL6" s="135"/>
    </row>
    <row r="7" spans="1:38" s="83" customFormat="1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50000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16">
        <v>8</v>
      </c>
      <c r="W7" s="16">
        <v>18</v>
      </c>
      <c r="X7" s="16">
        <v>0</v>
      </c>
      <c r="Y7" s="14">
        <f t="shared" ref="Y7:Y57" si="6">IF(H7=0,0,V7/H7)*100</f>
        <v>27.586206896551722</v>
      </c>
      <c r="Z7" s="14">
        <v>16454.919999999998</v>
      </c>
      <c r="AA7" s="14">
        <f t="shared" ref="AA7:AA38" si="7">AI7</f>
        <v>24099.269999999997</v>
      </c>
      <c r="AB7" s="14">
        <f>IF((Z7+T7)=0,0,AA7/(Z7+T7)*100)</f>
        <v>100</v>
      </c>
      <c r="AC7" s="14">
        <v>23141.08</v>
      </c>
      <c r="AD7" s="14">
        <f t="shared" ref="AD7:AD57" si="8">IF(AA7=0,0,AC7/AA7)*100</f>
        <v>96.023987448582488</v>
      </c>
      <c r="AE7" s="14">
        <f>AA7-AC7</f>
        <v>958.18999999999505</v>
      </c>
      <c r="AF7" s="14">
        <f t="shared" ref="AF7:AF57" si="9">IF(AA7=0,0,AE7/AA7)*100</f>
        <v>3.9760125514175124</v>
      </c>
      <c r="AG7" s="133">
        <v>16454.919999999998</v>
      </c>
      <c r="AH7" s="178">
        <f>T7</f>
        <v>7644.35</v>
      </c>
      <c r="AI7" s="178">
        <f>AG7+AH7</f>
        <v>24099.269999999997</v>
      </c>
      <c r="AJ7" s="135"/>
      <c r="AK7" s="135"/>
      <c r="AL7" s="135"/>
    </row>
    <row r="8" spans="1:38" s="83" customFormat="1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14">
        <f t="shared" si="7"/>
        <v>0</v>
      </c>
      <c r="AB8" s="14">
        <f>IF((Z8+T8)=0,0,AA8/(Z8+T8)*100)</f>
        <v>0</v>
      </c>
      <c r="AC8" s="14">
        <f t="shared" ref="AC8:AC52" si="10">AA8</f>
        <v>0</v>
      </c>
      <c r="AD8" s="14">
        <f t="shared" si="8"/>
        <v>0</v>
      </c>
      <c r="AE8" s="14">
        <f t="shared" ref="AE8:AE57" si="11">AA8-AC8</f>
        <v>0</v>
      </c>
      <c r="AF8" s="14">
        <f t="shared" si="9"/>
        <v>0</v>
      </c>
      <c r="AG8" s="133">
        <v>0</v>
      </c>
      <c r="AH8" s="178">
        <f t="shared" ref="AH8:AH57" si="12">T8</f>
        <v>0</v>
      </c>
      <c r="AI8" s="178">
        <f t="shared" ref="AI8:AI57" si="13">AG8+AH8</f>
        <v>0</v>
      </c>
      <c r="AJ8" s="135"/>
      <c r="AK8" s="135"/>
      <c r="AL8" s="135"/>
    </row>
    <row r="9" spans="1:38" s="83" customFormat="1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30000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14">
        <f t="shared" si="7"/>
        <v>26929.119999999999</v>
      </c>
      <c r="AB9" s="14">
        <f t="shared" ref="AB9:AB57" si="14">IF((Z9+T9)=0,0,AA9/(Z9+T9)*100)</f>
        <v>100</v>
      </c>
      <c r="AC9" s="14">
        <f t="shared" si="10"/>
        <v>26929.119999999999</v>
      </c>
      <c r="AD9" s="14">
        <f t="shared" si="8"/>
        <v>100</v>
      </c>
      <c r="AE9" s="14">
        <f t="shared" si="11"/>
        <v>0</v>
      </c>
      <c r="AF9" s="14">
        <f t="shared" si="9"/>
        <v>0</v>
      </c>
      <c r="AG9" s="133">
        <v>0</v>
      </c>
      <c r="AH9" s="178">
        <f t="shared" si="12"/>
        <v>26929.119999999999</v>
      </c>
      <c r="AI9" s="178">
        <f t="shared" si="13"/>
        <v>26929.119999999999</v>
      </c>
      <c r="AJ9" s="135"/>
      <c r="AK9" s="135"/>
      <c r="AL9" s="135"/>
    </row>
    <row r="10" spans="1:38" s="83" customFormat="1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14">
        <f t="shared" si="7"/>
        <v>0</v>
      </c>
      <c r="AB10" s="14">
        <f t="shared" si="14"/>
        <v>0</v>
      </c>
      <c r="AC10" s="14">
        <f t="shared" si="10"/>
        <v>0</v>
      </c>
      <c r="AD10" s="14">
        <f t="shared" si="8"/>
        <v>0</v>
      </c>
      <c r="AE10" s="14">
        <f t="shared" si="11"/>
        <v>0</v>
      </c>
      <c r="AF10" s="14">
        <f t="shared" si="9"/>
        <v>0</v>
      </c>
      <c r="AG10" s="133">
        <v>0</v>
      </c>
      <c r="AH10" s="178">
        <f t="shared" si="12"/>
        <v>0</v>
      </c>
      <c r="AI10" s="178">
        <f t="shared" si="13"/>
        <v>0</v>
      </c>
      <c r="AJ10" s="135"/>
      <c r="AK10" s="135"/>
      <c r="AL10" s="135"/>
    </row>
    <row r="11" spans="1:38" s="83" customFormat="1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20000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16">
        <v>1</v>
      </c>
      <c r="W11" s="16">
        <v>1</v>
      </c>
      <c r="X11" s="16">
        <v>0</v>
      </c>
      <c r="Y11" s="14">
        <f t="shared" si="6"/>
        <v>25</v>
      </c>
      <c r="Z11" s="14">
        <v>23999.87</v>
      </c>
      <c r="AA11" s="14">
        <f t="shared" si="7"/>
        <v>23999.51</v>
      </c>
      <c r="AB11" s="14">
        <f t="shared" si="14"/>
        <v>99.998499991874951</v>
      </c>
      <c r="AC11" s="14">
        <f t="shared" si="10"/>
        <v>23999.51</v>
      </c>
      <c r="AD11" s="14">
        <f t="shared" si="8"/>
        <v>100</v>
      </c>
      <c r="AE11" s="14">
        <f t="shared" si="11"/>
        <v>0</v>
      </c>
      <c r="AF11" s="14">
        <f t="shared" si="9"/>
        <v>0</v>
      </c>
      <c r="AG11" s="133">
        <v>23999.51</v>
      </c>
      <c r="AH11" s="178">
        <f t="shared" si="12"/>
        <v>0</v>
      </c>
      <c r="AI11" s="178">
        <f t="shared" si="13"/>
        <v>23999.51</v>
      </c>
      <c r="AJ11" s="135"/>
      <c r="AK11" s="135"/>
      <c r="AL11" s="135"/>
    </row>
    <row r="12" spans="1:38" s="83" customFormat="1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10000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16">
        <v>1</v>
      </c>
      <c r="W12" s="16">
        <v>1</v>
      </c>
      <c r="X12" s="16">
        <v>0</v>
      </c>
      <c r="Y12" s="14">
        <f t="shared" si="6"/>
        <v>10</v>
      </c>
      <c r="Z12" s="14">
        <v>503.43</v>
      </c>
      <c r="AA12" s="14">
        <f t="shared" si="7"/>
        <v>5122.5700000000006</v>
      </c>
      <c r="AB12" s="14">
        <f t="shared" si="14"/>
        <v>97.34192248857471</v>
      </c>
      <c r="AC12" s="14">
        <f t="shared" si="10"/>
        <v>5122.5700000000006</v>
      </c>
      <c r="AD12" s="14">
        <f t="shared" si="8"/>
        <v>100</v>
      </c>
      <c r="AE12" s="14">
        <f t="shared" si="11"/>
        <v>0</v>
      </c>
      <c r="AF12" s="14">
        <f t="shared" si="9"/>
        <v>0</v>
      </c>
      <c r="AG12" s="133">
        <v>363.55</v>
      </c>
      <c r="AH12" s="178">
        <f t="shared" si="12"/>
        <v>4759.0200000000004</v>
      </c>
      <c r="AI12" s="178">
        <f t="shared" si="13"/>
        <v>5122.5700000000006</v>
      </c>
      <c r="AJ12" s="135"/>
      <c r="AK12" s="135"/>
      <c r="AL12" s="135"/>
    </row>
    <row r="13" spans="1:38" s="83" customFormat="1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30000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16">
        <v>3</v>
      </c>
      <c r="W13" s="16">
        <v>3</v>
      </c>
      <c r="X13" s="16">
        <v>0</v>
      </c>
      <c r="Y13" s="14">
        <f t="shared" si="6"/>
        <v>9.375</v>
      </c>
      <c r="Z13" s="14">
        <v>2566.08</v>
      </c>
      <c r="AA13" s="14">
        <f t="shared" si="7"/>
        <v>15244.72</v>
      </c>
      <c r="AB13" s="14">
        <f t="shared" si="14"/>
        <v>97.682051098038187</v>
      </c>
      <c r="AC13" s="14">
        <f t="shared" si="10"/>
        <v>15244.72</v>
      </c>
      <c r="AD13" s="14">
        <f t="shared" si="8"/>
        <v>100</v>
      </c>
      <c r="AE13" s="14">
        <f t="shared" si="11"/>
        <v>0</v>
      </c>
      <c r="AF13" s="14">
        <f t="shared" si="9"/>
        <v>0</v>
      </c>
      <c r="AG13" s="133">
        <v>2204.33</v>
      </c>
      <c r="AH13" s="178">
        <f t="shared" si="12"/>
        <v>13040.39</v>
      </c>
      <c r="AI13" s="178">
        <f t="shared" si="13"/>
        <v>15244.72</v>
      </c>
      <c r="AJ13" s="135"/>
      <c r="AK13" s="135"/>
      <c r="AL13" s="135"/>
    </row>
    <row r="14" spans="1:38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14">
        <f t="shared" si="7"/>
        <v>3707.03</v>
      </c>
      <c r="AB14" s="14">
        <f t="shared" si="14"/>
        <v>100</v>
      </c>
      <c r="AC14" s="14">
        <f t="shared" si="10"/>
        <v>3707.03</v>
      </c>
      <c r="AD14" s="14">
        <f t="shared" si="8"/>
        <v>100</v>
      </c>
      <c r="AE14" s="14">
        <f t="shared" si="11"/>
        <v>0</v>
      </c>
      <c r="AF14" s="14">
        <f t="shared" si="9"/>
        <v>0</v>
      </c>
      <c r="AG14" s="133">
        <v>0</v>
      </c>
      <c r="AH14" s="178">
        <f t="shared" si="12"/>
        <v>3707.03</v>
      </c>
      <c r="AI14" s="178">
        <f t="shared" si="13"/>
        <v>3707.03</v>
      </c>
      <c r="AJ14" s="120"/>
      <c r="AL14" s="136"/>
    </row>
    <row r="15" spans="1:38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5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16">
        <v>5</v>
      </c>
      <c r="W15" s="16">
        <v>5</v>
      </c>
      <c r="X15" s="16">
        <v>0</v>
      </c>
      <c r="Y15" s="14">
        <f t="shared" si="6"/>
        <v>55.555555555555557</v>
      </c>
      <c r="Z15" s="14">
        <v>13563.44</v>
      </c>
      <c r="AA15" s="14">
        <f t="shared" si="7"/>
        <v>9785.7199999999993</v>
      </c>
      <c r="AB15" s="14">
        <f t="shared" si="14"/>
        <v>70.71884372177054</v>
      </c>
      <c r="AC15" s="14">
        <f t="shared" si="10"/>
        <v>9785.7199999999993</v>
      </c>
      <c r="AD15" s="14">
        <f t="shared" si="8"/>
        <v>100</v>
      </c>
      <c r="AE15" s="14">
        <f t="shared" si="11"/>
        <v>0</v>
      </c>
      <c r="AF15" s="14">
        <f t="shared" si="9"/>
        <v>0</v>
      </c>
      <c r="AG15" s="133">
        <v>9511.66</v>
      </c>
      <c r="AH15" s="178">
        <f t="shared" si="12"/>
        <v>274.06</v>
      </c>
      <c r="AI15" s="178">
        <f t="shared" si="13"/>
        <v>9785.7199999999993</v>
      </c>
      <c r="AJ15" s="120"/>
      <c r="AL15" s="136"/>
    </row>
    <row r="16" spans="1:38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20000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5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16">
        <v>1</v>
      </c>
      <c r="W16" s="16">
        <v>3</v>
      </c>
      <c r="X16" s="16">
        <v>0</v>
      </c>
      <c r="Y16" s="14">
        <f t="shared" si="6"/>
        <v>6.25</v>
      </c>
      <c r="Z16" s="14">
        <v>2993.81</v>
      </c>
      <c r="AA16" s="14">
        <f t="shared" si="7"/>
        <v>4038.9700000000003</v>
      </c>
      <c r="AB16" s="14">
        <f t="shared" si="14"/>
        <v>100</v>
      </c>
      <c r="AC16" s="14">
        <f t="shared" si="10"/>
        <v>4038.9700000000003</v>
      </c>
      <c r="AD16" s="14">
        <f t="shared" si="8"/>
        <v>100</v>
      </c>
      <c r="AE16" s="14">
        <f t="shared" si="11"/>
        <v>0</v>
      </c>
      <c r="AF16" s="14">
        <f t="shared" si="9"/>
        <v>0</v>
      </c>
      <c r="AG16" s="133">
        <v>2993.81</v>
      </c>
      <c r="AH16" s="178">
        <f t="shared" si="12"/>
        <v>1045.1600000000001</v>
      </c>
      <c r="AI16" s="178">
        <f t="shared" si="13"/>
        <v>4038.9700000000003</v>
      </c>
      <c r="AJ16" s="120"/>
      <c r="AL16" s="136"/>
    </row>
    <row r="17" spans="1:38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20000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5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16">
        <v>4</v>
      </c>
      <c r="W17" s="16">
        <v>5</v>
      </c>
      <c r="X17" s="16">
        <v>0</v>
      </c>
      <c r="Y17" s="14">
        <f t="shared" si="6"/>
        <v>30.76923076923077</v>
      </c>
      <c r="Z17" s="14">
        <v>18321.990000000002</v>
      </c>
      <c r="AA17" s="14">
        <f t="shared" si="7"/>
        <v>2855.66</v>
      </c>
      <c r="AB17" s="14">
        <f t="shared" si="14"/>
        <v>15.027922847477889</v>
      </c>
      <c r="AC17" s="14">
        <v>2855.66</v>
      </c>
      <c r="AD17" s="14">
        <f t="shared" si="8"/>
        <v>100</v>
      </c>
      <c r="AE17" s="14">
        <f t="shared" si="11"/>
        <v>0</v>
      </c>
      <c r="AF17" s="14">
        <f t="shared" si="9"/>
        <v>0</v>
      </c>
      <c r="AG17" s="133">
        <v>2175.29</v>
      </c>
      <c r="AH17" s="178">
        <f t="shared" si="12"/>
        <v>680.37</v>
      </c>
      <c r="AI17" s="178">
        <f t="shared" si="13"/>
        <v>2855.66</v>
      </c>
      <c r="AJ17" s="120"/>
      <c r="AL17" s="136"/>
    </row>
    <row r="18" spans="1:38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30000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5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16">
        <v>4</v>
      </c>
      <c r="W18" s="16">
        <v>7</v>
      </c>
      <c r="X18" s="16">
        <v>0</v>
      </c>
      <c r="Y18" s="14">
        <f t="shared" si="6"/>
        <v>12.5</v>
      </c>
      <c r="Z18" s="14">
        <v>10804.64</v>
      </c>
      <c r="AA18" s="14">
        <f t="shared" si="7"/>
        <v>25187.17</v>
      </c>
      <c r="AB18" s="14">
        <f t="shared" si="14"/>
        <v>95.709061919206988</v>
      </c>
      <c r="AC18" s="14">
        <f t="shared" si="10"/>
        <v>25187.17</v>
      </c>
      <c r="AD18" s="14">
        <f t="shared" si="8"/>
        <v>100</v>
      </c>
      <c r="AE18" s="14">
        <f t="shared" si="11"/>
        <v>0</v>
      </c>
      <c r="AF18" s="14">
        <f t="shared" si="9"/>
        <v>0</v>
      </c>
      <c r="AG18" s="133">
        <v>9675.42</v>
      </c>
      <c r="AH18" s="178">
        <f t="shared" si="12"/>
        <v>15511.75</v>
      </c>
      <c r="AI18" s="178">
        <f t="shared" si="13"/>
        <v>25187.17</v>
      </c>
      <c r="AJ18" s="120"/>
      <c r="AL18" s="136"/>
    </row>
    <row r="19" spans="1:38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5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16">
        <v>4</v>
      </c>
      <c r="W19" s="16">
        <v>6</v>
      </c>
      <c r="X19" s="16">
        <v>2</v>
      </c>
      <c r="Y19" s="14">
        <f t="shared" si="6"/>
        <v>17.391304347826086</v>
      </c>
      <c r="Z19" s="14">
        <v>16879.849999999999</v>
      </c>
      <c r="AA19" s="14">
        <f t="shared" si="7"/>
        <v>26223.21</v>
      </c>
      <c r="AB19" s="14">
        <f t="shared" si="14"/>
        <v>100</v>
      </c>
      <c r="AC19" s="14">
        <f t="shared" si="10"/>
        <v>26223.21</v>
      </c>
      <c r="AD19" s="14">
        <f t="shared" si="8"/>
        <v>100</v>
      </c>
      <c r="AE19" s="14">
        <f t="shared" si="11"/>
        <v>0</v>
      </c>
      <c r="AF19" s="14">
        <f t="shared" si="9"/>
        <v>0</v>
      </c>
      <c r="AG19" s="133">
        <v>16879.849999999999</v>
      </c>
      <c r="AH19" s="178">
        <f t="shared" si="12"/>
        <v>9343.36</v>
      </c>
      <c r="AI19" s="178">
        <f t="shared" si="13"/>
        <v>26223.21</v>
      </c>
      <c r="AJ19" s="120"/>
      <c r="AL19" s="136"/>
    </row>
    <row r="20" spans="1:38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100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14">
        <f t="shared" si="7"/>
        <v>0</v>
      </c>
      <c r="AB20" s="14">
        <f t="shared" si="14"/>
        <v>0</v>
      </c>
      <c r="AC20" s="14">
        <f t="shared" si="10"/>
        <v>0</v>
      </c>
      <c r="AD20" s="14">
        <f t="shared" si="8"/>
        <v>0</v>
      </c>
      <c r="AE20" s="14">
        <f t="shared" si="11"/>
        <v>0</v>
      </c>
      <c r="AF20" s="14">
        <f t="shared" si="9"/>
        <v>0</v>
      </c>
      <c r="AG20" s="133">
        <v>0</v>
      </c>
      <c r="AH20" s="178">
        <f t="shared" si="12"/>
        <v>0</v>
      </c>
      <c r="AI20" s="178">
        <f t="shared" si="13"/>
        <v>0</v>
      </c>
      <c r="AJ20" s="120"/>
      <c r="AL20" s="136"/>
    </row>
    <row r="21" spans="1:38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20000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5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16">
        <f>4+2+4</f>
        <v>10</v>
      </c>
      <c r="W21" s="16">
        <v>14</v>
      </c>
      <c r="X21" s="16">
        <v>0</v>
      </c>
      <c r="Y21" s="14">
        <f t="shared" si="6"/>
        <v>33.333333333333329</v>
      </c>
      <c r="Z21" s="14">
        <v>8824.56</v>
      </c>
      <c r="AA21" s="14">
        <f t="shared" si="7"/>
        <v>16008.14</v>
      </c>
      <c r="AB21" s="14">
        <f t="shared" si="14"/>
        <v>98.953786735684801</v>
      </c>
      <c r="AC21" s="14">
        <f t="shared" si="10"/>
        <v>16008.14</v>
      </c>
      <c r="AD21" s="14">
        <f t="shared" si="8"/>
        <v>100</v>
      </c>
      <c r="AE21" s="14">
        <f t="shared" si="11"/>
        <v>0</v>
      </c>
      <c r="AF21" s="14">
        <f t="shared" si="9"/>
        <v>0</v>
      </c>
      <c r="AG21" s="133">
        <v>8655.31</v>
      </c>
      <c r="AH21" s="178">
        <f t="shared" si="12"/>
        <v>7352.83</v>
      </c>
      <c r="AI21" s="178">
        <f t="shared" si="13"/>
        <v>16008.14</v>
      </c>
      <c r="AJ21" s="120"/>
      <c r="AL21" s="136"/>
    </row>
    <row r="22" spans="1:38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30000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5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16">
        <v>4</v>
      </c>
      <c r="W22" s="16">
        <v>13</v>
      </c>
      <c r="X22" s="16">
        <v>0</v>
      </c>
      <c r="Y22" s="14">
        <f t="shared" si="6"/>
        <v>22.222222222222221</v>
      </c>
      <c r="Z22" s="14">
        <v>4492.1400000000003</v>
      </c>
      <c r="AA22" s="14">
        <f t="shared" si="7"/>
        <v>10646.580000000002</v>
      </c>
      <c r="AB22" s="14">
        <f t="shared" si="14"/>
        <v>98.329523572032201</v>
      </c>
      <c r="AC22" s="14">
        <f t="shared" si="10"/>
        <v>10646.580000000002</v>
      </c>
      <c r="AD22" s="14">
        <f t="shared" si="8"/>
        <v>100</v>
      </c>
      <c r="AE22" s="14">
        <f t="shared" si="11"/>
        <v>0</v>
      </c>
      <c r="AF22" s="14">
        <f t="shared" si="9"/>
        <v>0</v>
      </c>
      <c r="AG22" s="133">
        <v>4311.2700000000004</v>
      </c>
      <c r="AH22" s="178">
        <f t="shared" si="12"/>
        <v>6335.31</v>
      </c>
      <c r="AI22" s="178">
        <f t="shared" si="13"/>
        <v>10646.580000000002</v>
      </c>
      <c r="AJ22" s="120"/>
      <c r="AL22" s="136"/>
    </row>
    <row r="23" spans="1:38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14">
        <f t="shared" si="7"/>
        <v>4382.9799999999996</v>
      </c>
      <c r="AB23" s="14">
        <f t="shared" si="14"/>
        <v>100</v>
      </c>
      <c r="AC23" s="14">
        <f t="shared" si="10"/>
        <v>4382.9799999999996</v>
      </c>
      <c r="AD23" s="14">
        <f t="shared" si="8"/>
        <v>100</v>
      </c>
      <c r="AE23" s="14">
        <f t="shared" si="11"/>
        <v>0</v>
      </c>
      <c r="AF23" s="14">
        <f t="shared" si="9"/>
        <v>0</v>
      </c>
      <c r="AG23" s="133">
        <v>0</v>
      </c>
      <c r="AH23" s="178">
        <f t="shared" si="12"/>
        <v>4382.9799999999996</v>
      </c>
      <c r="AI23" s="178">
        <f t="shared" si="13"/>
        <v>4382.9799999999996</v>
      </c>
      <c r="AJ23" s="120"/>
      <c r="AL23" s="136"/>
    </row>
    <row r="24" spans="1:38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5000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14">
        <f t="shared" si="7"/>
        <v>0</v>
      </c>
      <c r="AB24" s="14">
        <f t="shared" si="14"/>
        <v>0</v>
      </c>
      <c r="AC24" s="14">
        <f t="shared" si="10"/>
        <v>0</v>
      </c>
      <c r="AD24" s="14">
        <f t="shared" si="8"/>
        <v>0</v>
      </c>
      <c r="AE24" s="14">
        <f t="shared" si="11"/>
        <v>0</v>
      </c>
      <c r="AF24" s="14">
        <f t="shared" si="9"/>
        <v>0</v>
      </c>
      <c r="AG24" s="133">
        <v>0</v>
      </c>
      <c r="AH24" s="178">
        <f t="shared" si="12"/>
        <v>0</v>
      </c>
      <c r="AI24" s="178">
        <f t="shared" si="13"/>
        <v>0</v>
      </c>
      <c r="AJ24" s="120"/>
      <c r="AL24" s="136"/>
    </row>
    <row r="25" spans="1:38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10000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14">
        <f t="shared" si="7"/>
        <v>563.33000000000004</v>
      </c>
      <c r="AB25" s="14">
        <f t="shared" si="14"/>
        <v>100</v>
      </c>
      <c r="AC25" s="14">
        <f t="shared" si="10"/>
        <v>563.33000000000004</v>
      </c>
      <c r="AD25" s="14">
        <f t="shared" si="8"/>
        <v>100</v>
      </c>
      <c r="AE25" s="14">
        <f t="shared" si="11"/>
        <v>0</v>
      </c>
      <c r="AF25" s="14">
        <f t="shared" si="9"/>
        <v>0</v>
      </c>
      <c r="AG25" s="133">
        <v>0</v>
      </c>
      <c r="AH25" s="178">
        <f t="shared" si="12"/>
        <v>563.33000000000004</v>
      </c>
      <c r="AI25" s="178">
        <f t="shared" si="13"/>
        <v>563.33000000000004</v>
      </c>
      <c r="AJ25" s="120"/>
      <c r="AL25" s="136"/>
    </row>
    <row r="26" spans="1:38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30000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5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16">
        <v>16</v>
      </c>
      <c r="W26" s="16">
        <v>19</v>
      </c>
      <c r="X26" s="16">
        <v>0</v>
      </c>
      <c r="Y26" s="14">
        <f t="shared" si="6"/>
        <v>40</v>
      </c>
      <c r="Z26" s="14">
        <v>17370.21</v>
      </c>
      <c r="AA26" s="14">
        <f t="shared" si="7"/>
        <v>18701.07</v>
      </c>
      <c r="AB26" s="14">
        <f t="shared" si="14"/>
        <v>100</v>
      </c>
      <c r="AC26" s="14">
        <f t="shared" si="10"/>
        <v>18701.07</v>
      </c>
      <c r="AD26" s="14">
        <f t="shared" si="8"/>
        <v>100</v>
      </c>
      <c r="AE26" s="14">
        <f t="shared" si="11"/>
        <v>0</v>
      </c>
      <c r="AF26" s="14">
        <f t="shared" si="9"/>
        <v>0</v>
      </c>
      <c r="AG26" s="133">
        <v>17370.21</v>
      </c>
      <c r="AH26" s="178">
        <f t="shared" si="12"/>
        <v>1330.86</v>
      </c>
      <c r="AI26" s="178">
        <f t="shared" si="13"/>
        <v>18701.07</v>
      </c>
      <c r="AJ26" s="120"/>
      <c r="AL26" s="136"/>
    </row>
    <row r="27" spans="1:38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5000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5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14">
        <f t="shared" si="7"/>
        <v>10869.96</v>
      </c>
      <c r="AB27" s="14">
        <f t="shared" si="14"/>
        <v>100</v>
      </c>
      <c r="AC27" s="14">
        <f t="shared" si="10"/>
        <v>10869.96</v>
      </c>
      <c r="AD27" s="14">
        <f t="shared" si="8"/>
        <v>100</v>
      </c>
      <c r="AE27" s="14">
        <f t="shared" si="11"/>
        <v>0</v>
      </c>
      <c r="AF27" s="14">
        <f t="shared" si="9"/>
        <v>0</v>
      </c>
      <c r="AG27" s="133">
        <v>0</v>
      </c>
      <c r="AH27" s="178">
        <f t="shared" si="12"/>
        <v>10869.96</v>
      </c>
      <c r="AI27" s="178">
        <f t="shared" si="13"/>
        <v>10869.96</v>
      </c>
      <c r="AJ27" s="120"/>
      <c r="AL27" s="136"/>
    </row>
    <row r="28" spans="1:38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30000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5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16">
        <v>10</v>
      </c>
      <c r="W28" s="16">
        <v>15</v>
      </c>
      <c r="X28" s="16">
        <v>0</v>
      </c>
      <c r="Y28" s="14">
        <f t="shared" si="6"/>
        <v>17.857142857142858</v>
      </c>
      <c r="Z28" s="14">
        <v>21729.79</v>
      </c>
      <c r="AA28" s="14">
        <f t="shared" si="7"/>
        <v>33576.36</v>
      </c>
      <c r="AB28" s="14">
        <f t="shared" si="14"/>
        <v>100.22805997380296</v>
      </c>
      <c r="AC28" s="14">
        <f t="shared" si="10"/>
        <v>33576.36</v>
      </c>
      <c r="AD28" s="14">
        <f t="shared" si="8"/>
        <v>100</v>
      </c>
      <c r="AE28" s="14">
        <f t="shared" si="11"/>
        <v>0</v>
      </c>
      <c r="AF28" s="14">
        <f t="shared" si="9"/>
        <v>0</v>
      </c>
      <c r="AG28" s="133">
        <v>21806.19</v>
      </c>
      <c r="AH28" s="178">
        <f t="shared" si="12"/>
        <v>11770.17</v>
      </c>
      <c r="AI28" s="178">
        <f t="shared" si="13"/>
        <v>33576.36</v>
      </c>
      <c r="AJ28" s="120"/>
      <c r="AL28" s="136"/>
    </row>
    <row r="29" spans="1:38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30000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5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16">
        <v>8</v>
      </c>
      <c r="W29" s="16">
        <v>8</v>
      </c>
      <c r="X29" s="16">
        <v>0</v>
      </c>
      <c r="Y29" s="14">
        <f t="shared" si="6"/>
        <v>33.333333333333329</v>
      </c>
      <c r="Z29" s="14">
        <v>24904.69</v>
      </c>
      <c r="AA29" s="14">
        <f t="shared" si="7"/>
        <v>30911.93</v>
      </c>
      <c r="AB29" s="14">
        <f t="shared" si="14"/>
        <v>93.168866843749811</v>
      </c>
      <c r="AC29" s="14">
        <v>8273.7000000000007</v>
      </c>
      <c r="AD29" s="14">
        <f t="shared" si="8"/>
        <v>26.765394460973486</v>
      </c>
      <c r="AE29" s="14">
        <f t="shared" si="11"/>
        <v>22638.23</v>
      </c>
      <c r="AF29" s="14">
        <f t="shared" si="9"/>
        <v>73.234605539026518</v>
      </c>
      <c r="AG29" s="133">
        <v>22638.23</v>
      </c>
      <c r="AH29" s="178">
        <f t="shared" si="12"/>
        <v>8273.7000000000007</v>
      </c>
      <c r="AI29" s="178">
        <f t="shared" si="13"/>
        <v>30911.93</v>
      </c>
      <c r="AJ29" s="120"/>
      <c r="AL29" s="136"/>
    </row>
    <row r="30" spans="1:38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5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14">
        <f t="shared" si="7"/>
        <v>8845.52</v>
      </c>
      <c r="AB30" s="14">
        <f t="shared" si="14"/>
        <v>100</v>
      </c>
      <c r="AC30" s="14">
        <f t="shared" si="10"/>
        <v>8845.52</v>
      </c>
      <c r="AD30" s="14">
        <f t="shared" si="8"/>
        <v>100</v>
      </c>
      <c r="AE30" s="14">
        <f t="shared" si="11"/>
        <v>0</v>
      </c>
      <c r="AF30" s="14">
        <f t="shared" si="9"/>
        <v>0</v>
      </c>
      <c r="AG30" s="133">
        <v>0</v>
      </c>
      <c r="AH30" s="178">
        <f t="shared" si="12"/>
        <v>8845.52</v>
      </c>
      <c r="AI30" s="178">
        <f t="shared" si="13"/>
        <v>8845.52</v>
      </c>
      <c r="AJ30" s="120"/>
      <c r="AL30" s="136"/>
    </row>
    <row r="31" spans="1:38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30000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5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24539.439999999999</v>
      </c>
      <c r="AA31" s="14">
        <f t="shared" si="7"/>
        <v>40366.54</v>
      </c>
      <c r="AB31" s="14">
        <f t="shared" si="14"/>
        <v>102.82208013881279</v>
      </c>
      <c r="AC31" s="14">
        <v>40366.54</v>
      </c>
      <c r="AD31" s="14">
        <f t="shared" si="8"/>
        <v>100</v>
      </c>
      <c r="AE31" s="14">
        <f t="shared" si="11"/>
        <v>0</v>
      </c>
      <c r="AF31" s="14">
        <f t="shared" si="9"/>
        <v>0</v>
      </c>
      <c r="AG31" s="133">
        <v>25647.35</v>
      </c>
      <c r="AH31" s="178">
        <f t="shared" si="12"/>
        <v>14719.19</v>
      </c>
      <c r="AI31" s="178">
        <f t="shared" si="13"/>
        <v>40366.54</v>
      </c>
      <c r="AJ31" s="120"/>
      <c r="AL31" s="136"/>
    </row>
    <row r="32" spans="1:38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5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16">
        <v>1</v>
      </c>
      <c r="W32" s="16">
        <v>3</v>
      </c>
      <c r="X32" s="16">
        <v>0</v>
      </c>
      <c r="Y32" s="14">
        <f t="shared" si="6"/>
        <v>16.666666666666664</v>
      </c>
      <c r="Z32" s="14">
        <v>1534.68</v>
      </c>
      <c r="AA32" s="14">
        <f t="shared" si="7"/>
        <v>0</v>
      </c>
      <c r="AB32" s="14">
        <f t="shared" si="14"/>
        <v>0</v>
      </c>
      <c r="AC32" s="14">
        <f t="shared" si="10"/>
        <v>0</v>
      </c>
      <c r="AD32" s="14">
        <f t="shared" si="8"/>
        <v>0</v>
      </c>
      <c r="AE32" s="14">
        <f t="shared" si="11"/>
        <v>0</v>
      </c>
      <c r="AF32" s="14">
        <f t="shared" si="9"/>
        <v>0</v>
      </c>
      <c r="AG32" s="133">
        <v>0</v>
      </c>
      <c r="AH32" s="178">
        <f t="shared" si="12"/>
        <v>0</v>
      </c>
      <c r="AI32" s="178">
        <f t="shared" si="13"/>
        <v>0</v>
      </c>
      <c r="AJ32" s="120"/>
      <c r="AL32" s="136"/>
    </row>
    <row r="33" spans="1:38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5"/>
        <v>0</v>
      </c>
      <c r="S33" s="14">
        <f t="shared" si="4"/>
        <v>0</v>
      </c>
      <c r="T33" s="14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14">
        <f t="shared" si="7"/>
        <v>0</v>
      </c>
      <c r="AB33" s="14">
        <f t="shared" si="14"/>
        <v>0</v>
      </c>
      <c r="AC33" s="14">
        <f t="shared" si="10"/>
        <v>0</v>
      </c>
      <c r="AD33" s="14">
        <f t="shared" si="8"/>
        <v>0</v>
      </c>
      <c r="AE33" s="14">
        <f t="shared" si="11"/>
        <v>0</v>
      </c>
      <c r="AF33" s="14">
        <f t="shared" si="9"/>
        <v>0</v>
      </c>
      <c r="AG33" s="133">
        <v>0</v>
      </c>
      <c r="AH33" s="178">
        <f t="shared" si="12"/>
        <v>0</v>
      </c>
      <c r="AI33" s="178">
        <f t="shared" si="13"/>
        <v>0</v>
      </c>
      <c r="AJ33" s="120"/>
      <c r="AL33" s="136"/>
    </row>
    <row r="34" spans="1:38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50000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5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16">
        <v>20</v>
      </c>
      <c r="W34" s="16">
        <v>22</v>
      </c>
      <c r="X34" s="16">
        <v>0</v>
      </c>
      <c r="Y34" s="14">
        <f t="shared" si="6"/>
        <v>42.553191489361701</v>
      </c>
      <c r="Z34" s="14">
        <v>14929.45</v>
      </c>
      <c r="AA34" s="14">
        <f t="shared" si="7"/>
        <v>28628.55</v>
      </c>
      <c r="AB34" s="14">
        <f t="shared" si="14"/>
        <v>100.00157188217172</v>
      </c>
      <c r="AC34" s="14">
        <v>27757.68</v>
      </c>
      <c r="AD34" s="14">
        <f t="shared" si="8"/>
        <v>96.958036645237016</v>
      </c>
      <c r="AE34" s="14">
        <f t="shared" si="11"/>
        <v>870.86999999999898</v>
      </c>
      <c r="AF34" s="14">
        <f t="shared" si="9"/>
        <v>3.0419633547629865</v>
      </c>
      <c r="AG34" s="133">
        <v>14929.9</v>
      </c>
      <c r="AH34" s="178">
        <f t="shared" si="12"/>
        <v>13698.65</v>
      </c>
      <c r="AI34" s="178">
        <f t="shared" si="13"/>
        <v>28628.55</v>
      </c>
      <c r="AJ34" s="120"/>
      <c r="AL34" s="136"/>
    </row>
    <row r="35" spans="1:38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20000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5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16">
        <v>3</v>
      </c>
      <c r="W35" s="16">
        <v>5</v>
      </c>
      <c r="X35" s="16">
        <v>0</v>
      </c>
      <c r="Y35" s="14">
        <f t="shared" si="6"/>
        <v>13.636363636363635</v>
      </c>
      <c r="Z35" s="14">
        <v>2769.72</v>
      </c>
      <c r="AA35" s="14">
        <f t="shared" si="7"/>
        <v>7005.01</v>
      </c>
      <c r="AB35" s="14">
        <f t="shared" si="14"/>
        <v>100</v>
      </c>
      <c r="AC35" s="14">
        <f t="shared" si="10"/>
        <v>7005.01</v>
      </c>
      <c r="AD35" s="14">
        <f t="shared" si="8"/>
        <v>100</v>
      </c>
      <c r="AE35" s="14">
        <f t="shared" si="11"/>
        <v>0</v>
      </c>
      <c r="AF35" s="14">
        <f t="shared" si="9"/>
        <v>0</v>
      </c>
      <c r="AG35" s="178">
        <v>2769.72</v>
      </c>
      <c r="AH35" s="178">
        <f t="shared" si="12"/>
        <v>4235.29</v>
      </c>
      <c r="AI35" s="178">
        <f t="shared" si="13"/>
        <v>7005.01</v>
      </c>
      <c r="AJ35" s="120"/>
      <c r="AL35" s="136"/>
    </row>
    <row r="36" spans="1:38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10000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5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16">
        <v>1</v>
      </c>
      <c r="W36" s="16">
        <v>3</v>
      </c>
      <c r="X36" s="16">
        <v>0</v>
      </c>
      <c r="Y36" s="14">
        <f t="shared" si="6"/>
        <v>2.9411764705882351</v>
      </c>
      <c r="Z36" s="14">
        <v>2111.87</v>
      </c>
      <c r="AA36" s="14">
        <f t="shared" si="7"/>
        <v>3236.91</v>
      </c>
      <c r="AB36" s="14">
        <f t="shared" si="14"/>
        <v>100</v>
      </c>
      <c r="AC36" s="14">
        <v>1655.6</v>
      </c>
      <c r="AD36" s="14">
        <f t="shared" si="8"/>
        <v>51.147545035234224</v>
      </c>
      <c r="AE36" s="14">
        <f t="shared" si="11"/>
        <v>1581.31</v>
      </c>
      <c r="AF36" s="14">
        <f t="shared" si="9"/>
        <v>48.852454964765776</v>
      </c>
      <c r="AG36" s="133">
        <v>2111.87</v>
      </c>
      <c r="AH36" s="178">
        <f t="shared" si="12"/>
        <v>1125.04</v>
      </c>
      <c r="AI36" s="178">
        <f t="shared" si="13"/>
        <v>3236.91</v>
      </c>
      <c r="AJ36" s="120"/>
      <c r="AL36" s="136"/>
    </row>
    <row r="37" spans="1:38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20000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5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786.95</v>
      </c>
      <c r="AA37" s="14">
        <f t="shared" si="7"/>
        <v>3250.3599999999997</v>
      </c>
      <c r="AB37" s="14">
        <f t="shared" si="14"/>
        <v>100</v>
      </c>
      <c r="AC37" s="14">
        <v>3250.36</v>
      </c>
      <c r="AD37" s="14">
        <f t="shared" si="8"/>
        <v>100.00000000000003</v>
      </c>
      <c r="AE37" s="14">
        <f t="shared" si="11"/>
        <v>0</v>
      </c>
      <c r="AF37" s="14">
        <f t="shared" si="9"/>
        <v>0</v>
      </c>
      <c r="AG37" s="133">
        <v>786.95</v>
      </c>
      <c r="AH37" s="178">
        <f t="shared" si="12"/>
        <v>2463.41</v>
      </c>
      <c r="AI37" s="178">
        <f t="shared" si="13"/>
        <v>3250.3599999999997</v>
      </c>
      <c r="AJ37" s="120"/>
      <c r="AL37" s="136"/>
    </row>
    <row r="38" spans="1:38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20000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5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16">
        <v>1</v>
      </c>
      <c r="W38" s="16">
        <v>1</v>
      </c>
      <c r="X38" s="16">
        <v>0</v>
      </c>
      <c r="Y38" s="14">
        <f t="shared" si="6"/>
        <v>7.6923076923076925</v>
      </c>
      <c r="Z38" s="14">
        <v>11042.64</v>
      </c>
      <c r="AA38" s="14">
        <f t="shared" si="7"/>
        <v>13699.63</v>
      </c>
      <c r="AB38" s="14">
        <f t="shared" si="14"/>
        <v>100</v>
      </c>
      <c r="AC38" s="14">
        <f t="shared" si="10"/>
        <v>13699.63</v>
      </c>
      <c r="AD38" s="14">
        <f t="shared" si="8"/>
        <v>100</v>
      </c>
      <c r="AE38" s="14">
        <f t="shared" si="11"/>
        <v>0</v>
      </c>
      <c r="AF38" s="14">
        <f t="shared" si="9"/>
        <v>0</v>
      </c>
      <c r="AG38" s="133">
        <v>11042.64</v>
      </c>
      <c r="AH38" s="178">
        <f t="shared" si="12"/>
        <v>2656.99</v>
      </c>
      <c r="AI38" s="178">
        <f t="shared" si="13"/>
        <v>13699.63</v>
      </c>
      <c r="AJ38" s="120"/>
      <c r="AL38" s="136"/>
    </row>
    <row r="39" spans="1:38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30000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5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16">
        <v>2</v>
      </c>
      <c r="W39" s="16">
        <v>2</v>
      </c>
      <c r="X39" s="16">
        <v>0</v>
      </c>
      <c r="Y39" s="14">
        <f t="shared" si="6"/>
        <v>2.9850746268656714</v>
      </c>
      <c r="Z39" s="14">
        <v>1779.86</v>
      </c>
      <c r="AA39" s="14">
        <f t="shared" ref="AA39:AA57" si="16">AI39</f>
        <v>17171.150000000001</v>
      </c>
      <c r="AB39" s="14">
        <f t="shared" si="14"/>
        <v>90.608099515540331</v>
      </c>
      <c r="AC39" s="14">
        <f t="shared" si="10"/>
        <v>17171.150000000001</v>
      </c>
      <c r="AD39" s="14">
        <f t="shared" si="8"/>
        <v>100</v>
      </c>
      <c r="AE39" s="14">
        <f t="shared" si="11"/>
        <v>0</v>
      </c>
      <c r="AF39" s="14">
        <f t="shared" si="9"/>
        <v>0</v>
      </c>
      <c r="AG39" s="133">
        <v>0</v>
      </c>
      <c r="AH39" s="178">
        <f t="shared" si="12"/>
        <v>17171.150000000001</v>
      </c>
      <c r="AI39" s="178">
        <f t="shared" si="13"/>
        <v>17171.150000000001</v>
      </c>
      <c r="AJ39" s="120"/>
      <c r="AL39" s="136"/>
    </row>
    <row r="40" spans="1:38" s="143" customFormat="1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20000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5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16">
        <v>2</v>
      </c>
      <c r="W40" s="16">
        <v>2</v>
      </c>
      <c r="X40" s="16">
        <v>0</v>
      </c>
      <c r="Y40" s="14">
        <f t="shared" si="6"/>
        <v>11.111111111111111</v>
      </c>
      <c r="Z40" s="14">
        <v>7843.77</v>
      </c>
      <c r="AA40" s="14">
        <f t="shared" si="16"/>
        <v>22597.71</v>
      </c>
      <c r="AB40" s="14">
        <f t="shared" si="14"/>
        <v>79.802881034689165</v>
      </c>
      <c r="AC40" s="14">
        <v>22597.71</v>
      </c>
      <c r="AD40" s="14">
        <f t="shared" si="8"/>
        <v>100</v>
      </c>
      <c r="AE40" s="14">
        <f t="shared" si="11"/>
        <v>0</v>
      </c>
      <c r="AF40" s="14">
        <f t="shared" si="9"/>
        <v>0</v>
      </c>
      <c r="AG40" s="133">
        <v>2124.5700000000002</v>
      </c>
      <c r="AH40" s="178">
        <f t="shared" si="12"/>
        <v>20473.14</v>
      </c>
      <c r="AI40" s="178">
        <f t="shared" si="13"/>
        <v>22597.71</v>
      </c>
      <c r="AJ40" s="142"/>
      <c r="AK40" s="142"/>
      <c r="AL40" s="142"/>
    </row>
    <row r="41" spans="1:38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5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16">
        <v>1</v>
      </c>
      <c r="W41" s="16">
        <v>2</v>
      </c>
      <c r="X41" s="16">
        <v>0</v>
      </c>
      <c r="Y41" s="14">
        <f t="shared" si="6"/>
        <v>6.666666666666667</v>
      </c>
      <c r="Z41" s="14">
        <v>479.4</v>
      </c>
      <c r="AA41" s="14">
        <f t="shared" si="16"/>
        <v>2404.21</v>
      </c>
      <c r="AB41" s="14">
        <f t="shared" si="14"/>
        <v>83.375005635297413</v>
      </c>
      <c r="AC41" s="14">
        <f t="shared" si="10"/>
        <v>2404.21</v>
      </c>
      <c r="AD41" s="14">
        <f t="shared" si="8"/>
        <v>100</v>
      </c>
      <c r="AE41" s="14">
        <f t="shared" si="11"/>
        <v>0</v>
      </c>
      <c r="AF41" s="14">
        <f t="shared" si="9"/>
        <v>0</v>
      </c>
      <c r="AG41" s="133">
        <v>0</v>
      </c>
      <c r="AH41" s="178">
        <f t="shared" si="12"/>
        <v>2404.21</v>
      </c>
      <c r="AI41" s="178">
        <f t="shared" si="13"/>
        <v>2404.21</v>
      </c>
      <c r="AJ41" s="120"/>
      <c r="AL41" s="136"/>
    </row>
    <row r="42" spans="1:38" s="143" customFormat="1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5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16">
        <v>0</v>
      </c>
      <c r="W42" s="16">
        <v>1</v>
      </c>
      <c r="X42" s="16">
        <v>0</v>
      </c>
      <c r="Y42" s="14">
        <f t="shared" si="6"/>
        <v>0</v>
      </c>
      <c r="Z42" s="14">
        <v>1790.23</v>
      </c>
      <c r="AA42" s="14">
        <f t="shared" si="16"/>
        <v>10751.67</v>
      </c>
      <c r="AB42" s="14">
        <f t="shared" si="14"/>
        <v>100</v>
      </c>
      <c r="AC42" s="14">
        <f t="shared" si="10"/>
        <v>10751.67</v>
      </c>
      <c r="AD42" s="14">
        <f t="shared" si="8"/>
        <v>100</v>
      </c>
      <c r="AE42" s="14">
        <f t="shared" si="11"/>
        <v>0</v>
      </c>
      <c r="AF42" s="14">
        <f t="shared" si="9"/>
        <v>0</v>
      </c>
      <c r="AG42" s="133">
        <v>1790.23</v>
      </c>
      <c r="AH42" s="178">
        <f t="shared" si="12"/>
        <v>8961.44</v>
      </c>
      <c r="AI42" s="178">
        <f t="shared" si="13"/>
        <v>10751.67</v>
      </c>
      <c r="AJ42" s="142"/>
      <c r="AK42" s="142"/>
      <c r="AL42" s="142"/>
    </row>
    <row r="43" spans="1:38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10000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5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16">
        <v>1</v>
      </c>
      <c r="W43" s="16">
        <v>1</v>
      </c>
      <c r="X43" s="16">
        <v>0</v>
      </c>
      <c r="Y43" s="14">
        <f t="shared" si="6"/>
        <v>16.666666666666664</v>
      </c>
      <c r="Z43" s="14">
        <v>2444.98</v>
      </c>
      <c r="AA43" s="14">
        <f t="shared" si="16"/>
        <v>3851.28</v>
      </c>
      <c r="AB43" s="14">
        <f t="shared" si="14"/>
        <v>106.25012069864515</v>
      </c>
      <c r="AC43" s="14">
        <f t="shared" si="10"/>
        <v>3851.28</v>
      </c>
      <c r="AD43" s="14">
        <f t="shared" si="8"/>
        <v>100</v>
      </c>
      <c r="AE43" s="14">
        <f t="shared" si="11"/>
        <v>0</v>
      </c>
      <c r="AF43" s="14">
        <f t="shared" si="9"/>
        <v>0</v>
      </c>
      <c r="AG43" s="133">
        <v>2671.53</v>
      </c>
      <c r="AH43" s="178">
        <f t="shared" si="12"/>
        <v>1179.75</v>
      </c>
      <c r="AI43" s="178">
        <f t="shared" si="13"/>
        <v>3851.28</v>
      </c>
      <c r="AJ43" s="120"/>
      <c r="AL43" s="136"/>
    </row>
    <row r="44" spans="1:38" s="143" customFormat="1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30000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5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16">
        <v>3</v>
      </c>
      <c r="W44" s="16">
        <v>5</v>
      </c>
      <c r="X44" s="16">
        <v>0</v>
      </c>
      <c r="Y44" s="14">
        <f t="shared" si="6"/>
        <v>14.285714285714285</v>
      </c>
      <c r="Z44" s="14">
        <v>5886.17</v>
      </c>
      <c r="AA44" s="14">
        <f t="shared" si="16"/>
        <v>19463.73</v>
      </c>
      <c r="AB44" s="14">
        <f t="shared" si="14"/>
        <v>96.971202182579816</v>
      </c>
      <c r="AC44" s="14">
        <v>18879.650000000001</v>
      </c>
      <c r="AD44" s="14">
        <f t="shared" si="8"/>
        <v>96.999136342314657</v>
      </c>
      <c r="AE44" s="14">
        <f t="shared" si="11"/>
        <v>584.07999999999811</v>
      </c>
      <c r="AF44" s="14">
        <f t="shared" si="9"/>
        <v>3.0008636576853367</v>
      </c>
      <c r="AG44" s="133">
        <v>5278.24</v>
      </c>
      <c r="AH44" s="178">
        <f t="shared" si="12"/>
        <v>14185.49</v>
      </c>
      <c r="AI44" s="178">
        <f t="shared" si="13"/>
        <v>19463.73</v>
      </c>
      <c r="AJ44" s="142"/>
      <c r="AK44" s="142"/>
      <c r="AL44" s="142"/>
    </row>
    <row r="45" spans="1:38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30000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5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16">
        <v>11</v>
      </c>
      <c r="W45" s="16">
        <v>14</v>
      </c>
      <c r="X45" s="16">
        <v>0</v>
      </c>
      <c r="Y45" s="14">
        <f t="shared" si="6"/>
        <v>47.826086956521742</v>
      </c>
      <c r="Z45" s="14">
        <v>13859.08</v>
      </c>
      <c r="AA45" s="14">
        <f t="shared" si="16"/>
        <v>18629.82</v>
      </c>
      <c r="AB45" s="14">
        <f t="shared" si="14"/>
        <v>98.746077018443913</v>
      </c>
      <c r="AC45" s="14">
        <v>18629.82</v>
      </c>
      <c r="AD45" s="14">
        <f t="shared" si="8"/>
        <v>100</v>
      </c>
      <c r="AE45" s="14">
        <f t="shared" si="11"/>
        <v>0</v>
      </c>
      <c r="AF45" s="14">
        <f t="shared" si="9"/>
        <v>0</v>
      </c>
      <c r="AG45" s="133">
        <v>13622.51</v>
      </c>
      <c r="AH45" s="178">
        <f t="shared" si="12"/>
        <v>5007.3100000000004</v>
      </c>
      <c r="AI45" s="178">
        <f t="shared" si="13"/>
        <v>18629.82</v>
      </c>
      <c r="AJ45" s="120"/>
      <c r="AL45" s="136"/>
    </row>
    <row r="46" spans="1:38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5"/>
        <v>0</v>
      </c>
      <c r="S46" s="14">
        <f t="shared" si="4"/>
        <v>0</v>
      </c>
      <c r="T46" s="14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14">
        <f t="shared" si="16"/>
        <v>0</v>
      </c>
      <c r="AB46" s="14">
        <f t="shared" si="14"/>
        <v>0</v>
      </c>
      <c r="AC46" s="14">
        <f t="shared" si="10"/>
        <v>0</v>
      </c>
      <c r="AD46" s="14">
        <f t="shared" si="8"/>
        <v>0</v>
      </c>
      <c r="AE46" s="14">
        <f t="shared" si="11"/>
        <v>0</v>
      </c>
      <c r="AF46" s="14">
        <f t="shared" si="9"/>
        <v>0</v>
      </c>
      <c r="AG46" s="133"/>
      <c r="AH46" s="178">
        <f t="shared" si="12"/>
        <v>0</v>
      </c>
      <c r="AI46" s="178">
        <f t="shared" si="13"/>
        <v>0</v>
      </c>
      <c r="AJ46" s="120"/>
      <c r="AL46" s="136"/>
    </row>
    <row r="47" spans="1:38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5000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5"/>
        <v>0</v>
      </c>
      <c r="S47" s="14">
        <f t="shared" si="4"/>
        <v>0</v>
      </c>
      <c r="T47" s="14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14">
        <f t="shared" si="16"/>
        <v>0</v>
      </c>
      <c r="AB47" s="14">
        <f t="shared" si="14"/>
        <v>0</v>
      </c>
      <c r="AC47" s="14">
        <f t="shared" si="10"/>
        <v>0</v>
      </c>
      <c r="AD47" s="14">
        <f t="shared" si="8"/>
        <v>0</v>
      </c>
      <c r="AE47" s="14">
        <f t="shared" si="11"/>
        <v>0</v>
      </c>
      <c r="AF47" s="14">
        <f t="shared" si="9"/>
        <v>0</v>
      </c>
      <c r="AG47" s="133">
        <v>0</v>
      </c>
      <c r="AH47" s="178">
        <f t="shared" si="12"/>
        <v>0</v>
      </c>
      <c r="AI47" s="178">
        <f t="shared" si="13"/>
        <v>0</v>
      </c>
      <c r="AJ47" s="120"/>
      <c r="AL47" s="136"/>
    </row>
    <row r="48" spans="1:38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30000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5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14">
        <v>15775.16</v>
      </c>
      <c r="AA48" s="14">
        <f t="shared" si="16"/>
        <v>24570.71</v>
      </c>
      <c r="AB48" s="14">
        <f t="shared" si="14"/>
        <v>100</v>
      </c>
      <c r="AC48" s="14">
        <v>18149.75</v>
      </c>
      <c r="AD48" s="14">
        <f t="shared" si="8"/>
        <v>73.86742182053348</v>
      </c>
      <c r="AE48" s="14">
        <f t="shared" si="11"/>
        <v>6420.9599999999991</v>
      </c>
      <c r="AF48" s="14">
        <f t="shared" si="9"/>
        <v>26.132578179466528</v>
      </c>
      <c r="AG48" s="133">
        <v>15775.16</v>
      </c>
      <c r="AH48" s="178">
        <f t="shared" si="12"/>
        <v>8795.5499999999993</v>
      </c>
      <c r="AI48" s="178">
        <f t="shared" si="13"/>
        <v>24570.71</v>
      </c>
      <c r="AJ48" s="120"/>
      <c r="AL48" s="136"/>
    </row>
    <row r="49" spans="1:38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30000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5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16">
        <v>8</v>
      </c>
      <c r="W49" s="16">
        <v>9</v>
      </c>
      <c r="X49" s="16">
        <v>0</v>
      </c>
      <c r="Y49" s="14">
        <f t="shared" si="6"/>
        <v>36.363636363636367</v>
      </c>
      <c r="Z49" s="14">
        <v>11020.64</v>
      </c>
      <c r="AA49" s="14">
        <f t="shared" si="16"/>
        <v>24090.87</v>
      </c>
      <c r="AB49" s="14">
        <f t="shared" si="14"/>
        <v>100.38063261265226</v>
      </c>
      <c r="AC49" s="14">
        <v>23908.17</v>
      </c>
      <c r="AD49" s="14">
        <f t="shared" si="8"/>
        <v>99.241621410932851</v>
      </c>
      <c r="AE49" s="14">
        <f t="shared" si="11"/>
        <v>182.70000000000073</v>
      </c>
      <c r="AF49" s="14">
        <f t="shared" si="9"/>
        <v>0.75837858906714761</v>
      </c>
      <c r="AG49" s="133">
        <v>11111.99</v>
      </c>
      <c r="AH49" s="178">
        <f t="shared" si="12"/>
        <v>12978.88</v>
      </c>
      <c r="AI49" s="178">
        <f t="shared" si="13"/>
        <v>24090.87</v>
      </c>
      <c r="AJ49" s="120"/>
      <c r="AL49" s="136"/>
    </row>
    <row r="50" spans="1:38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5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12421.38</v>
      </c>
      <c r="AA50" s="14">
        <f t="shared" si="16"/>
        <v>12421.38</v>
      </c>
      <c r="AB50" s="14">
        <f t="shared" si="14"/>
        <v>100</v>
      </c>
      <c r="AC50" s="14">
        <f t="shared" si="10"/>
        <v>12421.38</v>
      </c>
      <c r="AD50" s="14">
        <f t="shared" si="8"/>
        <v>100</v>
      </c>
      <c r="AE50" s="14">
        <f t="shared" si="11"/>
        <v>0</v>
      </c>
      <c r="AF50" s="14">
        <f t="shared" si="9"/>
        <v>0</v>
      </c>
      <c r="AG50" s="133">
        <v>12421.38</v>
      </c>
      <c r="AH50" s="178">
        <f t="shared" si="12"/>
        <v>0</v>
      </c>
      <c r="AI50" s="178">
        <f t="shared" si="13"/>
        <v>12421.38</v>
      </c>
      <c r="AJ50" s="120"/>
      <c r="AL50" s="136"/>
    </row>
    <row r="51" spans="1:38" ht="27" customHeight="1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20000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5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16">
        <v>1</v>
      </c>
      <c r="W51" s="16">
        <v>1</v>
      </c>
      <c r="X51" s="16">
        <v>0</v>
      </c>
      <c r="Y51" s="14">
        <f t="shared" si="6"/>
        <v>12.5</v>
      </c>
      <c r="Z51" s="14">
        <v>1358.83</v>
      </c>
      <c r="AA51" s="14">
        <f t="shared" si="16"/>
        <v>6840.29</v>
      </c>
      <c r="AB51" s="14">
        <f t="shared" si="14"/>
        <v>100</v>
      </c>
      <c r="AC51" s="14">
        <f t="shared" si="10"/>
        <v>6840.29</v>
      </c>
      <c r="AD51" s="14">
        <f t="shared" si="8"/>
        <v>100</v>
      </c>
      <c r="AE51" s="14">
        <f t="shared" si="11"/>
        <v>0</v>
      </c>
      <c r="AF51" s="14">
        <f t="shared" si="9"/>
        <v>0</v>
      </c>
      <c r="AG51" s="133">
        <v>1358.83</v>
      </c>
      <c r="AH51" s="178">
        <f t="shared" si="12"/>
        <v>5481.46</v>
      </c>
      <c r="AI51" s="178">
        <f t="shared" si="13"/>
        <v>6840.29</v>
      </c>
      <c r="AJ51" s="120"/>
      <c r="AL51" s="136"/>
    </row>
    <row r="52" spans="1:38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5"/>
        <v>0</v>
      </c>
      <c r="S52" s="14">
        <f t="shared" si="4"/>
        <v>0</v>
      </c>
      <c r="T52" s="14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14">
        <f t="shared" si="16"/>
        <v>0</v>
      </c>
      <c r="AB52" s="14">
        <f t="shared" si="14"/>
        <v>0</v>
      </c>
      <c r="AC52" s="14">
        <f t="shared" si="10"/>
        <v>0</v>
      </c>
      <c r="AD52" s="14">
        <f t="shared" si="8"/>
        <v>0</v>
      </c>
      <c r="AE52" s="14">
        <f t="shared" si="11"/>
        <v>0</v>
      </c>
      <c r="AF52" s="14">
        <f t="shared" si="9"/>
        <v>0</v>
      </c>
      <c r="AG52" s="133">
        <v>0</v>
      </c>
      <c r="AH52" s="178">
        <f t="shared" si="12"/>
        <v>0</v>
      </c>
      <c r="AI52" s="178">
        <f t="shared" si="13"/>
        <v>0</v>
      </c>
      <c r="AJ52" s="120"/>
      <c r="AL52" s="136"/>
    </row>
    <row r="53" spans="1:38" s="143" customFormat="1" ht="19.5" customHeight="1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40000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5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16">
        <v>1</v>
      </c>
      <c r="W53" s="16">
        <v>5</v>
      </c>
      <c r="X53" s="16">
        <v>0</v>
      </c>
      <c r="Y53" s="14">
        <f t="shared" si="6"/>
        <v>4.7619047619047619</v>
      </c>
      <c r="Z53" s="14">
        <v>4819.7299999999996</v>
      </c>
      <c r="AA53" s="14">
        <f t="shared" si="16"/>
        <v>27916.06</v>
      </c>
      <c r="AB53" s="14">
        <f t="shared" si="14"/>
        <v>100</v>
      </c>
      <c r="AC53" s="14">
        <v>27916.06</v>
      </c>
      <c r="AD53" s="14">
        <f t="shared" si="8"/>
        <v>100</v>
      </c>
      <c r="AE53" s="14">
        <f t="shared" si="11"/>
        <v>0</v>
      </c>
      <c r="AF53" s="14">
        <f t="shared" si="9"/>
        <v>0</v>
      </c>
      <c r="AG53" s="133">
        <v>4819.7299999999996</v>
      </c>
      <c r="AH53" s="178">
        <f t="shared" si="12"/>
        <v>23096.33</v>
      </c>
      <c r="AI53" s="178">
        <f t="shared" si="13"/>
        <v>27916.06</v>
      </c>
      <c r="AJ53" s="142"/>
      <c r="AK53" s="142"/>
      <c r="AL53" s="142"/>
    </row>
    <row r="54" spans="1:38" ht="27.75" customHeight="1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20000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5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16">
        <v>3</v>
      </c>
      <c r="W54" s="16">
        <v>4</v>
      </c>
      <c r="X54" s="16">
        <v>0</v>
      </c>
      <c r="Y54" s="14">
        <f t="shared" si="6"/>
        <v>14.285714285714285</v>
      </c>
      <c r="Z54" s="14">
        <v>7211.6</v>
      </c>
      <c r="AA54" s="14">
        <f t="shared" si="16"/>
        <v>22235</v>
      </c>
      <c r="AB54" s="14">
        <f t="shared" si="14"/>
        <v>98.66234537278703</v>
      </c>
      <c r="AC54" s="14">
        <v>21785.25</v>
      </c>
      <c r="AD54" s="14">
        <f t="shared" si="8"/>
        <v>97.977288059365861</v>
      </c>
      <c r="AE54" s="14">
        <f t="shared" si="11"/>
        <v>449.75</v>
      </c>
      <c r="AF54" s="14">
        <f t="shared" si="9"/>
        <v>2.0227119406341356</v>
      </c>
      <c r="AG54" s="133">
        <v>6910.14</v>
      </c>
      <c r="AH54" s="178">
        <f t="shared" si="12"/>
        <v>15324.86</v>
      </c>
      <c r="AI54" s="178">
        <f t="shared" si="13"/>
        <v>22235</v>
      </c>
      <c r="AJ54" s="120"/>
      <c r="AL54" s="136"/>
    </row>
    <row r="55" spans="1:38" s="143" customFormat="1" ht="29.25" customHeight="1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20000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5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16">
        <v>2</v>
      </c>
      <c r="W55" s="16">
        <v>3</v>
      </c>
      <c r="X55" s="16">
        <v>0</v>
      </c>
      <c r="Y55" s="14">
        <f t="shared" si="6"/>
        <v>20</v>
      </c>
      <c r="Z55" s="14">
        <v>3796.24</v>
      </c>
      <c r="AA55" s="14">
        <f t="shared" si="16"/>
        <v>5552.67</v>
      </c>
      <c r="AB55" s="14">
        <f t="shared" si="14"/>
        <v>100</v>
      </c>
      <c r="AC55" s="14">
        <v>5552.67</v>
      </c>
      <c r="AD55" s="14">
        <f t="shared" si="8"/>
        <v>100</v>
      </c>
      <c r="AE55" s="14">
        <f t="shared" si="11"/>
        <v>0</v>
      </c>
      <c r="AF55" s="14">
        <f t="shared" si="9"/>
        <v>0</v>
      </c>
      <c r="AG55" s="133">
        <v>3796.24</v>
      </c>
      <c r="AH55" s="178">
        <f t="shared" si="12"/>
        <v>1756.43</v>
      </c>
      <c r="AI55" s="178">
        <f t="shared" si="13"/>
        <v>5552.67</v>
      </c>
      <c r="AJ55" s="142"/>
      <c r="AK55" s="189"/>
      <c r="AL55" s="142"/>
    </row>
    <row r="56" spans="1:38" s="143" customFormat="1" ht="29.25" customHeight="1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30000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5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16">
        <v>21</v>
      </c>
      <c r="W56" s="16">
        <v>30</v>
      </c>
      <c r="X56" s="16">
        <v>0</v>
      </c>
      <c r="Y56" s="14">
        <f t="shared" si="6"/>
        <v>87.5</v>
      </c>
      <c r="Z56" s="14">
        <v>12798.01</v>
      </c>
      <c r="AA56" s="14">
        <f t="shared" si="16"/>
        <v>21234.760000000002</v>
      </c>
      <c r="AB56" s="14">
        <f t="shared" si="14"/>
        <v>95.536825397111073</v>
      </c>
      <c r="AC56" s="14">
        <v>21234.76</v>
      </c>
      <c r="AD56" s="14">
        <f t="shared" si="8"/>
        <v>99.999999999999972</v>
      </c>
      <c r="AE56" s="14">
        <f t="shared" si="11"/>
        <v>0</v>
      </c>
      <c r="AF56" s="14">
        <f t="shared" si="9"/>
        <v>0</v>
      </c>
      <c r="AG56" s="133">
        <v>11805.99</v>
      </c>
      <c r="AH56" s="178">
        <f t="shared" si="12"/>
        <v>9428.77</v>
      </c>
      <c r="AI56" s="178">
        <f t="shared" si="13"/>
        <v>21234.760000000002</v>
      </c>
      <c r="AJ56" s="142"/>
      <c r="AK56" s="142"/>
      <c r="AL56" s="142"/>
    </row>
    <row r="57" spans="1:38" s="143" customFormat="1" ht="33" customHeight="1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50000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5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16">
        <v>21</v>
      </c>
      <c r="W57" s="16">
        <v>21</v>
      </c>
      <c r="X57" s="16">
        <v>0</v>
      </c>
      <c r="Y57" s="14">
        <f t="shared" si="6"/>
        <v>14.482758620689657</v>
      </c>
      <c r="Z57" s="14">
        <v>10712.82</v>
      </c>
      <c r="AA57" s="14">
        <f t="shared" si="16"/>
        <v>28283.22</v>
      </c>
      <c r="AB57" s="14">
        <f t="shared" si="14"/>
        <v>102.42770940786285</v>
      </c>
      <c r="AC57" s="14">
        <v>27613.32</v>
      </c>
      <c r="AD57" s="14">
        <f t="shared" si="8"/>
        <v>97.631457804309406</v>
      </c>
      <c r="AE57" s="14">
        <f t="shared" si="11"/>
        <v>669.90000000000146</v>
      </c>
      <c r="AF57" s="14">
        <f t="shared" si="9"/>
        <v>2.368542195690595</v>
      </c>
      <c r="AG57" s="133">
        <v>11383.18</v>
      </c>
      <c r="AH57" s="178">
        <f t="shared" si="12"/>
        <v>16900.04</v>
      </c>
      <c r="AI57" s="178">
        <f t="shared" si="13"/>
        <v>28283.22</v>
      </c>
      <c r="AJ57" s="142"/>
      <c r="AK57" s="142"/>
      <c r="AL57" s="142"/>
    </row>
    <row r="58" spans="1:38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885100</v>
      </c>
      <c r="H58" s="58">
        <f t="shared" ref="H58:M58" si="17">SUM(H7:H57)</f>
        <v>1073</v>
      </c>
      <c r="I58" s="58">
        <f t="shared" si="17"/>
        <v>161</v>
      </c>
      <c r="J58" s="58">
        <f t="shared" si="17"/>
        <v>841</v>
      </c>
      <c r="K58" s="58">
        <f t="shared" si="17"/>
        <v>639</v>
      </c>
      <c r="L58" s="58">
        <f t="shared" si="17"/>
        <v>677</v>
      </c>
      <c r="M58" s="58">
        <f t="shared" si="17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58">
        <f>SUM(V7:V57)</f>
        <v>193</v>
      </c>
      <c r="W58" s="58">
        <f>SUM(W7:W57)</f>
        <v>263</v>
      </c>
      <c r="X58" s="58">
        <f>SUM(X7:X57)</f>
        <v>2</v>
      </c>
      <c r="Y58" s="14">
        <f>IF(H58=0,0,V58/H58)*100</f>
        <v>17.986952469711088</v>
      </c>
      <c r="Z58" s="146">
        <f>SUM(Z7:Z57)</f>
        <v>355122.07</v>
      </c>
      <c r="AA58" s="212">
        <f>SUM(AA7:AA57)</f>
        <v>665900.35000000021</v>
      </c>
      <c r="AB58" s="14">
        <f>IF(Z58=0,0,AA58/Z58)*100</f>
        <v>187.51308528923596</v>
      </c>
      <c r="AC58" s="212">
        <f>SUM(AC7:AC57)</f>
        <v>631544.3600000001</v>
      </c>
      <c r="AD58" s="14">
        <f>IF(AA58=0,0,AC58/AA58)*100</f>
        <v>94.840670980275036</v>
      </c>
      <c r="AE58" s="14">
        <f>SUM(AE7:AE57)</f>
        <v>34355.99</v>
      </c>
      <c r="AF58" s="14">
        <f>IF(AA58=0,0,AE58/AA58)*100</f>
        <v>5.1593290197249466</v>
      </c>
      <c r="AG58" s="180">
        <f>SUM(AG7:AG57)</f>
        <v>321197.70000000007</v>
      </c>
      <c r="AH58" s="180">
        <f>SUM(AH7:AH57)</f>
        <v>344702.64999999997</v>
      </c>
      <c r="AI58" s="180">
        <f>SUM(AI7:AI57)</f>
        <v>665900.35000000021</v>
      </c>
      <c r="AJ58" s="120"/>
      <c r="AL58" s="136"/>
    </row>
    <row r="59" spans="1:38" s="137" customFormat="1" x14ac:dyDescent="0.25">
      <c r="A59" s="209"/>
      <c r="B59" s="209"/>
      <c r="C59" s="209"/>
      <c r="D59" s="209"/>
      <c r="E59" s="209"/>
      <c r="F59" s="209"/>
      <c r="G59" s="209"/>
      <c r="H59" s="147"/>
      <c r="I59" s="147"/>
      <c r="J59" s="147"/>
      <c r="K59" s="147"/>
      <c r="L59" s="147"/>
      <c r="M59" s="147"/>
      <c r="N59" s="148"/>
      <c r="O59" s="147"/>
      <c r="P59" s="147"/>
      <c r="Q59" s="148"/>
      <c r="R59" s="147"/>
      <c r="S59" s="148"/>
      <c r="T59" s="149"/>
      <c r="U59" s="148"/>
      <c r="V59" s="147"/>
      <c r="W59" s="147"/>
      <c r="X59" s="147"/>
      <c r="Y59" s="148"/>
      <c r="Z59" s="151" t="s">
        <v>175</v>
      </c>
      <c r="AA59" s="371">
        <v>344702.65</v>
      </c>
      <c r="AB59" s="371"/>
      <c r="AC59" s="371"/>
      <c r="AD59" s="148"/>
      <c r="AE59" s="148"/>
      <c r="AF59" s="148"/>
      <c r="AG59" s="180"/>
      <c r="AH59" s="180"/>
      <c r="AI59" s="180"/>
    </row>
    <row r="60" spans="1:38" s="137" customFormat="1" ht="10.5" customHeight="1" x14ac:dyDescent="0.25">
      <c r="A60" s="209"/>
      <c r="B60" s="209"/>
      <c r="C60" s="209"/>
      <c r="D60" s="209"/>
      <c r="E60" s="209"/>
      <c r="F60" s="209"/>
      <c r="G60" s="209"/>
      <c r="H60" s="147"/>
      <c r="I60" s="147"/>
      <c r="J60" s="147"/>
      <c r="K60" s="147"/>
      <c r="L60" s="147"/>
      <c r="M60" s="147"/>
      <c r="N60" s="148"/>
      <c r="O60" s="147"/>
      <c r="P60" s="147"/>
      <c r="Q60" s="148"/>
      <c r="R60" s="147"/>
      <c r="S60" s="148"/>
      <c r="T60" s="149"/>
      <c r="U60" s="148"/>
      <c r="V60" s="147"/>
      <c r="W60" s="147"/>
      <c r="X60" s="147"/>
      <c r="Y60" s="148"/>
      <c r="Z60" s="151"/>
      <c r="AA60" s="210"/>
      <c r="AB60" s="373" t="s">
        <v>184</v>
      </c>
      <c r="AC60" s="373"/>
      <c r="AD60" s="182"/>
      <c r="AE60" s="373" t="s">
        <v>185</v>
      </c>
      <c r="AF60" s="373"/>
      <c r="AG60" s="180"/>
      <c r="AH60" s="180"/>
      <c r="AI60" s="180"/>
    </row>
    <row r="61" spans="1:38" s="137" customFormat="1" x14ac:dyDescent="0.25">
      <c r="D61" s="154"/>
      <c r="S61" s="153" t="s">
        <v>180</v>
      </c>
      <c r="T61" s="149">
        <v>728494.79</v>
      </c>
      <c r="Z61" s="133"/>
      <c r="AA61" s="180">
        <f>AA58-AA59</f>
        <v>321197.70000000019</v>
      </c>
      <c r="AB61" s="183" t="s">
        <v>166</v>
      </c>
      <c r="AC61" s="178">
        <f>T58</f>
        <v>344702.64999999997</v>
      </c>
      <c r="AD61" s="178"/>
      <c r="AE61" s="381"/>
      <c r="AF61" s="381"/>
      <c r="AG61" s="133"/>
    </row>
    <row r="62" spans="1:38" s="137" customFormat="1" x14ac:dyDescent="0.25">
      <c r="D62" s="154"/>
      <c r="R62" s="367" t="s">
        <v>181</v>
      </c>
      <c r="S62" s="154" t="s">
        <v>177</v>
      </c>
      <c r="T62" s="155">
        <f>AC58</f>
        <v>631544.3600000001</v>
      </c>
      <c r="Z62" s="133"/>
      <c r="AA62" s="375" t="s">
        <v>167</v>
      </c>
      <c r="AB62" s="375"/>
      <c r="AC62" s="180">
        <f>AG58</f>
        <v>321197.70000000007</v>
      </c>
      <c r="AD62" s="185" t="s">
        <v>171</v>
      </c>
      <c r="AE62" s="376">
        <v>92998.91</v>
      </c>
      <c r="AF62" s="376"/>
      <c r="AG62" s="133"/>
    </row>
    <row r="63" spans="1:38" s="137" customFormat="1" x14ac:dyDescent="0.25">
      <c r="D63" s="154"/>
      <c r="R63" s="367"/>
      <c r="S63" s="154" t="s">
        <v>178</v>
      </c>
      <c r="T63" s="156">
        <v>43532.480000000003</v>
      </c>
      <c r="Z63" s="133"/>
      <c r="AA63" s="375" t="s">
        <v>168</v>
      </c>
      <c r="AB63" s="375"/>
      <c r="AC63" s="133">
        <v>90523.56</v>
      </c>
      <c r="AD63" s="185" t="s">
        <v>172</v>
      </c>
      <c r="AE63" s="375">
        <v>520874.99</v>
      </c>
      <c r="AF63" s="375"/>
      <c r="AG63" s="133"/>
    </row>
    <row r="64" spans="1:38" s="137" customFormat="1" x14ac:dyDescent="0.25">
      <c r="D64" s="154"/>
      <c r="R64" s="367"/>
      <c r="S64" s="157" t="s">
        <v>179</v>
      </c>
      <c r="T64" s="137">
        <v>10305.209999999999</v>
      </c>
      <c r="Z64" s="133"/>
      <c r="AA64" s="376" t="s">
        <v>169</v>
      </c>
      <c r="AB64" s="376"/>
      <c r="AC64" s="178">
        <v>12385.79</v>
      </c>
      <c r="AD64" s="186" t="s">
        <v>173</v>
      </c>
      <c r="AE64" s="377">
        <f>AE62+AE63</f>
        <v>613873.9</v>
      </c>
      <c r="AF64" s="374"/>
      <c r="AG64" s="133"/>
    </row>
    <row r="65" spans="3:43" s="137" customFormat="1" x14ac:dyDescent="0.25">
      <c r="D65" s="154"/>
      <c r="R65" s="137" t="s">
        <v>182</v>
      </c>
      <c r="T65" s="154">
        <v>176172.34</v>
      </c>
      <c r="Z65" s="133"/>
      <c r="AA65" s="374" t="s">
        <v>170</v>
      </c>
      <c r="AB65" s="374"/>
      <c r="AC65" s="180">
        <f>SUM(AC62:AC64)</f>
        <v>424107.05000000005</v>
      </c>
      <c r="AD65" s="133"/>
      <c r="AE65" s="133"/>
      <c r="AF65" s="133"/>
      <c r="AG65" s="133"/>
    </row>
    <row r="66" spans="3:43" s="137" customFormat="1" x14ac:dyDescent="0.25">
      <c r="D66" s="154"/>
      <c r="T66" s="158">
        <f>T61-T62-T63-T64-T65</f>
        <v>-133059.60000000006</v>
      </c>
      <c r="Z66" s="133"/>
      <c r="AA66" s="133"/>
      <c r="AB66" s="133"/>
      <c r="AC66" s="180">
        <v>0.45</v>
      </c>
      <c r="AD66" s="133"/>
      <c r="AE66" s="133"/>
      <c r="AF66" s="133"/>
      <c r="AG66" s="133"/>
    </row>
    <row r="67" spans="3:43" s="137" customFormat="1" ht="15.75" x14ac:dyDescent="0.25">
      <c r="AC67" s="211">
        <f>SUM(AC65:AC66)</f>
        <v>424107.50000000006</v>
      </c>
    </row>
    <row r="68" spans="3:43" s="137" customFormat="1" x14ac:dyDescent="0.25"/>
    <row r="69" spans="3:43" s="120" customFormat="1" x14ac:dyDescent="0.25">
      <c r="AG69" s="137"/>
      <c r="AH69" s="137"/>
      <c r="AI69" s="137"/>
    </row>
    <row r="70" spans="3:43" s="120" customFormat="1" x14ac:dyDescent="0.25">
      <c r="AG70" s="137"/>
      <c r="AH70" s="137"/>
      <c r="AI70" s="137"/>
    </row>
    <row r="71" spans="3:43" s="78" customFormat="1" x14ac:dyDescent="0.25">
      <c r="C71" s="120"/>
      <c r="AB71" s="120"/>
      <c r="AC71" s="120"/>
      <c r="AD71" s="120"/>
      <c r="AE71" s="120"/>
      <c r="AF71" s="120"/>
      <c r="AG71" s="137"/>
      <c r="AH71" s="137"/>
      <c r="AI71" s="137"/>
      <c r="AJ71" s="120"/>
      <c r="AK71" s="120"/>
      <c r="AL71" s="120"/>
      <c r="AM71" s="120"/>
      <c r="AN71" s="120"/>
      <c r="AO71" s="120"/>
      <c r="AP71" s="120"/>
      <c r="AQ71" s="120"/>
    </row>
    <row r="72" spans="3:43" s="78" customFormat="1" x14ac:dyDescent="0.25">
      <c r="C72" s="120"/>
      <c r="AB72" s="120"/>
      <c r="AC72" s="120"/>
      <c r="AD72" s="120"/>
      <c r="AE72" s="120"/>
      <c r="AF72" s="120"/>
      <c r="AG72" s="137"/>
      <c r="AH72" s="137"/>
      <c r="AI72" s="137"/>
      <c r="AJ72" s="120"/>
      <c r="AK72" s="120"/>
      <c r="AL72" s="120"/>
    </row>
    <row r="73" spans="3:43" s="78" customFormat="1" x14ac:dyDescent="0.25">
      <c r="AB73" s="120"/>
      <c r="AC73" s="120"/>
      <c r="AD73" s="120"/>
      <c r="AE73" s="120"/>
      <c r="AF73" s="120"/>
      <c r="AG73" s="137"/>
      <c r="AH73" s="137"/>
      <c r="AI73" s="137"/>
      <c r="AJ73" s="120"/>
      <c r="AK73" s="120"/>
      <c r="AL73" s="120"/>
    </row>
    <row r="74" spans="3:43" s="78" customFormat="1" x14ac:dyDescent="0.25">
      <c r="AG74" s="137"/>
      <c r="AH74" s="137"/>
      <c r="AI74" s="137"/>
      <c r="AJ74" s="120"/>
      <c r="AK74" s="120"/>
    </row>
    <row r="75" spans="3:43" s="78" customFormat="1" x14ac:dyDescent="0.25">
      <c r="AG75" s="137"/>
      <c r="AH75" s="137"/>
      <c r="AI75" s="137"/>
      <c r="AJ75" s="120"/>
      <c r="AK75" s="120"/>
    </row>
    <row r="76" spans="3:43" s="78" customFormat="1" x14ac:dyDescent="0.25">
      <c r="AG76" s="137"/>
      <c r="AH76" s="137"/>
      <c r="AI76" s="137"/>
      <c r="AJ76" s="120"/>
      <c r="AK76" s="120"/>
    </row>
    <row r="77" spans="3:43" s="78" customFormat="1" x14ac:dyDescent="0.25">
      <c r="AG77" s="137"/>
      <c r="AH77" s="137"/>
      <c r="AI77" s="137"/>
      <c r="AJ77" s="120"/>
      <c r="AK77" s="120"/>
    </row>
    <row r="78" spans="3:43" x14ac:dyDescent="0.25">
      <c r="V78"/>
      <c r="W78"/>
      <c r="Z78"/>
    </row>
    <row r="79" spans="3:43" x14ac:dyDescent="0.25">
      <c r="V79"/>
      <c r="W79"/>
      <c r="Z79"/>
    </row>
    <row r="80" spans="3:43" x14ac:dyDescent="0.25">
      <c r="V80"/>
      <c r="W80"/>
      <c r="Z80"/>
    </row>
    <row r="81" spans="22:26" x14ac:dyDescent="0.25">
      <c r="V81"/>
      <c r="W81"/>
      <c r="Z81"/>
    </row>
    <row r="82" spans="22:26" x14ac:dyDescent="0.25">
      <c r="V82"/>
      <c r="W82"/>
      <c r="Z82"/>
    </row>
    <row r="83" spans="22:26" x14ac:dyDescent="0.25">
      <c r="V83"/>
      <c r="W83"/>
      <c r="Z83"/>
    </row>
    <row r="84" spans="22:26" x14ac:dyDescent="0.25">
      <c r="V84"/>
      <c r="W84"/>
      <c r="Z84"/>
    </row>
    <row r="85" spans="22:26" x14ac:dyDescent="0.25">
      <c r="V85"/>
      <c r="W85"/>
      <c r="Z85"/>
    </row>
    <row r="86" spans="22:26" x14ac:dyDescent="0.25">
      <c r="V86"/>
      <c r="W86"/>
      <c r="Z86"/>
    </row>
    <row r="87" spans="22:26" x14ac:dyDescent="0.25">
      <c r="V87"/>
      <c r="W87"/>
      <c r="Z87"/>
    </row>
    <row r="88" spans="22:26" x14ac:dyDescent="0.25">
      <c r="V88"/>
      <c r="W88"/>
      <c r="Z88"/>
    </row>
    <row r="89" spans="22:26" x14ac:dyDescent="0.25">
      <c r="V89"/>
      <c r="W89"/>
      <c r="Z89"/>
    </row>
    <row r="90" spans="22:26" x14ac:dyDescent="0.25">
      <c r="V90"/>
      <c r="W90"/>
      <c r="Z90"/>
    </row>
    <row r="91" spans="22:26" x14ac:dyDescent="0.25">
      <c r="V91"/>
      <c r="W91"/>
      <c r="Z91"/>
    </row>
    <row r="92" spans="22:26" x14ac:dyDescent="0.25">
      <c r="V92"/>
      <c r="W92"/>
      <c r="Z92"/>
    </row>
    <row r="93" spans="22:26" x14ac:dyDescent="0.25">
      <c r="V93"/>
      <c r="W93"/>
      <c r="Z93"/>
    </row>
    <row r="94" spans="22:26" x14ac:dyDescent="0.25">
      <c r="V94"/>
      <c r="W94"/>
      <c r="Z94"/>
    </row>
    <row r="95" spans="22:26" x14ac:dyDescent="0.25">
      <c r="V95"/>
      <c r="W95"/>
      <c r="Z95"/>
    </row>
    <row r="96" spans="22:26" x14ac:dyDescent="0.25">
      <c r="V96"/>
      <c r="W96"/>
      <c r="Z96"/>
    </row>
    <row r="97" spans="22:26" x14ac:dyDescent="0.25">
      <c r="V97"/>
      <c r="W97"/>
      <c r="Z97"/>
    </row>
    <row r="98" spans="22:26" x14ac:dyDescent="0.25">
      <c r="V98"/>
      <c r="W98"/>
      <c r="Z98"/>
    </row>
    <row r="99" spans="22:26" x14ac:dyDescent="0.25">
      <c r="V99"/>
      <c r="W99"/>
      <c r="Z99"/>
    </row>
    <row r="100" spans="22:26" x14ac:dyDescent="0.25">
      <c r="V100"/>
      <c r="W100"/>
      <c r="Z100"/>
    </row>
    <row r="101" spans="22:26" x14ac:dyDescent="0.25">
      <c r="V101"/>
      <c r="W101"/>
      <c r="Z101"/>
    </row>
    <row r="102" spans="22:26" x14ac:dyDescent="0.25">
      <c r="V102"/>
      <c r="W102"/>
      <c r="Z102"/>
    </row>
    <row r="103" spans="22:26" x14ac:dyDescent="0.25">
      <c r="V103"/>
      <c r="W103"/>
      <c r="Z103"/>
    </row>
    <row r="104" spans="22:26" x14ac:dyDescent="0.25">
      <c r="V104"/>
      <c r="W104"/>
      <c r="Z104"/>
    </row>
    <row r="105" spans="22:26" x14ac:dyDescent="0.25">
      <c r="V105"/>
      <c r="W105"/>
      <c r="Z105"/>
    </row>
    <row r="106" spans="22:26" x14ac:dyDescent="0.25">
      <c r="V106"/>
      <c r="W106"/>
      <c r="Z106"/>
    </row>
    <row r="107" spans="22:26" x14ac:dyDescent="0.25">
      <c r="V107"/>
      <c r="W107"/>
      <c r="Z107"/>
    </row>
    <row r="108" spans="22:26" x14ac:dyDescent="0.25">
      <c r="V108"/>
      <c r="W108"/>
      <c r="Z108"/>
    </row>
    <row r="109" spans="22:26" x14ac:dyDescent="0.25">
      <c r="V109"/>
      <c r="W109"/>
      <c r="Z109"/>
    </row>
    <row r="110" spans="22:26" x14ac:dyDescent="0.25">
      <c r="V110"/>
      <c r="W110"/>
      <c r="Z110"/>
    </row>
    <row r="111" spans="22:26" x14ac:dyDescent="0.25">
      <c r="V111"/>
      <c r="W111"/>
      <c r="Z111"/>
    </row>
    <row r="112" spans="22:26" x14ac:dyDescent="0.25">
      <c r="V112"/>
      <c r="W112"/>
      <c r="Z112"/>
    </row>
    <row r="113" spans="22:26" x14ac:dyDescent="0.25">
      <c r="V113"/>
      <c r="W113"/>
      <c r="Z113"/>
    </row>
    <row r="114" spans="22:26" x14ac:dyDescent="0.25">
      <c r="V114"/>
      <c r="W114"/>
      <c r="Z114"/>
    </row>
    <row r="115" spans="22:26" x14ac:dyDescent="0.25">
      <c r="V115"/>
      <c r="W115"/>
      <c r="Z115"/>
    </row>
    <row r="116" spans="22:26" x14ac:dyDescent="0.25">
      <c r="V116"/>
      <c r="W116"/>
      <c r="Z116"/>
    </row>
    <row r="117" spans="22:26" x14ac:dyDescent="0.25">
      <c r="V117"/>
      <c r="W117"/>
      <c r="Z117"/>
    </row>
    <row r="118" spans="22:26" x14ac:dyDescent="0.25">
      <c r="V118"/>
      <c r="W118"/>
      <c r="Z118"/>
    </row>
    <row r="119" spans="22:26" x14ac:dyDescent="0.25">
      <c r="V119"/>
      <c r="W119"/>
      <c r="Z119"/>
    </row>
    <row r="120" spans="22:26" x14ac:dyDescent="0.25">
      <c r="V120"/>
      <c r="W120"/>
      <c r="Z120"/>
    </row>
    <row r="121" spans="22:26" x14ac:dyDescent="0.25">
      <c r="V121"/>
      <c r="W121"/>
      <c r="Z121"/>
    </row>
    <row r="122" spans="22:26" x14ac:dyDescent="0.25">
      <c r="V122"/>
      <c r="W122"/>
      <c r="Z122"/>
    </row>
    <row r="123" spans="22:26" x14ac:dyDescent="0.25">
      <c r="V123"/>
      <c r="W123"/>
      <c r="Z123"/>
    </row>
    <row r="124" spans="22:26" x14ac:dyDescent="0.25">
      <c r="V124"/>
      <c r="W124"/>
      <c r="Z124"/>
    </row>
    <row r="125" spans="22:26" x14ac:dyDescent="0.25">
      <c r="V125"/>
      <c r="W125"/>
      <c r="Z125"/>
    </row>
    <row r="126" spans="22:26" x14ac:dyDescent="0.25">
      <c r="V126"/>
      <c r="W126"/>
      <c r="Z126"/>
    </row>
    <row r="127" spans="22:26" x14ac:dyDescent="0.25">
      <c r="V127"/>
      <c r="W127"/>
      <c r="Z127"/>
    </row>
    <row r="128" spans="22:26" x14ac:dyDescent="0.25">
      <c r="V128"/>
      <c r="W128"/>
      <c r="Z128"/>
    </row>
    <row r="129" spans="22:26" x14ac:dyDescent="0.25">
      <c r="V129"/>
      <c r="W129"/>
      <c r="Z129"/>
    </row>
    <row r="130" spans="22:26" x14ac:dyDescent="0.25">
      <c r="V130"/>
      <c r="W130"/>
      <c r="Z130"/>
    </row>
    <row r="131" spans="22:26" x14ac:dyDescent="0.25">
      <c r="V131"/>
      <c r="W131"/>
      <c r="Z131"/>
    </row>
    <row r="132" spans="22:26" x14ac:dyDescent="0.25">
      <c r="V132"/>
      <c r="W132"/>
      <c r="Z132"/>
    </row>
    <row r="133" spans="22:26" x14ac:dyDescent="0.25">
      <c r="V133"/>
      <c r="W133"/>
      <c r="Z133"/>
    </row>
    <row r="134" spans="22:26" x14ac:dyDescent="0.25">
      <c r="V134"/>
      <c r="W134"/>
      <c r="Z134"/>
    </row>
    <row r="135" spans="22:26" x14ac:dyDescent="0.25">
      <c r="V135"/>
      <c r="W135"/>
      <c r="Z135"/>
    </row>
    <row r="136" spans="22:26" x14ac:dyDescent="0.25">
      <c r="V136"/>
      <c r="W136"/>
      <c r="Z136"/>
    </row>
    <row r="137" spans="22:26" x14ac:dyDescent="0.25">
      <c r="V137"/>
      <c r="W137"/>
      <c r="Z137"/>
    </row>
    <row r="138" spans="22:26" x14ac:dyDescent="0.25">
      <c r="V138"/>
      <c r="W138"/>
      <c r="Z138"/>
    </row>
    <row r="139" spans="22:26" x14ac:dyDescent="0.25">
      <c r="V139"/>
      <c r="W139"/>
      <c r="Z139"/>
    </row>
    <row r="140" spans="22:26" x14ac:dyDescent="0.25">
      <c r="V140"/>
      <c r="W140"/>
      <c r="Z140"/>
    </row>
    <row r="141" spans="22:26" x14ac:dyDescent="0.25">
      <c r="V141"/>
      <c r="W141"/>
      <c r="Z141"/>
    </row>
    <row r="142" spans="22:26" x14ac:dyDescent="0.25">
      <c r="V142"/>
      <c r="W142"/>
      <c r="Z142"/>
    </row>
    <row r="143" spans="22:26" x14ac:dyDescent="0.25">
      <c r="V143"/>
      <c r="W143"/>
      <c r="Z143"/>
    </row>
    <row r="144" spans="22:26" x14ac:dyDescent="0.25">
      <c r="V144"/>
      <c r="W144"/>
      <c r="Z144"/>
    </row>
    <row r="145" spans="22:26" x14ac:dyDescent="0.25">
      <c r="V145"/>
      <c r="W145"/>
      <c r="Z145"/>
    </row>
    <row r="146" spans="22:26" x14ac:dyDescent="0.25">
      <c r="V146"/>
      <c r="W146"/>
      <c r="Z146"/>
    </row>
    <row r="147" spans="22:26" x14ac:dyDescent="0.25">
      <c r="V147"/>
      <c r="W147"/>
      <c r="Z147"/>
    </row>
    <row r="148" spans="22:26" x14ac:dyDescent="0.25">
      <c r="V148"/>
      <c r="W148"/>
      <c r="Z148"/>
    </row>
    <row r="149" spans="22:26" x14ac:dyDescent="0.25">
      <c r="V149"/>
      <c r="W149"/>
      <c r="Z149"/>
    </row>
    <row r="150" spans="22:26" x14ac:dyDescent="0.25">
      <c r="V150"/>
      <c r="W150"/>
      <c r="Z150"/>
    </row>
    <row r="151" spans="22:26" x14ac:dyDescent="0.25">
      <c r="V151"/>
      <c r="W151"/>
      <c r="Z151"/>
    </row>
    <row r="152" spans="22:26" x14ac:dyDescent="0.25">
      <c r="V152"/>
      <c r="W152"/>
      <c r="Z152"/>
    </row>
    <row r="153" spans="22:26" x14ac:dyDescent="0.25">
      <c r="V153"/>
      <c r="W153"/>
      <c r="Z153"/>
    </row>
    <row r="154" spans="22:26" x14ac:dyDescent="0.25">
      <c r="V154"/>
      <c r="W154"/>
      <c r="Z154"/>
    </row>
    <row r="155" spans="22:26" x14ac:dyDescent="0.25">
      <c r="V155"/>
      <c r="W155"/>
      <c r="Z155"/>
    </row>
    <row r="156" spans="22:26" x14ac:dyDescent="0.25">
      <c r="V156"/>
      <c r="W156"/>
      <c r="Z156"/>
    </row>
    <row r="157" spans="22:26" x14ac:dyDescent="0.25">
      <c r="V157"/>
      <c r="W157"/>
      <c r="Z157"/>
    </row>
    <row r="158" spans="22:26" x14ac:dyDescent="0.25">
      <c r="V158"/>
      <c r="W158"/>
      <c r="Z158"/>
    </row>
    <row r="159" spans="22:26" x14ac:dyDescent="0.25">
      <c r="V159"/>
      <c r="W159"/>
      <c r="Z159"/>
    </row>
    <row r="160" spans="22:26" x14ac:dyDescent="0.25">
      <c r="V160"/>
      <c r="W160"/>
      <c r="Z160"/>
    </row>
    <row r="161" spans="22:26" x14ac:dyDescent="0.25">
      <c r="V161"/>
      <c r="W161"/>
      <c r="Z161"/>
    </row>
    <row r="162" spans="22:26" x14ac:dyDescent="0.25">
      <c r="V162"/>
      <c r="W162"/>
      <c r="Z162"/>
    </row>
    <row r="163" spans="22:26" x14ac:dyDescent="0.25">
      <c r="V163"/>
      <c r="W163"/>
      <c r="Z163"/>
    </row>
    <row r="164" spans="22:26" x14ac:dyDescent="0.25">
      <c r="V164"/>
      <c r="W164"/>
      <c r="Z164"/>
    </row>
    <row r="165" spans="22:26" x14ac:dyDescent="0.25">
      <c r="V165"/>
      <c r="W165"/>
      <c r="Z165"/>
    </row>
    <row r="166" spans="22:26" x14ac:dyDescent="0.25">
      <c r="V166"/>
      <c r="W166"/>
      <c r="Z166"/>
    </row>
    <row r="167" spans="22:26" x14ac:dyDescent="0.25">
      <c r="V167"/>
      <c r="W167"/>
      <c r="Z167"/>
    </row>
    <row r="168" spans="22:26" x14ac:dyDescent="0.25">
      <c r="V168"/>
      <c r="W168"/>
      <c r="Z168"/>
    </row>
    <row r="169" spans="22:26" x14ac:dyDescent="0.25">
      <c r="V169"/>
      <c r="W169"/>
      <c r="Z169"/>
    </row>
    <row r="170" spans="22:26" x14ac:dyDescent="0.25">
      <c r="V170"/>
      <c r="W170"/>
      <c r="Z170"/>
    </row>
    <row r="171" spans="22:26" x14ac:dyDescent="0.25">
      <c r="V171"/>
      <c r="W171"/>
      <c r="Z171"/>
    </row>
    <row r="172" spans="22:26" x14ac:dyDescent="0.25">
      <c r="V172"/>
      <c r="W172"/>
      <c r="Z172"/>
    </row>
    <row r="173" spans="22:26" x14ac:dyDescent="0.25">
      <c r="V173"/>
      <c r="W173"/>
      <c r="Z173"/>
    </row>
    <row r="174" spans="22:26" x14ac:dyDescent="0.25">
      <c r="V174"/>
      <c r="W174"/>
      <c r="Z174"/>
    </row>
    <row r="175" spans="22:26" x14ac:dyDescent="0.25">
      <c r="V175"/>
      <c r="W175"/>
      <c r="Z175"/>
    </row>
    <row r="176" spans="22:26" x14ac:dyDescent="0.25">
      <c r="V176"/>
      <c r="W176"/>
      <c r="Z176"/>
    </row>
    <row r="177" spans="22:26" x14ac:dyDescent="0.25">
      <c r="V177"/>
      <c r="W177"/>
      <c r="Z177"/>
    </row>
    <row r="178" spans="22:26" x14ac:dyDescent="0.25">
      <c r="V178"/>
      <c r="W178"/>
      <c r="Z178"/>
    </row>
    <row r="179" spans="22:26" x14ac:dyDescent="0.25">
      <c r="V179"/>
      <c r="W179"/>
      <c r="Z179"/>
    </row>
    <row r="180" spans="22:26" x14ac:dyDescent="0.25">
      <c r="V180"/>
      <c r="W180"/>
      <c r="Z180"/>
    </row>
    <row r="181" spans="22:26" x14ac:dyDescent="0.25">
      <c r="V181"/>
      <c r="W181"/>
      <c r="Z181"/>
    </row>
    <row r="182" spans="22:26" x14ac:dyDescent="0.25">
      <c r="V182"/>
      <c r="W182"/>
      <c r="Z182"/>
    </row>
    <row r="183" spans="22:26" x14ac:dyDescent="0.25">
      <c r="V183"/>
      <c r="W183"/>
      <c r="Z183"/>
    </row>
    <row r="184" spans="22:26" x14ac:dyDescent="0.25">
      <c r="V184"/>
      <c r="W184"/>
      <c r="Z184"/>
    </row>
    <row r="185" spans="22:26" x14ac:dyDescent="0.25">
      <c r="V185"/>
      <c r="W185"/>
      <c r="Z185"/>
    </row>
    <row r="186" spans="22:26" x14ac:dyDescent="0.25">
      <c r="V186"/>
      <c r="W186"/>
      <c r="Z186"/>
    </row>
    <row r="187" spans="22:26" x14ac:dyDescent="0.25">
      <c r="V187"/>
      <c r="W187"/>
      <c r="Z187"/>
    </row>
    <row r="188" spans="22:26" x14ac:dyDescent="0.25">
      <c r="V188"/>
      <c r="W188"/>
      <c r="Z188"/>
    </row>
    <row r="189" spans="22:26" x14ac:dyDescent="0.25">
      <c r="V189"/>
      <c r="W189"/>
      <c r="Z189"/>
    </row>
    <row r="190" spans="22:26" x14ac:dyDescent="0.25">
      <c r="V190"/>
      <c r="W190"/>
      <c r="Z190"/>
    </row>
    <row r="191" spans="22:26" x14ac:dyDescent="0.25">
      <c r="V191"/>
      <c r="W191"/>
      <c r="Z191"/>
    </row>
    <row r="192" spans="22:26" x14ac:dyDescent="0.25">
      <c r="V192"/>
      <c r="W192"/>
      <c r="Z192"/>
    </row>
    <row r="193" spans="22:26" x14ac:dyDescent="0.25">
      <c r="V193"/>
      <c r="W193"/>
      <c r="Z193"/>
    </row>
    <row r="194" spans="22:26" x14ac:dyDescent="0.25">
      <c r="V194"/>
      <c r="W194"/>
      <c r="Z194"/>
    </row>
    <row r="195" spans="22:26" x14ac:dyDescent="0.25">
      <c r="V195"/>
      <c r="W195"/>
      <c r="Z195"/>
    </row>
    <row r="196" spans="22:26" x14ac:dyDescent="0.25">
      <c r="V196"/>
      <c r="W196"/>
      <c r="Z196"/>
    </row>
    <row r="197" spans="22:26" x14ac:dyDescent="0.25">
      <c r="V197"/>
      <c r="W197"/>
      <c r="Z197"/>
    </row>
    <row r="198" spans="22:26" x14ac:dyDescent="0.25">
      <c r="V198"/>
      <c r="W198"/>
      <c r="Z198"/>
    </row>
    <row r="199" spans="22:26" x14ac:dyDescent="0.25">
      <c r="V199"/>
      <c r="W199"/>
      <c r="Z199"/>
    </row>
    <row r="200" spans="22:26" x14ac:dyDescent="0.25">
      <c r="V200"/>
      <c r="W200"/>
      <c r="Z200"/>
    </row>
    <row r="201" spans="22:26" x14ac:dyDescent="0.25">
      <c r="V201"/>
      <c r="W201"/>
      <c r="Z201"/>
    </row>
    <row r="202" spans="22:26" x14ac:dyDescent="0.25">
      <c r="V202"/>
      <c r="W202"/>
      <c r="Z202"/>
    </row>
    <row r="203" spans="22:26" x14ac:dyDescent="0.25">
      <c r="V203"/>
      <c r="W203"/>
      <c r="Z203"/>
    </row>
    <row r="204" spans="22:26" x14ac:dyDescent="0.25">
      <c r="V204"/>
      <c r="W204"/>
      <c r="Z204"/>
    </row>
    <row r="205" spans="22:26" x14ac:dyDescent="0.25">
      <c r="V205"/>
      <c r="W205"/>
      <c r="Z205"/>
    </row>
    <row r="206" spans="22:26" x14ac:dyDescent="0.25">
      <c r="V206"/>
      <c r="W206"/>
      <c r="Z206"/>
    </row>
    <row r="207" spans="22:26" x14ac:dyDescent="0.25">
      <c r="V207"/>
      <c r="W207"/>
      <c r="Z207"/>
    </row>
    <row r="208" spans="22:26" x14ac:dyDescent="0.25">
      <c r="V208"/>
      <c r="W208"/>
      <c r="Z208"/>
    </row>
    <row r="209" spans="22:26" x14ac:dyDescent="0.25">
      <c r="V209"/>
      <c r="W209"/>
      <c r="Z209"/>
    </row>
    <row r="210" spans="22:26" x14ac:dyDescent="0.25">
      <c r="V210"/>
      <c r="W210"/>
      <c r="Z210"/>
    </row>
    <row r="211" spans="22:26" x14ac:dyDescent="0.25">
      <c r="V211"/>
      <c r="W211"/>
      <c r="Z211"/>
    </row>
    <row r="212" spans="22:26" x14ac:dyDescent="0.25">
      <c r="V212"/>
      <c r="W212"/>
      <c r="Z212"/>
    </row>
    <row r="213" spans="22:26" x14ac:dyDescent="0.25">
      <c r="V213"/>
      <c r="W213"/>
      <c r="Z213"/>
    </row>
  </sheetData>
  <mergeCells count="47"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H4:H5"/>
    <mergeCell ref="I4:I5"/>
    <mergeCell ref="J4:J5"/>
    <mergeCell ref="K4:K5"/>
    <mergeCell ref="L4:L5"/>
    <mergeCell ref="V2:AF2"/>
    <mergeCell ref="K3:O3"/>
    <mergeCell ref="P3:U3"/>
    <mergeCell ref="V3:Z3"/>
    <mergeCell ref="AA3:AF3"/>
    <mergeCell ref="R4:S4"/>
    <mergeCell ref="AE4:AF4"/>
    <mergeCell ref="A58:F58"/>
    <mergeCell ref="AA59:AC59"/>
    <mergeCell ref="AB60:AC60"/>
    <mergeCell ref="AE60:AF60"/>
    <mergeCell ref="V4:V5"/>
    <mergeCell ref="W4:W5"/>
    <mergeCell ref="X4:X5"/>
    <mergeCell ref="Y4:Y5"/>
    <mergeCell ref="Z4:Z5"/>
    <mergeCell ref="AA4:AB4"/>
    <mergeCell ref="M4:M5"/>
    <mergeCell ref="N4:N5"/>
    <mergeCell ref="O4:O5"/>
    <mergeCell ref="P4:Q4"/>
    <mergeCell ref="T4:U4"/>
    <mergeCell ref="AC4:AD4"/>
    <mergeCell ref="AA65:AB65"/>
    <mergeCell ref="AE61:AF61"/>
    <mergeCell ref="R62:R64"/>
    <mergeCell ref="AA62:AB62"/>
    <mergeCell ref="AE62:AF62"/>
    <mergeCell ref="AA63:AB63"/>
    <mergeCell ref="AE63:AF63"/>
    <mergeCell ref="AA64:AB64"/>
    <mergeCell ref="AE64:AF6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"/>
  <sheetViews>
    <sheetView zoomScale="80" zoomScaleNormal="80" workbookViewId="0">
      <selection activeCell="C7" sqref="C7"/>
    </sheetView>
  </sheetViews>
  <sheetFormatPr defaultColWidth="9.7109375" defaultRowHeight="12.75" x14ac:dyDescent="0.2"/>
  <cols>
    <col min="1" max="1" width="6" style="12" bestFit="1" customWidth="1"/>
    <col min="2" max="2" width="14.28515625" style="12" customWidth="1"/>
    <col min="3" max="3" width="11.140625" style="12" customWidth="1"/>
    <col min="4" max="4" width="17.140625" style="12" customWidth="1"/>
    <col min="5" max="5" width="12.42578125" style="12" customWidth="1"/>
    <col min="6" max="6" width="12.28515625" style="12" customWidth="1"/>
    <col min="7" max="7" width="11.28515625" style="12" customWidth="1"/>
    <col min="8" max="10" width="9.7109375" style="12"/>
    <col min="11" max="14" width="9.7109375" style="12" customWidth="1"/>
    <col min="15" max="15" width="10.140625" style="13" customWidth="1"/>
    <col min="16" max="16" width="10.28515625" style="13" bestFit="1" customWidth="1"/>
    <col min="17" max="17" width="9.7109375" style="12" customWidth="1"/>
    <col min="18" max="18" width="10.28515625" style="13" bestFit="1" customWidth="1"/>
    <col min="19" max="19" width="11" style="12" customWidth="1"/>
    <col min="20" max="20" width="10.28515625" style="13" bestFit="1" customWidth="1"/>
    <col min="21" max="21" width="11.28515625" style="12" customWidth="1"/>
    <col min="22" max="24" width="9.7109375" style="12"/>
    <col min="25" max="25" width="9.85546875" style="12" bestFit="1" customWidth="1"/>
    <col min="26" max="26" width="11.85546875" style="12" customWidth="1"/>
    <col min="27" max="27" width="11.42578125" style="12" bestFit="1" customWidth="1"/>
    <col min="28" max="28" width="9.85546875" style="12" bestFit="1" customWidth="1"/>
    <col min="29" max="29" width="10.140625" style="12" customWidth="1"/>
    <col min="30" max="30" width="11" style="12" customWidth="1"/>
    <col min="31" max="31" width="11.42578125" style="12" bestFit="1" customWidth="1"/>
    <col min="32" max="32" width="11.42578125" style="12" customWidth="1"/>
    <col min="33" max="16384" width="9.7109375" style="12"/>
  </cols>
  <sheetData>
    <row r="1" spans="1:32" s="38" customFormat="1" ht="63" customHeight="1" x14ac:dyDescent="0.2">
      <c r="A1" s="275" t="s">
        <v>150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</row>
    <row r="2" spans="1:32" s="38" customFormat="1" x14ac:dyDescent="0.2">
      <c r="A2" s="260" t="s">
        <v>3</v>
      </c>
      <c r="B2" s="260" t="s">
        <v>21</v>
      </c>
      <c r="C2" s="260" t="s">
        <v>22</v>
      </c>
      <c r="D2" s="260" t="s">
        <v>1</v>
      </c>
      <c r="E2" s="260" t="s">
        <v>4</v>
      </c>
      <c r="F2" s="260" t="s">
        <v>0</v>
      </c>
      <c r="G2" s="260" t="s">
        <v>20</v>
      </c>
      <c r="H2" s="269" t="s">
        <v>11</v>
      </c>
      <c r="I2" s="270"/>
      <c r="J2" s="271"/>
      <c r="K2" s="252" t="s">
        <v>12</v>
      </c>
      <c r="L2" s="253"/>
      <c r="M2" s="253"/>
      <c r="N2" s="253"/>
      <c r="O2" s="253"/>
      <c r="P2" s="253"/>
      <c r="Q2" s="253"/>
      <c r="R2" s="253"/>
      <c r="S2" s="253"/>
      <c r="T2" s="253"/>
      <c r="U2" s="254"/>
      <c r="V2" s="252" t="s">
        <v>13</v>
      </c>
      <c r="W2" s="253"/>
      <c r="X2" s="253"/>
      <c r="Y2" s="253"/>
      <c r="Z2" s="253"/>
      <c r="AA2" s="253"/>
      <c r="AB2" s="253"/>
      <c r="AC2" s="253"/>
      <c r="AD2" s="253"/>
      <c r="AE2" s="253"/>
      <c r="AF2" s="254"/>
    </row>
    <row r="3" spans="1:32" x14ac:dyDescent="0.2">
      <c r="A3" s="268"/>
      <c r="B3" s="268"/>
      <c r="C3" s="268"/>
      <c r="D3" s="268"/>
      <c r="E3" s="268"/>
      <c r="F3" s="268"/>
      <c r="G3" s="268"/>
      <c r="H3" s="272"/>
      <c r="I3" s="273"/>
      <c r="J3" s="274"/>
      <c r="K3" s="252" t="s">
        <v>17</v>
      </c>
      <c r="L3" s="253"/>
      <c r="M3" s="253"/>
      <c r="N3" s="253"/>
      <c r="O3" s="254"/>
      <c r="P3" s="252" t="s">
        <v>18</v>
      </c>
      <c r="Q3" s="253"/>
      <c r="R3" s="253"/>
      <c r="S3" s="253"/>
      <c r="T3" s="253"/>
      <c r="U3" s="254"/>
      <c r="V3" s="252" t="s">
        <v>17</v>
      </c>
      <c r="W3" s="253"/>
      <c r="X3" s="253"/>
      <c r="Y3" s="253"/>
      <c r="Z3" s="254"/>
      <c r="AA3" s="252" t="s">
        <v>26</v>
      </c>
      <c r="AB3" s="253"/>
      <c r="AC3" s="253"/>
      <c r="AD3" s="253"/>
      <c r="AE3" s="253"/>
      <c r="AF3" s="254"/>
    </row>
    <row r="4" spans="1:32" x14ac:dyDescent="0.2">
      <c r="A4" s="268"/>
      <c r="B4" s="268"/>
      <c r="C4" s="268"/>
      <c r="D4" s="268"/>
      <c r="E4" s="268"/>
      <c r="F4" s="268"/>
      <c r="G4" s="268"/>
      <c r="H4" s="260" t="s">
        <v>10</v>
      </c>
      <c r="I4" s="260" t="s">
        <v>5</v>
      </c>
      <c r="J4" s="260" t="s">
        <v>6</v>
      </c>
      <c r="K4" s="260" t="s">
        <v>9</v>
      </c>
      <c r="L4" s="260" t="s">
        <v>24</v>
      </c>
      <c r="M4" s="260" t="s">
        <v>23</v>
      </c>
      <c r="N4" s="260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258" t="s">
        <v>19</v>
      </c>
      <c r="P4" s="252" t="s">
        <v>14</v>
      </c>
      <c r="Q4" s="254"/>
      <c r="R4" s="252" t="s">
        <v>15</v>
      </c>
      <c r="S4" s="254"/>
      <c r="T4" s="252" t="s">
        <v>16</v>
      </c>
      <c r="U4" s="254"/>
      <c r="V4" s="260" t="s">
        <v>9</v>
      </c>
      <c r="W4" s="260" t="s">
        <v>24</v>
      </c>
      <c r="X4" s="260" t="s">
        <v>23</v>
      </c>
      <c r="Y4" s="260" t="str">
        <f>"відсоток  до загальної кількості виданих доручень (гр."&amp;V6&amp;"/гр."&amp;'[1]05.01.2015'!H6&amp;"*100)"</f>
        <v>відсоток  до загальної кількості виданих доручень (гр.22/гр.8*100)</v>
      </c>
      <c r="Z4" s="258" t="s">
        <v>19</v>
      </c>
      <c r="AA4" s="252" t="s">
        <v>2</v>
      </c>
      <c r="AB4" s="254"/>
      <c r="AC4" s="252" t="s">
        <v>7</v>
      </c>
      <c r="AD4" s="254"/>
      <c r="AE4" s="252" t="s">
        <v>16</v>
      </c>
      <c r="AF4" s="254"/>
    </row>
    <row r="5" spans="1:32" ht="89.25" x14ac:dyDescent="0.2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59"/>
      <c r="P5" s="28" t="s">
        <v>8</v>
      </c>
      <c r="Q5" s="11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28" t="s">
        <v>8</v>
      </c>
      <c r="S5" s="11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28" t="s">
        <v>8</v>
      </c>
      <c r="U5" s="11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61"/>
      <c r="W5" s="261"/>
      <c r="X5" s="261"/>
      <c r="Y5" s="261"/>
      <c r="Z5" s="259"/>
      <c r="AA5" s="28" t="str">
        <f>"сума, грн.
(гр."&amp;T6&amp;"+гр."&amp;Z6&amp;")"</f>
        <v>сума, грн.
(гр.20+гр.26)</v>
      </c>
      <c r="AB5" s="11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28" t="s">
        <v>8</v>
      </c>
      <c r="AD5" s="11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28" t="s">
        <v>8</v>
      </c>
      <c r="AF5" s="11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</row>
    <row r="6" spans="1:32" x14ac:dyDescent="0.2">
      <c r="A6" s="11">
        <v>1</v>
      </c>
      <c r="B6" s="11">
        <f>A6+1</f>
        <v>2</v>
      </c>
      <c r="C6" s="11">
        <f t="shared" ref="C6:AD6" si="0">B6+1</f>
        <v>3</v>
      </c>
      <c r="D6" s="11">
        <f t="shared" si="0"/>
        <v>4</v>
      </c>
      <c r="E6" s="11">
        <f t="shared" si="0"/>
        <v>5</v>
      </c>
      <c r="F6" s="11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11">
        <f t="shared" si="0"/>
        <v>22</v>
      </c>
      <c r="W6" s="11">
        <f t="shared" si="0"/>
        <v>23</v>
      </c>
      <c r="X6" s="11">
        <f t="shared" si="0"/>
        <v>24</v>
      </c>
      <c r="Y6" s="11">
        <f t="shared" si="0"/>
        <v>25</v>
      </c>
      <c r="Z6" s="11">
        <f t="shared" si="0"/>
        <v>26</v>
      </c>
      <c r="AA6" s="11">
        <f t="shared" si="0"/>
        <v>27</v>
      </c>
      <c r="AB6" s="11">
        <f t="shared" si="0"/>
        <v>28</v>
      </c>
      <c r="AC6" s="11">
        <f t="shared" si="0"/>
        <v>29</v>
      </c>
      <c r="AD6" s="11">
        <f t="shared" si="0"/>
        <v>30</v>
      </c>
      <c r="AE6" s="11">
        <v>31</v>
      </c>
      <c r="AF6" s="11">
        <v>32</v>
      </c>
    </row>
    <row r="7" spans="1:32" ht="25.5" x14ac:dyDescent="0.2">
      <c r="A7" s="39">
        <v>1</v>
      </c>
      <c r="B7" s="11" t="s">
        <v>146</v>
      </c>
      <c r="C7" s="11" t="s">
        <v>148</v>
      </c>
      <c r="D7" s="9" t="s">
        <v>27</v>
      </c>
      <c r="E7" s="8" t="s">
        <v>28</v>
      </c>
      <c r="F7" s="8" t="s">
        <v>29</v>
      </c>
      <c r="G7" s="11"/>
      <c r="H7" s="10">
        <v>29</v>
      </c>
      <c r="I7" s="10">
        <v>4</v>
      </c>
      <c r="J7" s="10">
        <v>24</v>
      </c>
      <c r="K7" s="23">
        <v>21</v>
      </c>
      <c r="L7" s="23">
        <v>30</v>
      </c>
      <c r="M7" s="23">
        <v>0</v>
      </c>
      <c r="N7" s="14">
        <f>IF(H7=0,0,K7/H7)*100</f>
        <v>72.41379310344827</v>
      </c>
      <c r="O7" s="24">
        <v>28713.21</v>
      </c>
      <c r="P7" s="25">
        <v>28713.21</v>
      </c>
      <c r="Q7" s="14">
        <f>IF(O7=0,0,P7/O7)*100</f>
        <v>100</v>
      </c>
      <c r="R7" s="25">
        <v>23465.25</v>
      </c>
      <c r="S7" s="14">
        <f>IF(P7=0,0,R7/P7)*100</f>
        <v>81.722837676456237</v>
      </c>
      <c r="T7" s="25">
        <f>P7-R7</f>
        <v>5247.9599999999991</v>
      </c>
      <c r="U7" s="14">
        <f>IF(P7=0,0,T7/P7)*100</f>
        <v>18.277162323543759</v>
      </c>
      <c r="V7" s="23">
        <v>0</v>
      </c>
      <c r="W7" s="23">
        <v>0</v>
      </c>
      <c r="X7" s="23">
        <v>0</v>
      </c>
      <c r="Y7" s="15">
        <f>IF(H7=0,0,V7/H7)*100</f>
        <v>0</v>
      </c>
      <c r="Z7" s="24">
        <v>0</v>
      </c>
      <c r="AA7" s="25">
        <v>0</v>
      </c>
      <c r="AB7" s="15">
        <f>IF(Z7=0,0,AA7/Z7)*100</f>
        <v>0</v>
      </c>
      <c r="AC7" s="25">
        <v>0</v>
      </c>
      <c r="AD7" s="15">
        <f>IF(AA7=0,0,AC7/AA7)*100</f>
        <v>0</v>
      </c>
      <c r="AE7" s="25">
        <v>0</v>
      </c>
      <c r="AF7" s="15">
        <f>IF(AA7=0,0,AE7/AA7)*100</f>
        <v>0</v>
      </c>
    </row>
    <row r="8" spans="1:32" ht="38.25" x14ac:dyDescent="0.2">
      <c r="A8" s="39">
        <v>2</v>
      </c>
      <c r="B8" s="11" t="s">
        <v>146</v>
      </c>
      <c r="C8" s="11" t="s">
        <v>148</v>
      </c>
      <c r="D8" s="9" t="s">
        <v>30</v>
      </c>
      <c r="E8" s="8" t="s">
        <v>31</v>
      </c>
      <c r="F8" s="8" t="s">
        <v>32</v>
      </c>
      <c r="G8" s="11"/>
      <c r="H8" s="10">
        <v>11</v>
      </c>
      <c r="I8" s="10">
        <v>2</v>
      </c>
      <c r="J8" s="10">
        <v>8</v>
      </c>
      <c r="K8" s="23">
        <v>3</v>
      </c>
      <c r="L8" s="23">
        <v>3</v>
      </c>
      <c r="M8" s="23">
        <v>0</v>
      </c>
      <c r="N8" s="14">
        <f t="shared" ref="N8:N58" si="1">IF(H8=0,0,K8/H8)*100</f>
        <v>27.27272727272727</v>
      </c>
      <c r="O8" s="24">
        <v>2055.6799999999998</v>
      </c>
      <c r="P8" s="25">
        <v>2055.6799999999998</v>
      </c>
      <c r="Q8" s="14">
        <f t="shared" ref="Q8:Q58" si="2">IF(O8=0,0,P8/O8)*100</f>
        <v>100</v>
      </c>
      <c r="R8" s="25">
        <v>0</v>
      </c>
      <c r="S8" s="14">
        <f t="shared" ref="S8:S58" si="3">IF(P8=0,0,R8/P8)*100</f>
        <v>0</v>
      </c>
      <c r="T8" s="25">
        <f t="shared" ref="T8:T57" si="4">P8-R8</f>
        <v>2055.6799999999998</v>
      </c>
      <c r="U8" s="14">
        <f t="shared" ref="U8:U58" si="5">IF(P8=0,0,T8/P8)*100</f>
        <v>100</v>
      </c>
      <c r="V8" s="23">
        <v>0</v>
      </c>
      <c r="W8" s="23">
        <v>0</v>
      </c>
      <c r="X8" s="23">
        <v>0</v>
      </c>
      <c r="Y8" s="15">
        <f t="shared" ref="Y8:Y58" si="6">IF(H8=0,0,V8/H8)*100</f>
        <v>0</v>
      </c>
      <c r="Z8" s="24">
        <v>0</v>
      </c>
      <c r="AA8" s="25">
        <v>0</v>
      </c>
      <c r="AB8" s="15">
        <f t="shared" ref="AB8:AB58" si="7">IF(Z8=0,0,AA8/Z8)*100</f>
        <v>0</v>
      </c>
      <c r="AC8" s="25">
        <v>0</v>
      </c>
      <c r="AD8" s="15">
        <f t="shared" ref="AD8:AD58" si="8">IF(AA8=0,0,AC8/AA8)*100</f>
        <v>0</v>
      </c>
      <c r="AE8" s="25">
        <v>0</v>
      </c>
      <c r="AF8" s="15">
        <f t="shared" ref="AF8:AF58" si="9">IF(AA8=0,0,AE8/AA8)*100</f>
        <v>0</v>
      </c>
    </row>
    <row r="9" spans="1:32" ht="25.5" x14ac:dyDescent="0.2">
      <c r="A9" s="39">
        <v>3</v>
      </c>
      <c r="B9" s="11" t="s">
        <v>146</v>
      </c>
      <c r="C9" s="11" t="s">
        <v>148</v>
      </c>
      <c r="D9" s="9" t="s">
        <v>33</v>
      </c>
      <c r="E9" s="8" t="s">
        <v>34</v>
      </c>
      <c r="F9" s="8" t="s">
        <v>35</v>
      </c>
      <c r="G9" s="11"/>
      <c r="H9" s="10">
        <v>33</v>
      </c>
      <c r="I9" s="10">
        <v>4</v>
      </c>
      <c r="J9" s="10">
        <v>29</v>
      </c>
      <c r="K9" s="23">
        <v>17</v>
      </c>
      <c r="L9" s="23">
        <v>18</v>
      </c>
      <c r="M9" s="23">
        <v>0</v>
      </c>
      <c r="N9" s="14">
        <f t="shared" si="1"/>
        <v>51.515151515151516</v>
      </c>
      <c r="O9" s="24">
        <v>26929.119999999999</v>
      </c>
      <c r="P9" s="25">
        <v>26929.119999999999</v>
      </c>
      <c r="Q9" s="14">
        <f t="shared" si="2"/>
        <v>100</v>
      </c>
      <c r="R9" s="25">
        <v>0</v>
      </c>
      <c r="S9" s="14">
        <f t="shared" si="3"/>
        <v>0</v>
      </c>
      <c r="T9" s="25">
        <f t="shared" si="4"/>
        <v>26929.119999999999</v>
      </c>
      <c r="U9" s="14">
        <f t="shared" si="5"/>
        <v>100</v>
      </c>
      <c r="V9" s="23">
        <v>0</v>
      </c>
      <c r="W9" s="23">
        <v>0</v>
      </c>
      <c r="X9" s="23">
        <v>0</v>
      </c>
      <c r="Y9" s="15">
        <f t="shared" si="6"/>
        <v>0</v>
      </c>
      <c r="Z9" s="24">
        <v>0</v>
      </c>
      <c r="AA9" s="25">
        <v>0</v>
      </c>
      <c r="AB9" s="15">
        <f t="shared" si="7"/>
        <v>0</v>
      </c>
      <c r="AC9" s="25">
        <v>0</v>
      </c>
      <c r="AD9" s="15">
        <f t="shared" si="8"/>
        <v>0</v>
      </c>
      <c r="AE9" s="25">
        <v>0</v>
      </c>
      <c r="AF9" s="15">
        <f t="shared" si="9"/>
        <v>0</v>
      </c>
    </row>
    <row r="10" spans="1:32" ht="25.5" x14ac:dyDescent="0.2">
      <c r="A10" s="39">
        <v>4</v>
      </c>
      <c r="B10" s="11" t="s">
        <v>146</v>
      </c>
      <c r="C10" s="11" t="s">
        <v>148</v>
      </c>
      <c r="D10" s="9" t="s">
        <v>36</v>
      </c>
      <c r="E10" s="8" t="s">
        <v>31</v>
      </c>
      <c r="F10" s="8" t="s">
        <v>37</v>
      </c>
      <c r="G10" s="11"/>
      <c r="H10" s="10">
        <v>1</v>
      </c>
      <c r="I10" s="10">
        <v>0</v>
      </c>
      <c r="J10" s="10">
        <v>1</v>
      </c>
      <c r="K10" s="23">
        <v>0</v>
      </c>
      <c r="L10" s="23">
        <v>0</v>
      </c>
      <c r="M10" s="23">
        <v>0</v>
      </c>
      <c r="N10" s="14">
        <f t="shared" si="1"/>
        <v>0</v>
      </c>
      <c r="O10" s="24">
        <v>0</v>
      </c>
      <c r="P10" s="25">
        <v>0</v>
      </c>
      <c r="Q10" s="14">
        <f t="shared" si="2"/>
        <v>0</v>
      </c>
      <c r="R10" s="25">
        <v>0</v>
      </c>
      <c r="S10" s="14">
        <f t="shared" si="3"/>
        <v>0</v>
      </c>
      <c r="T10" s="25">
        <f t="shared" si="4"/>
        <v>0</v>
      </c>
      <c r="U10" s="14">
        <f t="shared" si="5"/>
        <v>0</v>
      </c>
      <c r="V10" s="23">
        <v>0</v>
      </c>
      <c r="W10" s="23">
        <v>0</v>
      </c>
      <c r="X10" s="23">
        <v>0</v>
      </c>
      <c r="Y10" s="15">
        <f t="shared" si="6"/>
        <v>0</v>
      </c>
      <c r="Z10" s="24">
        <v>0</v>
      </c>
      <c r="AA10" s="25">
        <v>0</v>
      </c>
      <c r="AB10" s="15">
        <f t="shared" si="7"/>
        <v>0</v>
      </c>
      <c r="AC10" s="25">
        <v>0</v>
      </c>
      <c r="AD10" s="15">
        <f t="shared" si="8"/>
        <v>0</v>
      </c>
      <c r="AE10" s="25">
        <v>0</v>
      </c>
      <c r="AF10" s="15">
        <f t="shared" si="9"/>
        <v>0</v>
      </c>
    </row>
    <row r="11" spans="1:32" ht="25.5" x14ac:dyDescent="0.2">
      <c r="A11" s="39">
        <v>5</v>
      </c>
      <c r="B11" s="11" t="s">
        <v>146</v>
      </c>
      <c r="C11" s="11" t="s">
        <v>148</v>
      </c>
      <c r="D11" s="9" t="s">
        <v>38</v>
      </c>
      <c r="E11" s="8" t="s">
        <v>31</v>
      </c>
      <c r="F11" s="8" t="s">
        <v>39</v>
      </c>
      <c r="G11" s="11"/>
      <c r="H11" s="10">
        <v>4</v>
      </c>
      <c r="I11" s="10">
        <v>0</v>
      </c>
      <c r="J11" s="10">
        <v>4</v>
      </c>
      <c r="K11" s="23">
        <v>0</v>
      </c>
      <c r="L11" s="23">
        <v>0</v>
      </c>
      <c r="M11" s="23">
        <v>0</v>
      </c>
      <c r="N11" s="14">
        <f t="shared" si="1"/>
        <v>0</v>
      </c>
      <c r="O11" s="24">
        <v>0</v>
      </c>
      <c r="P11" s="25">
        <v>0</v>
      </c>
      <c r="Q11" s="14">
        <f t="shared" si="2"/>
        <v>0</v>
      </c>
      <c r="R11" s="25">
        <v>0</v>
      </c>
      <c r="S11" s="14">
        <f t="shared" si="3"/>
        <v>0</v>
      </c>
      <c r="T11" s="25">
        <f t="shared" si="4"/>
        <v>0</v>
      </c>
      <c r="U11" s="14">
        <f t="shared" si="5"/>
        <v>0</v>
      </c>
      <c r="V11" s="23">
        <v>0</v>
      </c>
      <c r="W11" s="23">
        <v>0</v>
      </c>
      <c r="X11" s="23">
        <v>0</v>
      </c>
      <c r="Y11" s="15">
        <f t="shared" si="6"/>
        <v>0</v>
      </c>
      <c r="Z11" s="24">
        <v>0</v>
      </c>
      <c r="AA11" s="25">
        <v>0</v>
      </c>
      <c r="AB11" s="15">
        <f t="shared" si="7"/>
        <v>0</v>
      </c>
      <c r="AC11" s="25">
        <v>0</v>
      </c>
      <c r="AD11" s="15">
        <f t="shared" si="8"/>
        <v>0</v>
      </c>
      <c r="AE11" s="25">
        <v>0</v>
      </c>
      <c r="AF11" s="15">
        <f t="shared" si="9"/>
        <v>0</v>
      </c>
    </row>
    <row r="12" spans="1:32" ht="25.5" x14ac:dyDescent="0.2">
      <c r="A12" s="39">
        <v>6</v>
      </c>
      <c r="B12" s="11" t="s">
        <v>146</v>
      </c>
      <c r="C12" s="11" t="s">
        <v>148</v>
      </c>
      <c r="D12" s="9" t="s">
        <v>40</v>
      </c>
      <c r="E12" s="8" t="s">
        <v>31</v>
      </c>
      <c r="F12" s="8" t="s">
        <v>41</v>
      </c>
      <c r="G12" s="11"/>
      <c r="H12" s="10">
        <v>10</v>
      </c>
      <c r="I12" s="10">
        <v>1</v>
      </c>
      <c r="J12" s="10">
        <v>8</v>
      </c>
      <c r="K12" s="23">
        <v>9</v>
      </c>
      <c r="L12" s="23">
        <v>12</v>
      </c>
      <c r="M12" s="23">
        <v>1</v>
      </c>
      <c r="N12" s="14">
        <f t="shared" si="1"/>
        <v>90</v>
      </c>
      <c r="O12" s="24">
        <v>8538.26</v>
      </c>
      <c r="P12" s="25">
        <v>8538.26</v>
      </c>
      <c r="Q12" s="14">
        <f t="shared" si="2"/>
        <v>100</v>
      </c>
      <c r="R12" s="25">
        <v>3776.24</v>
      </c>
      <c r="S12" s="14">
        <f t="shared" si="3"/>
        <v>44.227278157376325</v>
      </c>
      <c r="T12" s="25">
        <f t="shared" si="4"/>
        <v>4762.0200000000004</v>
      </c>
      <c r="U12" s="14">
        <f t="shared" si="5"/>
        <v>55.772721842623675</v>
      </c>
      <c r="V12" s="23">
        <v>0</v>
      </c>
      <c r="W12" s="23">
        <v>0</v>
      </c>
      <c r="X12" s="23">
        <v>0</v>
      </c>
      <c r="Y12" s="15">
        <f t="shared" si="6"/>
        <v>0</v>
      </c>
      <c r="Z12" s="24">
        <v>0</v>
      </c>
      <c r="AA12" s="25">
        <v>0</v>
      </c>
      <c r="AB12" s="15">
        <f t="shared" si="7"/>
        <v>0</v>
      </c>
      <c r="AC12" s="25">
        <v>0</v>
      </c>
      <c r="AD12" s="15">
        <f t="shared" si="8"/>
        <v>0</v>
      </c>
      <c r="AE12" s="25">
        <v>0</v>
      </c>
      <c r="AF12" s="15">
        <f t="shared" si="9"/>
        <v>0</v>
      </c>
    </row>
    <row r="13" spans="1:32" ht="25.5" x14ac:dyDescent="0.2">
      <c r="A13" s="39">
        <v>7</v>
      </c>
      <c r="B13" s="11" t="s">
        <v>146</v>
      </c>
      <c r="C13" s="11" t="s">
        <v>148</v>
      </c>
      <c r="D13" s="9" t="s">
        <v>42</v>
      </c>
      <c r="E13" s="8" t="s">
        <v>31</v>
      </c>
      <c r="F13" s="8" t="s">
        <v>43</v>
      </c>
      <c r="G13" s="11"/>
      <c r="H13" s="10">
        <v>32</v>
      </c>
      <c r="I13" s="10">
        <v>8</v>
      </c>
      <c r="J13" s="10">
        <v>20</v>
      </c>
      <c r="K13" s="23">
        <v>9</v>
      </c>
      <c r="L13" s="23">
        <v>9</v>
      </c>
      <c r="M13" s="23">
        <v>0</v>
      </c>
      <c r="N13" s="14">
        <f t="shared" si="1"/>
        <v>28.125</v>
      </c>
      <c r="O13" s="24">
        <v>15792.08</v>
      </c>
      <c r="P13" s="25">
        <v>15792.08</v>
      </c>
      <c r="Q13" s="14">
        <f t="shared" si="2"/>
        <v>100</v>
      </c>
      <c r="R13" s="25">
        <v>2751.69</v>
      </c>
      <c r="S13" s="14">
        <f t="shared" si="3"/>
        <v>17.424493796890594</v>
      </c>
      <c r="T13" s="25">
        <f t="shared" si="4"/>
        <v>13040.39</v>
      </c>
      <c r="U13" s="14">
        <f t="shared" si="5"/>
        <v>82.575506203109398</v>
      </c>
      <c r="V13" s="23">
        <v>0</v>
      </c>
      <c r="W13" s="23">
        <v>0</v>
      </c>
      <c r="X13" s="23">
        <v>0</v>
      </c>
      <c r="Y13" s="15">
        <f t="shared" si="6"/>
        <v>0</v>
      </c>
      <c r="Z13" s="24">
        <v>0</v>
      </c>
      <c r="AA13" s="25">
        <v>0</v>
      </c>
      <c r="AB13" s="15">
        <f t="shared" si="7"/>
        <v>0</v>
      </c>
      <c r="AC13" s="25">
        <v>0</v>
      </c>
      <c r="AD13" s="15">
        <f t="shared" si="8"/>
        <v>0</v>
      </c>
      <c r="AE13" s="25">
        <v>0</v>
      </c>
      <c r="AF13" s="15">
        <f t="shared" si="9"/>
        <v>0</v>
      </c>
    </row>
    <row r="14" spans="1:32" ht="25.5" x14ac:dyDescent="0.2">
      <c r="A14" s="39">
        <v>8</v>
      </c>
      <c r="B14" s="11" t="s">
        <v>146</v>
      </c>
      <c r="C14" s="11" t="s">
        <v>148</v>
      </c>
      <c r="D14" s="9" t="s">
        <v>44</v>
      </c>
      <c r="E14" s="8" t="s">
        <v>45</v>
      </c>
      <c r="F14" s="8" t="s">
        <v>46</v>
      </c>
      <c r="G14" s="11"/>
      <c r="H14" s="10">
        <v>11</v>
      </c>
      <c r="I14" s="10">
        <v>0</v>
      </c>
      <c r="J14" s="10">
        <v>9</v>
      </c>
      <c r="K14" s="23">
        <v>6</v>
      </c>
      <c r="L14" s="23">
        <v>7</v>
      </c>
      <c r="M14" s="23">
        <v>0</v>
      </c>
      <c r="N14" s="14">
        <f t="shared" si="1"/>
        <v>54.54545454545454</v>
      </c>
      <c r="O14" s="24">
        <v>8604.99</v>
      </c>
      <c r="P14" s="25">
        <v>8604.99</v>
      </c>
      <c r="Q14" s="14">
        <f t="shared" si="2"/>
        <v>100</v>
      </c>
      <c r="R14" s="25">
        <v>2674.73</v>
      </c>
      <c r="S14" s="14">
        <f t="shared" si="3"/>
        <v>31.083475983121424</v>
      </c>
      <c r="T14" s="25">
        <f t="shared" si="4"/>
        <v>5930.26</v>
      </c>
      <c r="U14" s="14">
        <f t="shared" si="5"/>
        <v>68.916524016878583</v>
      </c>
      <c r="V14" s="23">
        <v>0</v>
      </c>
      <c r="W14" s="23">
        <v>0</v>
      </c>
      <c r="X14" s="23">
        <v>0</v>
      </c>
      <c r="Y14" s="15">
        <f t="shared" si="6"/>
        <v>0</v>
      </c>
      <c r="Z14" s="24">
        <v>0</v>
      </c>
      <c r="AA14" s="25">
        <v>0</v>
      </c>
      <c r="AB14" s="15">
        <f t="shared" si="7"/>
        <v>0</v>
      </c>
      <c r="AC14" s="25">
        <v>0</v>
      </c>
      <c r="AD14" s="15">
        <f t="shared" si="8"/>
        <v>0</v>
      </c>
      <c r="AE14" s="25">
        <v>0</v>
      </c>
      <c r="AF14" s="15">
        <f t="shared" si="9"/>
        <v>0</v>
      </c>
    </row>
    <row r="15" spans="1:32" ht="25.5" x14ac:dyDescent="0.2">
      <c r="A15" s="39">
        <v>9</v>
      </c>
      <c r="B15" s="11" t="s">
        <v>146</v>
      </c>
      <c r="C15" s="11" t="s">
        <v>148</v>
      </c>
      <c r="D15" s="9" t="s">
        <v>47</v>
      </c>
      <c r="E15" s="8" t="s">
        <v>31</v>
      </c>
      <c r="F15" s="8" t="s">
        <v>48</v>
      </c>
      <c r="G15" s="11"/>
      <c r="H15" s="10">
        <v>9</v>
      </c>
      <c r="I15" s="10">
        <v>2</v>
      </c>
      <c r="J15" s="10">
        <v>6</v>
      </c>
      <c r="K15" s="23">
        <v>2</v>
      </c>
      <c r="L15" s="23">
        <v>2</v>
      </c>
      <c r="M15" s="23">
        <v>0</v>
      </c>
      <c r="N15" s="14">
        <f t="shared" si="1"/>
        <v>22.222222222222221</v>
      </c>
      <c r="O15" s="24">
        <v>274.06</v>
      </c>
      <c r="P15" s="25">
        <v>274.06</v>
      </c>
      <c r="Q15" s="14">
        <f t="shared" si="2"/>
        <v>100</v>
      </c>
      <c r="R15" s="25">
        <v>0</v>
      </c>
      <c r="S15" s="14">
        <f t="shared" si="3"/>
        <v>0</v>
      </c>
      <c r="T15" s="25">
        <f t="shared" si="4"/>
        <v>274.06</v>
      </c>
      <c r="U15" s="14">
        <f t="shared" si="5"/>
        <v>100</v>
      </c>
      <c r="V15" s="23">
        <v>0</v>
      </c>
      <c r="W15" s="23">
        <v>0</v>
      </c>
      <c r="X15" s="23">
        <v>0</v>
      </c>
      <c r="Y15" s="15">
        <f t="shared" si="6"/>
        <v>0</v>
      </c>
      <c r="Z15" s="24">
        <v>0</v>
      </c>
      <c r="AA15" s="25">
        <v>0</v>
      </c>
      <c r="AB15" s="15">
        <f t="shared" si="7"/>
        <v>0</v>
      </c>
      <c r="AC15" s="25">
        <v>0</v>
      </c>
      <c r="AD15" s="15">
        <f t="shared" si="8"/>
        <v>0</v>
      </c>
      <c r="AE15" s="25">
        <v>0</v>
      </c>
      <c r="AF15" s="15">
        <f t="shared" si="9"/>
        <v>0</v>
      </c>
    </row>
    <row r="16" spans="1:32" ht="25.5" x14ac:dyDescent="0.2">
      <c r="A16" s="39">
        <v>10</v>
      </c>
      <c r="B16" s="11" t="s">
        <v>146</v>
      </c>
      <c r="C16" s="11" t="s">
        <v>148</v>
      </c>
      <c r="D16" s="9" t="s">
        <v>49</v>
      </c>
      <c r="E16" s="8" t="s">
        <v>50</v>
      </c>
      <c r="F16" s="8" t="s">
        <v>51</v>
      </c>
      <c r="G16" s="11"/>
      <c r="H16" s="10">
        <v>16</v>
      </c>
      <c r="I16" s="10">
        <v>4</v>
      </c>
      <c r="J16" s="10">
        <v>10</v>
      </c>
      <c r="K16" s="23">
        <v>14</v>
      </c>
      <c r="L16" s="23">
        <v>18</v>
      </c>
      <c r="M16" s="23">
        <v>0</v>
      </c>
      <c r="N16" s="14">
        <f t="shared" si="1"/>
        <v>87.5</v>
      </c>
      <c r="O16" s="24">
        <v>12476.1</v>
      </c>
      <c r="P16" s="25">
        <v>12476.1</v>
      </c>
      <c r="Q16" s="14">
        <f t="shared" si="2"/>
        <v>100</v>
      </c>
      <c r="R16" s="25">
        <v>11674.54</v>
      </c>
      <c r="S16" s="14">
        <f t="shared" si="3"/>
        <v>93.57523585094701</v>
      </c>
      <c r="T16" s="25">
        <f t="shared" si="4"/>
        <v>801.55999999999949</v>
      </c>
      <c r="U16" s="14">
        <f t="shared" si="5"/>
        <v>6.4247641490529848</v>
      </c>
      <c r="V16" s="23">
        <v>0</v>
      </c>
      <c r="W16" s="23">
        <v>0</v>
      </c>
      <c r="X16" s="23">
        <v>0</v>
      </c>
      <c r="Y16" s="15">
        <f t="shared" si="6"/>
        <v>0</v>
      </c>
      <c r="Z16" s="24">
        <v>0</v>
      </c>
      <c r="AA16" s="25">
        <v>0</v>
      </c>
      <c r="AB16" s="15">
        <f t="shared" si="7"/>
        <v>0</v>
      </c>
      <c r="AC16" s="25">
        <v>0</v>
      </c>
      <c r="AD16" s="15">
        <f t="shared" si="8"/>
        <v>0</v>
      </c>
      <c r="AE16" s="25">
        <v>0</v>
      </c>
      <c r="AF16" s="15">
        <f t="shared" si="9"/>
        <v>0</v>
      </c>
    </row>
    <row r="17" spans="1:32" ht="25.5" x14ac:dyDescent="0.2">
      <c r="A17" s="39">
        <v>11</v>
      </c>
      <c r="B17" s="11" t="s">
        <v>146</v>
      </c>
      <c r="C17" s="11" t="s">
        <v>148</v>
      </c>
      <c r="D17" s="9" t="s">
        <v>52</v>
      </c>
      <c r="E17" s="8" t="s">
        <v>31</v>
      </c>
      <c r="F17" s="8" t="s">
        <v>53</v>
      </c>
      <c r="G17" s="11"/>
      <c r="H17" s="10">
        <v>13</v>
      </c>
      <c r="I17" s="10">
        <v>2</v>
      </c>
      <c r="J17" s="10">
        <v>10</v>
      </c>
      <c r="K17" s="23">
        <v>6</v>
      </c>
      <c r="L17" s="23">
        <v>6</v>
      </c>
      <c r="M17" s="23">
        <v>1</v>
      </c>
      <c r="N17" s="14">
        <f t="shared" si="1"/>
        <v>46.153846153846153</v>
      </c>
      <c r="O17" s="24">
        <v>8538.52</v>
      </c>
      <c r="P17" s="25">
        <v>8538.52</v>
      </c>
      <c r="Q17" s="14">
        <f t="shared" si="2"/>
        <v>100</v>
      </c>
      <c r="R17" s="25">
        <v>7857.95</v>
      </c>
      <c r="S17" s="14">
        <f t="shared" si="3"/>
        <v>92.02941493373558</v>
      </c>
      <c r="T17" s="25">
        <f t="shared" si="4"/>
        <v>680.57000000000062</v>
      </c>
      <c r="U17" s="14">
        <f t="shared" si="5"/>
        <v>7.9705850662644186</v>
      </c>
      <c r="V17" s="23">
        <v>0</v>
      </c>
      <c r="W17" s="23">
        <v>0</v>
      </c>
      <c r="X17" s="23">
        <v>0</v>
      </c>
      <c r="Y17" s="15">
        <f t="shared" si="6"/>
        <v>0</v>
      </c>
      <c r="Z17" s="24">
        <v>0</v>
      </c>
      <c r="AA17" s="25">
        <v>0</v>
      </c>
      <c r="AB17" s="15">
        <f t="shared" si="7"/>
        <v>0</v>
      </c>
      <c r="AC17" s="25">
        <v>0</v>
      </c>
      <c r="AD17" s="15">
        <f t="shared" si="8"/>
        <v>0</v>
      </c>
      <c r="AE17" s="25">
        <v>0</v>
      </c>
      <c r="AF17" s="15">
        <f t="shared" si="9"/>
        <v>0</v>
      </c>
    </row>
    <row r="18" spans="1:32" ht="25.5" x14ac:dyDescent="0.2">
      <c r="A18" s="39">
        <v>12</v>
      </c>
      <c r="B18" s="11" t="s">
        <v>146</v>
      </c>
      <c r="C18" s="11" t="s">
        <v>148</v>
      </c>
      <c r="D18" s="9" t="s">
        <v>54</v>
      </c>
      <c r="E18" s="8" t="s">
        <v>28</v>
      </c>
      <c r="F18" s="8" t="s">
        <v>55</v>
      </c>
      <c r="G18" s="11"/>
      <c r="H18" s="10">
        <v>32</v>
      </c>
      <c r="I18" s="10">
        <v>3</v>
      </c>
      <c r="J18" s="10">
        <v>28</v>
      </c>
      <c r="K18" s="23">
        <v>21</v>
      </c>
      <c r="L18" s="23">
        <v>32</v>
      </c>
      <c r="M18" s="23">
        <v>0</v>
      </c>
      <c r="N18" s="14">
        <f t="shared" si="1"/>
        <v>65.625</v>
      </c>
      <c r="O18" s="24">
        <v>42617.1</v>
      </c>
      <c r="P18" s="25">
        <v>42617.1</v>
      </c>
      <c r="Q18" s="14">
        <f t="shared" si="2"/>
        <v>100</v>
      </c>
      <c r="R18" s="25">
        <v>27105.35</v>
      </c>
      <c r="S18" s="14">
        <f t="shared" si="3"/>
        <v>63.60205175856639</v>
      </c>
      <c r="T18" s="25">
        <f t="shared" si="4"/>
        <v>15511.75</v>
      </c>
      <c r="U18" s="14">
        <f t="shared" si="5"/>
        <v>36.397948241433603</v>
      </c>
      <c r="V18" s="23">
        <v>0</v>
      </c>
      <c r="W18" s="23">
        <v>0</v>
      </c>
      <c r="X18" s="23">
        <v>0</v>
      </c>
      <c r="Y18" s="15">
        <f t="shared" si="6"/>
        <v>0</v>
      </c>
      <c r="Z18" s="24">
        <v>0</v>
      </c>
      <c r="AA18" s="25">
        <v>0</v>
      </c>
      <c r="AB18" s="15">
        <f t="shared" si="7"/>
        <v>0</v>
      </c>
      <c r="AC18" s="25">
        <v>0</v>
      </c>
      <c r="AD18" s="15">
        <f t="shared" si="8"/>
        <v>0</v>
      </c>
      <c r="AE18" s="25">
        <v>0</v>
      </c>
      <c r="AF18" s="15">
        <f t="shared" si="9"/>
        <v>0</v>
      </c>
    </row>
    <row r="19" spans="1:32" ht="25.5" x14ac:dyDescent="0.2">
      <c r="A19" s="39">
        <v>13</v>
      </c>
      <c r="B19" s="11" t="s">
        <v>146</v>
      </c>
      <c r="C19" s="11" t="s">
        <v>148</v>
      </c>
      <c r="D19" s="9" t="s">
        <v>56</v>
      </c>
      <c r="E19" s="8" t="s">
        <v>57</v>
      </c>
      <c r="F19" s="8" t="s">
        <v>58</v>
      </c>
      <c r="G19" s="11"/>
      <c r="H19" s="10">
        <v>23</v>
      </c>
      <c r="I19" s="10">
        <v>5</v>
      </c>
      <c r="J19" s="10">
        <v>15</v>
      </c>
      <c r="K19" s="23">
        <v>17</v>
      </c>
      <c r="L19" s="23">
        <v>18</v>
      </c>
      <c r="M19" s="23">
        <v>1</v>
      </c>
      <c r="N19" s="14">
        <f t="shared" si="1"/>
        <v>73.91304347826086</v>
      </c>
      <c r="O19" s="24">
        <v>18009.21</v>
      </c>
      <c r="P19" s="25">
        <v>18009.21</v>
      </c>
      <c r="Q19" s="14">
        <f t="shared" si="2"/>
        <v>100</v>
      </c>
      <c r="R19" s="25">
        <v>8665.85</v>
      </c>
      <c r="S19" s="14">
        <f t="shared" si="3"/>
        <v>48.1189902277779</v>
      </c>
      <c r="T19" s="25">
        <f t="shared" si="4"/>
        <v>9343.3599999999988</v>
      </c>
      <c r="U19" s="14">
        <f t="shared" si="5"/>
        <v>51.8810097722221</v>
      </c>
      <c r="V19" s="23">
        <v>0</v>
      </c>
      <c r="W19" s="23">
        <v>0</v>
      </c>
      <c r="X19" s="23">
        <v>0</v>
      </c>
      <c r="Y19" s="15">
        <f t="shared" si="6"/>
        <v>0</v>
      </c>
      <c r="Z19" s="24">
        <v>0</v>
      </c>
      <c r="AA19" s="25">
        <v>0</v>
      </c>
      <c r="AB19" s="15">
        <f t="shared" si="7"/>
        <v>0</v>
      </c>
      <c r="AC19" s="25">
        <v>0</v>
      </c>
      <c r="AD19" s="15">
        <f t="shared" si="8"/>
        <v>0</v>
      </c>
      <c r="AE19" s="25">
        <v>0</v>
      </c>
      <c r="AF19" s="15">
        <f t="shared" si="9"/>
        <v>0</v>
      </c>
    </row>
    <row r="20" spans="1:32" ht="25.5" x14ac:dyDescent="0.2">
      <c r="A20" s="39">
        <v>14</v>
      </c>
      <c r="B20" s="11" t="s">
        <v>146</v>
      </c>
      <c r="C20" s="11" t="s">
        <v>148</v>
      </c>
      <c r="D20" s="9" t="s">
        <v>59</v>
      </c>
      <c r="E20" s="8" t="s">
        <v>60</v>
      </c>
      <c r="F20" s="8" t="s">
        <v>61</v>
      </c>
      <c r="G20" s="11"/>
      <c r="H20" s="10">
        <v>10</v>
      </c>
      <c r="I20" s="10">
        <v>1</v>
      </c>
      <c r="J20" s="10">
        <v>8</v>
      </c>
      <c r="K20" s="23">
        <v>0</v>
      </c>
      <c r="L20" s="23">
        <v>0</v>
      </c>
      <c r="M20" s="23">
        <v>0</v>
      </c>
      <c r="N20" s="14">
        <f t="shared" si="1"/>
        <v>0</v>
      </c>
      <c r="O20" s="24">
        <v>0</v>
      </c>
      <c r="P20" s="25">
        <v>0</v>
      </c>
      <c r="Q20" s="14">
        <f t="shared" si="2"/>
        <v>0</v>
      </c>
      <c r="R20" s="25">
        <v>0</v>
      </c>
      <c r="S20" s="14">
        <f t="shared" si="3"/>
        <v>0</v>
      </c>
      <c r="T20" s="25">
        <f t="shared" si="4"/>
        <v>0</v>
      </c>
      <c r="U20" s="14">
        <f t="shared" si="5"/>
        <v>0</v>
      </c>
      <c r="V20" s="23">
        <v>0</v>
      </c>
      <c r="W20" s="23">
        <v>0</v>
      </c>
      <c r="X20" s="23">
        <v>0</v>
      </c>
      <c r="Y20" s="15">
        <f t="shared" si="6"/>
        <v>0</v>
      </c>
      <c r="Z20" s="24">
        <v>0</v>
      </c>
      <c r="AA20" s="25">
        <v>0</v>
      </c>
      <c r="AB20" s="15">
        <f t="shared" si="7"/>
        <v>0</v>
      </c>
      <c r="AC20" s="25">
        <v>0</v>
      </c>
      <c r="AD20" s="15">
        <f t="shared" si="8"/>
        <v>0</v>
      </c>
      <c r="AE20" s="25">
        <v>0</v>
      </c>
      <c r="AF20" s="15">
        <f t="shared" si="9"/>
        <v>0</v>
      </c>
    </row>
    <row r="21" spans="1:32" ht="25.5" x14ac:dyDescent="0.2">
      <c r="A21" s="39">
        <v>15</v>
      </c>
      <c r="B21" s="11" t="s">
        <v>146</v>
      </c>
      <c r="C21" s="11" t="s">
        <v>148</v>
      </c>
      <c r="D21" s="9" t="s">
        <v>62</v>
      </c>
      <c r="E21" s="8" t="s">
        <v>63</v>
      </c>
      <c r="F21" s="8" t="s">
        <v>64</v>
      </c>
      <c r="G21" s="11"/>
      <c r="H21" s="10">
        <v>30</v>
      </c>
      <c r="I21" s="10">
        <v>9</v>
      </c>
      <c r="J21" s="10">
        <v>20</v>
      </c>
      <c r="K21" s="23">
        <v>23</v>
      </c>
      <c r="L21" s="23">
        <v>25</v>
      </c>
      <c r="M21" s="23">
        <v>0</v>
      </c>
      <c r="N21" s="14">
        <f t="shared" si="1"/>
        <v>76.666666666666671</v>
      </c>
      <c r="O21" s="24">
        <v>13631.39</v>
      </c>
      <c r="P21" s="25">
        <v>13631.39</v>
      </c>
      <c r="Q21" s="14">
        <f t="shared" si="2"/>
        <v>100</v>
      </c>
      <c r="R21" s="25">
        <v>6881.47</v>
      </c>
      <c r="S21" s="14">
        <f t="shared" si="3"/>
        <v>50.482525993313963</v>
      </c>
      <c r="T21" s="25">
        <f t="shared" si="4"/>
        <v>6749.9199999999992</v>
      </c>
      <c r="U21" s="14">
        <f t="shared" si="5"/>
        <v>49.517474006686037</v>
      </c>
      <c r="V21" s="23">
        <v>0</v>
      </c>
      <c r="W21" s="23">
        <v>0</v>
      </c>
      <c r="X21" s="23">
        <v>0</v>
      </c>
      <c r="Y21" s="15">
        <f t="shared" si="6"/>
        <v>0</v>
      </c>
      <c r="Z21" s="24">
        <v>0</v>
      </c>
      <c r="AA21" s="25">
        <v>0</v>
      </c>
      <c r="AB21" s="15">
        <f t="shared" si="7"/>
        <v>0</v>
      </c>
      <c r="AC21" s="25">
        <v>0</v>
      </c>
      <c r="AD21" s="15">
        <f t="shared" si="8"/>
        <v>0</v>
      </c>
      <c r="AE21" s="25">
        <v>0</v>
      </c>
      <c r="AF21" s="15">
        <f t="shared" si="9"/>
        <v>0</v>
      </c>
    </row>
    <row r="22" spans="1:32" ht="25.5" x14ac:dyDescent="0.2">
      <c r="A22" s="39">
        <v>16</v>
      </c>
      <c r="B22" s="11" t="s">
        <v>146</v>
      </c>
      <c r="C22" s="11" t="s">
        <v>148</v>
      </c>
      <c r="D22" s="9" t="s">
        <v>65</v>
      </c>
      <c r="E22" s="8" t="s">
        <v>31</v>
      </c>
      <c r="F22" s="8" t="s">
        <v>66</v>
      </c>
      <c r="G22" s="11"/>
      <c r="H22" s="10">
        <v>18</v>
      </c>
      <c r="I22" s="10">
        <v>1</v>
      </c>
      <c r="J22" s="10">
        <v>15</v>
      </c>
      <c r="K22" s="23">
        <v>13</v>
      </c>
      <c r="L22" s="23">
        <v>18</v>
      </c>
      <c r="M22" s="23">
        <v>1</v>
      </c>
      <c r="N22" s="14">
        <f t="shared" si="1"/>
        <v>72.222222222222214</v>
      </c>
      <c r="O22" s="24">
        <v>13325.88</v>
      </c>
      <c r="P22" s="25">
        <v>13325.88</v>
      </c>
      <c r="Q22" s="14">
        <f t="shared" si="2"/>
        <v>100</v>
      </c>
      <c r="R22" s="25">
        <v>6890.57</v>
      </c>
      <c r="S22" s="14">
        <f t="shared" si="3"/>
        <v>51.708179872548754</v>
      </c>
      <c r="T22" s="25">
        <f t="shared" si="4"/>
        <v>6435.3099999999995</v>
      </c>
      <c r="U22" s="14">
        <f t="shared" si="5"/>
        <v>48.291820127451246</v>
      </c>
      <c r="V22" s="23">
        <v>0</v>
      </c>
      <c r="W22" s="23">
        <v>0</v>
      </c>
      <c r="X22" s="23">
        <v>0</v>
      </c>
      <c r="Y22" s="15">
        <f t="shared" si="6"/>
        <v>0</v>
      </c>
      <c r="Z22" s="24">
        <v>0</v>
      </c>
      <c r="AA22" s="25">
        <v>0</v>
      </c>
      <c r="AB22" s="15">
        <f t="shared" si="7"/>
        <v>0</v>
      </c>
      <c r="AC22" s="25">
        <v>0</v>
      </c>
      <c r="AD22" s="15">
        <f t="shared" si="8"/>
        <v>0</v>
      </c>
      <c r="AE22" s="25">
        <v>0</v>
      </c>
      <c r="AF22" s="15">
        <f t="shared" si="9"/>
        <v>0</v>
      </c>
    </row>
    <row r="23" spans="1:32" ht="38.25" x14ac:dyDescent="0.2">
      <c r="A23" s="39">
        <v>17</v>
      </c>
      <c r="B23" s="11" t="s">
        <v>146</v>
      </c>
      <c r="C23" s="11" t="s">
        <v>148</v>
      </c>
      <c r="D23" s="9" t="s">
        <v>67</v>
      </c>
      <c r="E23" s="8" t="s">
        <v>68</v>
      </c>
      <c r="F23" s="8" t="s">
        <v>69</v>
      </c>
      <c r="G23" s="11"/>
      <c r="H23" s="10">
        <v>10</v>
      </c>
      <c r="I23" s="10">
        <v>3</v>
      </c>
      <c r="J23" s="10">
        <v>4</v>
      </c>
      <c r="K23" s="23">
        <v>2</v>
      </c>
      <c r="L23" s="23">
        <v>2</v>
      </c>
      <c r="M23" s="23">
        <v>0</v>
      </c>
      <c r="N23" s="14">
        <f t="shared" si="1"/>
        <v>20</v>
      </c>
      <c r="O23" s="24">
        <v>4382.9799999999996</v>
      </c>
      <c r="P23" s="25">
        <v>4382.9799999999996</v>
      </c>
      <c r="Q23" s="14">
        <f t="shared" si="2"/>
        <v>100</v>
      </c>
      <c r="R23" s="25">
        <v>0</v>
      </c>
      <c r="S23" s="14">
        <f t="shared" si="3"/>
        <v>0</v>
      </c>
      <c r="T23" s="25">
        <f t="shared" si="4"/>
        <v>4382.9799999999996</v>
      </c>
      <c r="U23" s="14">
        <f t="shared" si="5"/>
        <v>100</v>
      </c>
      <c r="V23" s="23">
        <v>0</v>
      </c>
      <c r="W23" s="23">
        <v>0</v>
      </c>
      <c r="X23" s="23">
        <v>0</v>
      </c>
      <c r="Y23" s="15">
        <f t="shared" si="6"/>
        <v>0</v>
      </c>
      <c r="Z23" s="24">
        <v>0</v>
      </c>
      <c r="AA23" s="25">
        <v>0</v>
      </c>
      <c r="AB23" s="15">
        <f t="shared" si="7"/>
        <v>0</v>
      </c>
      <c r="AC23" s="25">
        <v>0</v>
      </c>
      <c r="AD23" s="15">
        <f t="shared" si="8"/>
        <v>0</v>
      </c>
      <c r="AE23" s="25">
        <v>0</v>
      </c>
      <c r="AF23" s="15">
        <f t="shared" si="9"/>
        <v>0</v>
      </c>
    </row>
    <row r="24" spans="1:32" ht="25.5" x14ac:dyDescent="0.2">
      <c r="A24" s="39">
        <v>18</v>
      </c>
      <c r="B24" s="11" t="s">
        <v>146</v>
      </c>
      <c r="C24" s="11" t="s">
        <v>148</v>
      </c>
      <c r="D24" s="17" t="s">
        <v>70</v>
      </c>
      <c r="E24" s="8" t="s">
        <v>31</v>
      </c>
      <c r="F24" s="9" t="s">
        <v>71</v>
      </c>
      <c r="G24" s="11"/>
      <c r="H24" s="10">
        <v>2</v>
      </c>
      <c r="I24" s="10">
        <v>0</v>
      </c>
      <c r="J24" s="10">
        <v>2</v>
      </c>
      <c r="K24" s="23">
        <v>0</v>
      </c>
      <c r="L24" s="23">
        <v>0</v>
      </c>
      <c r="M24" s="23">
        <v>0</v>
      </c>
      <c r="N24" s="14">
        <f t="shared" si="1"/>
        <v>0</v>
      </c>
      <c r="O24" s="24">
        <v>0</v>
      </c>
      <c r="P24" s="25">
        <v>0</v>
      </c>
      <c r="Q24" s="14">
        <f t="shared" si="2"/>
        <v>0</v>
      </c>
      <c r="R24" s="25">
        <v>0</v>
      </c>
      <c r="S24" s="14">
        <f t="shared" si="3"/>
        <v>0</v>
      </c>
      <c r="T24" s="25">
        <f>P24-R24</f>
        <v>0</v>
      </c>
      <c r="U24" s="14">
        <f t="shared" si="5"/>
        <v>0</v>
      </c>
      <c r="V24" s="23">
        <v>0</v>
      </c>
      <c r="W24" s="23">
        <v>0</v>
      </c>
      <c r="X24" s="23">
        <v>0</v>
      </c>
      <c r="Y24" s="15">
        <f t="shared" si="6"/>
        <v>0</v>
      </c>
      <c r="Z24" s="24">
        <v>0</v>
      </c>
      <c r="AA24" s="25">
        <v>0</v>
      </c>
      <c r="AB24" s="15">
        <f t="shared" si="7"/>
        <v>0</v>
      </c>
      <c r="AC24" s="25">
        <v>0</v>
      </c>
      <c r="AD24" s="15">
        <f t="shared" si="8"/>
        <v>0</v>
      </c>
      <c r="AE24" s="25">
        <v>0</v>
      </c>
      <c r="AF24" s="15">
        <f t="shared" si="9"/>
        <v>0</v>
      </c>
    </row>
    <row r="25" spans="1:32" ht="25.5" x14ac:dyDescent="0.2">
      <c r="A25" s="39">
        <v>19</v>
      </c>
      <c r="B25" s="11" t="s">
        <v>146</v>
      </c>
      <c r="C25" s="11" t="s">
        <v>148</v>
      </c>
      <c r="D25" s="9" t="s">
        <v>72</v>
      </c>
      <c r="E25" s="8" t="s">
        <v>73</v>
      </c>
      <c r="F25" s="8" t="s">
        <v>74</v>
      </c>
      <c r="G25" s="11"/>
      <c r="H25" s="10">
        <v>4</v>
      </c>
      <c r="I25" s="10">
        <v>1</v>
      </c>
      <c r="J25" s="10">
        <v>3</v>
      </c>
      <c r="K25" s="23">
        <v>2</v>
      </c>
      <c r="L25" s="23">
        <v>2</v>
      </c>
      <c r="M25" s="23">
        <v>1</v>
      </c>
      <c r="N25" s="14">
        <f t="shared" si="1"/>
        <v>50</v>
      </c>
      <c r="O25" s="24">
        <v>563.33000000000004</v>
      </c>
      <c r="P25" s="25">
        <v>0</v>
      </c>
      <c r="Q25" s="14">
        <f t="shared" si="2"/>
        <v>0</v>
      </c>
      <c r="R25" s="25">
        <v>0</v>
      </c>
      <c r="S25" s="14">
        <f t="shared" si="3"/>
        <v>0</v>
      </c>
      <c r="T25" s="25">
        <f t="shared" si="4"/>
        <v>0</v>
      </c>
      <c r="U25" s="14">
        <f t="shared" si="5"/>
        <v>0</v>
      </c>
      <c r="V25" s="23">
        <v>0</v>
      </c>
      <c r="W25" s="23">
        <v>0</v>
      </c>
      <c r="X25" s="23">
        <v>0</v>
      </c>
      <c r="Y25" s="15">
        <f t="shared" si="6"/>
        <v>0</v>
      </c>
      <c r="Z25" s="24">
        <v>0</v>
      </c>
      <c r="AA25" s="25">
        <v>0</v>
      </c>
      <c r="AB25" s="15">
        <f t="shared" si="7"/>
        <v>0</v>
      </c>
      <c r="AC25" s="25">
        <v>0</v>
      </c>
      <c r="AD25" s="15">
        <f t="shared" si="8"/>
        <v>0</v>
      </c>
      <c r="AE25" s="25">
        <v>0</v>
      </c>
      <c r="AF25" s="15">
        <f t="shared" si="9"/>
        <v>0</v>
      </c>
    </row>
    <row r="26" spans="1:32" ht="25.5" x14ac:dyDescent="0.2">
      <c r="A26" s="39">
        <v>20</v>
      </c>
      <c r="B26" s="11" t="s">
        <v>146</v>
      </c>
      <c r="C26" s="11" t="s">
        <v>148</v>
      </c>
      <c r="D26" s="9" t="s">
        <v>75</v>
      </c>
      <c r="E26" s="8" t="s">
        <v>76</v>
      </c>
      <c r="F26" s="8" t="s">
        <v>77</v>
      </c>
      <c r="G26" s="11"/>
      <c r="H26" s="10">
        <v>40</v>
      </c>
      <c r="I26" s="10">
        <v>6</v>
      </c>
      <c r="J26" s="10">
        <v>27</v>
      </c>
      <c r="K26" s="23">
        <v>4</v>
      </c>
      <c r="L26" s="23">
        <v>4</v>
      </c>
      <c r="M26" s="23">
        <v>0</v>
      </c>
      <c r="N26" s="14">
        <f t="shared" si="1"/>
        <v>10</v>
      </c>
      <c r="O26" s="24">
        <v>2325.66</v>
      </c>
      <c r="P26" s="25">
        <v>994.8</v>
      </c>
      <c r="Q26" s="14">
        <f t="shared" si="2"/>
        <v>42.774954206547818</v>
      </c>
      <c r="R26" s="25">
        <v>994.8</v>
      </c>
      <c r="S26" s="14">
        <f t="shared" si="3"/>
        <v>100</v>
      </c>
      <c r="T26" s="25">
        <f t="shared" si="4"/>
        <v>0</v>
      </c>
      <c r="U26" s="14">
        <f t="shared" si="5"/>
        <v>0</v>
      </c>
      <c r="V26" s="23">
        <v>0</v>
      </c>
      <c r="W26" s="23">
        <v>0</v>
      </c>
      <c r="X26" s="23">
        <v>0</v>
      </c>
      <c r="Y26" s="15">
        <f t="shared" si="6"/>
        <v>0</v>
      </c>
      <c r="Z26" s="24">
        <v>0</v>
      </c>
      <c r="AA26" s="25">
        <v>0</v>
      </c>
      <c r="AB26" s="15">
        <f t="shared" si="7"/>
        <v>0</v>
      </c>
      <c r="AC26" s="25">
        <v>0</v>
      </c>
      <c r="AD26" s="15">
        <f t="shared" si="8"/>
        <v>0</v>
      </c>
      <c r="AE26" s="25">
        <v>0</v>
      </c>
      <c r="AF26" s="15">
        <f t="shared" si="9"/>
        <v>0</v>
      </c>
    </row>
    <row r="27" spans="1:32" ht="25.5" x14ac:dyDescent="0.2">
      <c r="A27" s="39">
        <v>21</v>
      </c>
      <c r="B27" s="11" t="s">
        <v>146</v>
      </c>
      <c r="C27" s="11" t="s">
        <v>148</v>
      </c>
      <c r="D27" s="9" t="s">
        <v>78</v>
      </c>
      <c r="E27" s="8" t="s">
        <v>31</v>
      </c>
      <c r="F27" s="8" t="s">
        <v>79</v>
      </c>
      <c r="G27" s="11"/>
      <c r="H27" s="10">
        <v>12</v>
      </c>
      <c r="I27" s="10">
        <v>3</v>
      </c>
      <c r="J27" s="10">
        <v>9</v>
      </c>
      <c r="K27" s="23">
        <v>7</v>
      </c>
      <c r="L27" s="23">
        <v>12</v>
      </c>
      <c r="M27" s="23">
        <v>1</v>
      </c>
      <c r="N27" s="14">
        <f t="shared" si="1"/>
        <v>58.333333333333336</v>
      </c>
      <c r="O27" s="24">
        <v>12560.53</v>
      </c>
      <c r="P27" s="25">
        <v>12560.53</v>
      </c>
      <c r="Q27" s="14">
        <f t="shared" si="2"/>
        <v>100</v>
      </c>
      <c r="R27" s="25">
        <v>1690.57</v>
      </c>
      <c r="S27" s="14">
        <f t="shared" si="3"/>
        <v>13.459384277574275</v>
      </c>
      <c r="T27" s="25">
        <f t="shared" si="4"/>
        <v>10869.960000000001</v>
      </c>
      <c r="U27" s="14">
        <f t="shared" si="5"/>
        <v>86.540615722425727</v>
      </c>
      <c r="V27" s="23">
        <v>0</v>
      </c>
      <c r="W27" s="23">
        <v>0</v>
      </c>
      <c r="X27" s="23">
        <v>0</v>
      </c>
      <c r="Y27" s="15">
        <f t="shared" si="6"/>
        <v>0</v>
      </c>
      <c r="Z27" s="24">
        <v>0</v>
      </c>
      <c r="AA27" s="25">
        <v>0</v>
      </c>
      <c r="AB27" s="15">
        <f t="shared" si="7"/>
        <v>0</v>
      </c>
      <c r="AC27" s="25">
        <v>0</v>
      </c>
      <c r="AD27" s="15">
        <f t="shared" si="8"/>
        <v>0</v>
      </c>
      <c r="AE27" s="25">
        <v>0</v>
      </c>
      <c r="AF27" s="15">
        <f t="shared" si="9"/>
        <v>0</v>
      </c>
    </row>
    <row r="28" spans="1:32" ht="25.5" x14ac:dyDescent="0.2">
      <c r="A28" s="39">
        <v>22</v>
      </c>
      <c r="B28" s="11" t="s">
        <v>146</v>
      </c>
      <c r="C28" s="11" t="s">
        <v>148</v>
      </c>
      <c r="D28" s="9" t="s">
        <v>80</v>
      </c>
      <c r="E28" s="8" t="s">
        <v>28</v>
      </c>
      <c r="F28" s="8" t="s">
        <v>81</v>
      </c>
      <c r="G28" s="11"/>
      <c r="H28" s="10">
        <v>56</v>
      </c>
      <c r="I28" s="10">
        <v>3</v>
      </c>
      <c r="J28" s="10">
        <v>52</v>
      </c>
      <c r="K28" s="23">
        <v>40</v>
      </c>
      <c r="L28" s="23">
        <v>48</v>
      </c>
      <c r="M28" s="23">
        <v>0</v>
      </c>
      <c r="N28" s="14">
        <f t="shared" si="1"/>
        <v>71.428571428571431</v>
      </c>
      <c r="O28" s="24">
        <v>76616.070000000007</v>
      </c>
      <c r="P28" s="25">
        <v>76616.070000000007</v>
      </c>
      <c r="Q28" s="14">
        <f t="shared" si="2"/>
        <v>100</v>
      </c>
      <c r="R28" s="25">
        <v>64845.9</v>
      </c>
      <c r="S28" s="14">
        <f t="shared" si="3"/>
        <v>84.637465743152831</v>
      </c>
      <c r="T28" s="25">
        <f t="shared" si="4"/>
        <v>11770.170000000006</v>
      </c>
      <c r="U28" s="14">
        <f t="shared" si="5"/>
        <v>15.362534256847166</v>
      </c>
      <c r="V28" s="23">
        <v>0</v>
      </c>
      <c r="W28" s="23">
        <v>0</v>
      </c>
      <c r="X28" s="23">
        <v>0</v>
      </c>
      <c r="Y28" s="15">
        <f t="shared" si="6"/>
        <v>0</v>
      </c>
      <c r="Z28" s="24">
        <v>0</v>
      </c>
      <c r="AA28" s="25">
        <v>0</v>
      </c>
      <c r="AB28" s="15">
        <f t="shared" si="7"/>
        <v>0</v>
      </c>
      <c r="AC28" s="25">
        <v>0</v>
      </c>
      <c r="AD28" s="15">
        <f t="shared" si="8"/>
        <v>0</v>
      </c>
      <c r="AE28" s="25">
        <v>0</v>
      </c>
      <c r="AF28" s="15">
        <f t="shared" si="9"/>
        <v>0</v>
      </c>
    </row>
    <row r="29" spans="1:32" ht="38.25" x14ac:dyDescent="0.2">
      <c r="A29" s="39">
        <v>23</v>
      </c>
      <c r="B29" s="11" t="s">
        <v>146</v>
      </c>
      <c r="C29" s="11" t="s">
        <v>148</v>
      </c>
      <c r="D29" s="9" t="s">
        <v>82</v>
      </c>
      <c r="E29" s="8" t="s">
        <v>31</v>
      </c>
      <c r="F29" s="8" t="s">
        <v>83</v>
      </c>
      <c r="G29" s="11"/>
      <c r="H29" s="10">
        <v>24</v>
      </c>
      <c r="I29" s="10">
        <v>4</v>
      </c>
      <c r="J29" s="10">
        <v>20</v>
      </c>
      <c r="K29" s="23">
        <v>7</v>
      </c>
      <c r="L29" s="23">
        <v>7</v>
      </c>
      <c r="M29" s="23">
        <v>0</v>
      </c>
      <c r="N29" s="14">
        <f t="shared" si="1"/>
        <v>29.166666666666668</v>
      </c>
      <c r="O29" s="24">
        <v>8273.7000000000007</v>
      </c>
      <c r="P29" s="25">
        <v>8273.7000000000007</v>
      </c>
      <c r="Q29" s="14">
        <f t="shared" si="2"/>
        <v>100</v>
      </c>
      <c r="R29" s="25">
        <v>0</v>
      </c>
      <c r="S29" s="14">
        <f t="shared" si="3"/>
        <v>0</v>
      </c>
      <c r="T29" s="25">
        <f t="shared" si="4"/>
        <v>8273.7000000000007</v>
      </c>
      <c r="U29" s="14">
        <f t="shared" si="5"/>
        <v>100</v>
      </c>
      <c r="V29" s="23">
        <v>0</v>
      </c>
      <c r="W29" s="23">
        <v>0</v>
      </c>
      <c r="X29" s="23">
        <v>0</v>
      </c>
      <c r="Y29" s="15">
        <f t="shared" si="6"/>
        <v>0</v>
      </c>
      <c r="Z29" s="24">
        <v>0</v>
      </c>
      <c r="AA29" s="25">
        <v>0</v>
      </c>
      <c r="AB29" s="15">
        <f t="shared" si="7"/>
        <v>0</v>
      </c>
      <c r="AC29" s="25">
        <v>0</v>
      </c>
      <c r="AD29" s="15">
        <f t="shared" si="8"/>
        <v>0</v>
      </c>
      <c r="AE29" s="25">
        <v>0</v>
      </c>
      <c r="AF29" s="15">
        <f t="shared" si="9"/>
        <v>0</v>
      </c>
    </row>
    <row r="30" spans="1:32" ht="25.5" x14ac:dyDescent="0.2">
      <c r="A30" s="39">
        <v>24</v>
      </c>
      <c r="B30" s="11" t="s">
        <v>146</v>
      </c>
      <c r="C30" s="11" t="s">
        <v>148</v>
      </c>
      <c r="D30" s="9" t="s">
        <v>84</v>
      </c>
      <c r="E30" s="8" t="s">
        <v>31</v>
      </c>
      <c r="F30" s="8" t="s">
        <v>85</v>
      </c>
      <c r="G30" s="11"/>
      <c r="H30" s="10">
        <v>10</v>
      </c>
      <c r="I30" s="10">
        <v>1</v>
      </c>
      <c r="J30" s="10">
        <v>8</v>
      </c>
      <c r="K30" s="23">
        <v>7</v>
      </c>
      <c r="L30" s="23">
        <v>7</v>
      </c>
      <c r="M30" s="23">
        <v>0</v>
      </c>
      <c r="N30" s="14">
        <f t="shared" si="1"/>
        <v>70</v>
      </c>
      <c r="O30" s="24">
        <v>13297.75</v>
      </c>
      <c r="P30" s="25">
        <v>13297.75</v>
      </c>
      <c r="Q30" s="14">
        <f t="shared" si="2"/>
        <v>100</v>
      </c>
      <c r="R30" s="25">
        <v>4451.93</v>
      </c>
      <c r="S30" s="14">
        <f t="shared" si="3"/>
        <v>33.478821605158771</v>
      </c>
      <c r="T30" s="25">
        <f t="shared" si="4"/>
        <v>8845.82</v>
      </c>
      <c r="U30" s="14">
        <f t="shared" si="5"/>
        <v>66.521178394841229</v>
      </c>
      <c r="V30" s="23">
        <v>0</v>
      </c>
      <c r="W30" s="23">
        <v>0</v>
      </c>
      <c r="X30" s="23">
        <v>0</v>
      </c>
      <c r="Y30" s="15">
        <f t="shared" si="6"/>
        <v>0</v>
      </c>
      <c r="Z30" s="24">
        <v>0</v>
      </c>
      <c r="AA30" s="25">
        <v>0</v>
      </c>
      <c r="AB30" s="15">
        <f t="shared" si="7"/>
        <v>0</v>
      </c>
      <c r="AC30" s="25">
        <v>0</v>
      </c>
      <c r="AD30" s="15">
        <f t="shared" si="8"/>
        <v>0</v>
      </c>
      <c r="AE30" s="25">
        <v>0</v>
      </c>
      <c r="AF30" s="15">
        <f t="shared" si="9"/>
        <v>0</v>
      </c>
    </row>
    <row r="31" spans="1:32" ht="25.5" x14ac:dyDescent="0.2">
      <c r="A31" s="39">
        <v>25</v>
      </c>
      <c r="B31" s="11" t="s">
        <v>146</v>
      </c>
      <c r="C31" s="11" t="s">
        <v>148</v>
      </c>
      <c r="D31" s="9" t="s">
        <v>86</v>
      </c>
      <c r="E31" s="8" t="s">
        <v>31</v>
      </c>
      <c r="F31" s="8" t="s">
        <v>87</v>
      </c>
      <c r="G31" s="11"/>
      <c r="H31" s="10">
        <v>42</v>
      </c>
      <c r="I31" s="10">
        <v>14</v>
      </c>
      <c r="J31" s="10">
        <v>27</v>
      </c>
      <c r="K31" s="23">
        <v>38</v>
      </c>
      <c r="L31" s="23">
        <v>57</v>
      </c>
      <c r="M31" s="23">
        <v>3</v>
      </c>
      <c r="N31" s="14">
        <f t="shared" si="1"/>
        <v>90.476190476190482</v>
      </c>
      <c r="O31" s="24">
        <v>45527.77</v>
      </c>
      <c r="P31" s="25">
        <v>45527.27</v>
      </c>
      <c r="Q31" s="14">
        <f t="shared" si="2"/>
        <v>99.998901769183945</v>
      </c>
      <c r="R31" s="25">
        <v>30483.7</v>
      </c>
      <c r="S31" s="14">
        <f t="shared" si="3"/>
        <v>66.957012796945662</v>
      </c>
      <c r="T31" s="25">
        <f t="shared" si="4"/>
        <v>15043.569999999996</v>
      </c>
      <c r="U31" s="14">
        <f t="shared" si="5"/>
        <v>33.042987203054338</v>
      </c>
      <c r="V31" s="23">
        <v>0</v>
      </c>
      <c r="W31" s="23">
        <v>0</v>
      </c>
      <c r="X31" s="23">
        <v>0</v>
      </c>
      <c r="Y31" s="15">
        <f t="shared" si="6"/>
        <v>0</v>
      </c>
      <c r="Z31" s="24">
        <v>0</v>
      </c>
      <c r="AA31" s="25">
        <v>0</v>
      </c>
      <c r="AB31" s="15">
        <f t="shared" si="7"/>
        <v>0</v>
      </c>
      <c r="AC31" s="25">
        <v>0</v>
      </c>
      <c r="AD31" s="15">
        <f t="shared" si="8"/>
        <v>0</v>
      </c>
      <c r="AE31" s="25">
        <v>0</v>
      </c>
      <c r="AF31" s="15">
        <f t="shared" si="9"/>
        <v>0</v>
      </c>
    </row>
    <row r="32" spans="1:32" ht="25.5" x14ac:dyDescent="0.2">
      <c r="A32" s="39">
        <v>26</v>
      </c>
      <c r="B32" s="11" t="s">
        <v>146</v>
      </c>
      <c r="C32" s="11" t="s">
        <v>148</v>
      </c>
      <c r="D32" s="9" t="s">
        <v>88</v>
      </c>
      <c r="E32" s="8" t="s">
        <v>31</v>
      </c>
      <c r="F32" s="8" t="s">
        <v>89</v>
      </c>
      <c r="G32" s="11"/>
      <c r="H32" s="10">
        <v>6</v>
      </c>
      <c r="I32" s="10">
        <v>2</v>
      </c>
      <c r="J32" s="10">
        <v>4</v>
      </c>
      <c r="K32" s="23">
        <v>4</v>
      </c>
      <c r="L32" s="23">
        <v>4</v>
      </c>
      <c r="M32" s="23">
        <v>0</v>
      </c>
      <c r="N32" s="14">
        <f t="shared" si="1"/>
        <v>66.666666666666657</v>
      </c>
      <c r="O32" s="24">
        <v>4365.1899999999996</v>
      </c>
      <c r="P32" s="25">
        <v>4365.1899999999996</v>
      </c>
      <c r="Q32" s="14">
        <f t="shared" si="2"/>
        <v>100</v>
      </c>
      <c r="R32" s="25">
        <v>4365.1899999999996</v>
      </c>
      <c r="S32" s="14">
        <f t="shared" si="3"/>
        <v>100</v>
      </c>
      <c r="T32" s="25">
        <f t="shared" si="4"/>
        <v>0</v>
      </c>
      <c r="U32" s="14">
        <f t="shared" si="5"/>
        <v>0</v>
      </c>
      <c r="V32" s="23">
        <v>0</v>
      </c>
      <c r="W32" s="23">
        <v>0</v>
      </c>
      <c r="X32" s="23">
        <v>0</v>
      </c>
      <c r="Y32" s="15">
        <f t="shared" si="6"/>
        <v>0</v>
      </c>
      <c r="Z32" s="24">
        <v>0</v>
      </c>
      <c r="AA32" s="25">
        <v>0</v>
      </c>
      <c r="AB32" s="15">
        <f t="shared" si="7"/>
        <v>0</v>
      </c>
      <c r="AC32" s="25">
        <v>0</v>
      </c>
      <c r="AD32" s="15">
        <f t="shared" si="8"/>
        <v>0</v>
      </c>
      <c r="AE32" s="25">
        <v>0</v>
      </c>
      <c r="AF32" s="15">
        <f t="shared" si="9"/>
        <v>0</v>
      </c>
    </row>
    <row r="33" spans="1:32" ht="25.5" x14ac:dyDescent="0.2">
      <c r="A33" s="39">
        <v>27</v>
      </c>
      <c r="B33" s="11" t="s">
        <v>146</v>
      </c>
      <c r="C33" s="11" t="s">
        <v>148</v>
      </c>
      <c r="D33" s="9" t="s">
        <v>90</v>
      </c>
      <c r="E33" s="8" t="s">
        <v>60</v>
      </c>
      <c r="F33" s="8" t="s">
        <v>91</v>
      </c>
      <c r="G33" s="11"/>
      <c r="H33" s="10">
        <v>5</v>
      </c>
      <c r="I33" s="10">
        <v>1</v>
      </c>
      <c r="J33" s="10">
        <v>4</v>
      </c>
      <c r="K33" s="23">
        <v>0</v>
      </c>
      <c r="L33" s="23">
        <v>0</v>
      </c>
      <c r="M33" s="23">
        <v>0</v>
      </c>
      <c r="N33" s="14">
        <f t="shared" si="1"/>
        <v>0</v>
      </c>
      <c r="O33" s="24">
        <v>0</v>
      </c>
      <c r="P33" s="25">
        <v>0</v>
      </c>
      <c r="Q33" s="14">
        <f t="shared" si="2"/>
        <v>0</v>
      </c>
      <c r="R33" s="25">
        <v>0</v>
      </c>
      <c r="S33" s="14">
        <f t="shared" si="3"/>
        <v>0</v>
      </c>
      <c r="T33" s="25">
        <f t="shared" si="4"/>
        <v>0</v>
      </c>
      <c r="U33" s="14">
        <f t="shared" si="5"/>
        <v>0</v>
      </c>
      <c r="V33" s="23">
        <v>0</v>
      </c>
      <c r="W33" s="23">
        <v>0</v>
      </c>
      <c r="X33" s="23">
        <v>0</v>
      </c>
      <c r="Y33" s="15">
        <f t="shared" si="6"/>
        <v>0</v>
      </c>
      <c r="Z33" s="24">
        <v>0</v>
      </c>
      <c r="AA33" s="25">
        <v>0</v>
      </c>
      <c r="AB33" s="15">
        <f t="shared" si="7"/>
        <v>0</v>
      </c>
      <c r="AC33" s="25">
        <v>0</v>
      </c>
      <c r="AD33" s="15">
        <f t="shared" si="8"/>
        <v>0</v>
      </c>
      <c r="AE33" s="25">
        <v>0</v>
      </c>
      <c r="AF33" s="15">
        <f t="shared" si="9"/>
        <v>0</v>
      </c>
    </row>
    <row r="34" spans="1:32" ht="25.5" x14ac:dyDescent="0.2">
      <c r="A34" s="39">
        <v>28</v>
      </c>
      <c r="B34" s="11" t="s">
        <v>146</v>
      </c>
      <c r="C34" s="11" t="s">
        <v>148</v>
      </c>
      <c r="D34" s="9" t="s">
        <v>92</v>
      </c>
      <c r="E34" s="8" t="s">
        <v>68</v>
      </c>
      <c r="F34" s="8" t="s">
        <v>93</v>
      </c>
      <c r="G34" s="11"/>
      <c r="H34" s="10">
        <v>47</v>
      </c>
      <c r="I34" s="10">
        <v>16</v>
      </c>
      <c r="J34" s="10">
        <v>26</v>
      </c>
      <c r="K34" s="23">
        <v>20</v>
      </c>
      <c r="L34" s="23">
        <v>20</v>
      </c>
      <c r="M34" s="23">
        <v>2</v>
      </c>
      <c r="N34" s="14">
        <f t="shared" si="1"/>
        <v>42.553191489361701</v>
      </c>
      <c r="O34" s="24">
        <v>14010.76</v>
      </c>
      <c r="P34" s="25">
        <v>12873.75</v>
      </c>
      <c r="Q34" s="14">
        <f t="shared" si="2"/>
        <v>91.88473715915481</v>
      </c>
      <c r="R34" s="25">
        <v>791.7</v>
      </c>
      <c r="S34" s="14">
        <f t="shared" si="3"/>
        <v>6.1497232741042822</v>
      </c>
      <c r="T34" s="25">
        <f t="shared" si="4"/>
        <v>12082.05</v>
      </c>
      <c r="U34" s="14">
        <f t="shared" si="5"/>
        <v>93.850276725895711</v>
      </c>
      <c r="V34" s="23">
        <v>0</v>
      </c>
      <c r="W34" s="23">
        <v>0</v>
      </c>
      <c r="X34" s="23">
        <v>0</v>
      </c>
      <c r="Y34" s="15">
        <f t="shared" si="6"/>
        <v>0</v>
      </c>
      <c r="Z34" s="24">
        <v>0</v>
      </c>
      <c r="AA34" s="25">
        <v>0</v>
      </c>
      <c r="AB34" s="15">
        <f t="shared" si="7"/>
        <v>0</v>
      </c>
      <c r="AC34" s="25">
        <v>0</v>
      </c>
      <c r="AD34" s="15">
        <f t="shared" si="8"/>
        <v>0</v>
      </c>
      <c r="AE34" s="25">
        <v>0</v>
      </c>
      <c r="AF34" s="15">
        <f t="shared" si="9"/>
        <v>0</v>
      </c>
    </row>
    <row r="35" spans="1:32" ht="25.5" x14ac:dyDescent="0.2">
      <c r="A35" s="39">
        <v>29</v>
      </c>
      <c r="B35" s="11" t="s">
        <v>146</v>
      </c>
      <c r="C35" s="11" t="s">
        <v>148</v>
      </c>
      <c r="D35" s="9" t="s">
        <v>94</v>
      </c>
      <c r="E35" s="8" t="s">
        <v>95</v>
      </c>
      <c r="F35" s="8" t="s">
        <v>96</v>
      </c>
      <c r="G35" s="11"/>
      <c r="H35" s="10">
        <v>22</v>
      </c>
      <c r="I35" s="10">
        <v>2</v>
      </c>
      <c r="J35" s="10">
        <v>18</v>
      </c>
      <c r="K35" s="23">
        <v>18</v>
      </c>
      <c r="L35" s="23">
        <v>29</v>
      </c>
      <c r="M35" s="23">
        <v>0</v>
      </c>
      <c r="N35" s="14">
        <f t="shared" si="1"/>
        <v>81.818181818181827</v>
      </c>
      <c r="O35" s="24">
        <v>20163.07</v>
      </c>
      <c r="P35" s="25">
        <v>20163.07</v>
      </c>
      <c r="Q35" s="14">
        <f t="shared" si="2"/>
        <v>100</v>
      </c>
      <c r="R35" s="25">
        <v>15927.78</v>
      </c>
      <c r="S35" s="14">
        <f t="shared" si="3"/>
        <v>78.994815769622377</v>
      </c>
      <c r="T35" s="25">
        <f t="shared" si="4"/>
        <v>4235.2899999999991</v>
      </c>
      <c r="U35" s="14">
        <f t="shared" si="5"/>
        <v>21.005184230377612</v>
      </c>
      <c r="V35" s="23">
        <v>0</v>
      </c>
      <c r="W35" s="23">
        <v>0</v>
      </c>
      <c r="X35" s="23">
        <v>0</v>
      </c>
      <c r="Y35" s="15">
        <f t="shared" si="6"/>
        <v>0</v>
      </c>
      <c r="Z35" s="24">
        <v>0</v>
      </c>
      <c r="AA35" s="25">
        <v>0</v>
      </c>
      <c r="AB35" s="15">
        <f t="shared" si="7"/>
        <v>0</v>
      </c>
      <c r="AC35" s="25">
        <v>0</v>
      </c>
      <c r="AD35" s="15">
        <f t="shared" si="8"/>
        <v>0</v>
      </c>
      <c r="AE35" s="25">
        <v>0</v>
      </c>
      <c r="AF35" s="15">
        <f t="shared" si="9"/>
        <v>0</v>
      </c>
    </row>
    <row r="36" spans="1:32" ht="25.5" x14ac:dyDescent="0.2">
      <c r="A36" s="39">
        <v>30</v>
      </c>
      <c r="B36" s="11" t="s">
        <v>146</v>
      </c>
      <c r="C36" s="11" t="s">
        <v>148</v>
      </c>
      <c r="D36" s="9" t="s">
        <v>97</v>
      </c>
      <c r="E36" s="8" t="s">
        <v>63</v>
      </c>
      <c r="F36" s="8" t="s">
        <v>98</v>
      </c>
      <c r="G36" s="11"/>
      <c r="H36" s="10">
        <v>34</v>
      </c>
      <c r="I36" s="10">
        <v>2</v>
      </c>
      <c r="J36" s="10">
        <v>31</v>
      </c>
      <c r="K36" s="23">
        <v>27</v>
      </c>
      <c r="L36" s="23">
        <v>27</v>
      </c>
      <c r="M36" s="23">
        <v>0</v>
      </c>
      <c r="N36" s="14">
        <f t="shared" si="1"/>
        <v>79.411764705882348</v>
      </c>
      <c r="O36" s="24">
        <v>7887.05</v>
      </c>
      <c r="P36" s="25">
        <v>7887.05</v>
      </c>
      <c r="Q36" s="14">
        <f t="shared" si="2"/>
        <v>100</v>
      </c>
      <c r="R36" s="25">
        <v>6762.01</v>
      </c>
      <c r="S36" s="14">
        <f t="shared" si="3"/>
        <v>85.735604566980044</v>
      </c>
      <c r="T36" s="25">
        <f t="shared" si="4"/>
        <v>1125.04</v>
      </c>
      <c r="U36" s="14">
        <f t="shared" si="5"/>
        <v>14.264395433019949</v>
      </c>
      <c r="V36" s="23">
        <v>0</v>
      </c>
      <c r="W36" s="23">
        <v>0</v>
      </c>
      <c r="X36" s="23">
        <v>0</v>
      </c>
      <c r="Y36" s="15">
        <f t="shared" si="6"/>
        <v>0</v>
      </c>
      <c r="Z36" s="24">
        <v>0</v>
      </c>
      <c r="AA36" s="25">
        <v>0</v>
      </c>
      <c r="AB36" s="15">
        <f t="shared" si="7"/>
        <v>0</v>
      </c>
      <c r="AC36" s="25">
        <v>0</v>
      </c>
      <c r="AD36" s="15">
        <f t="shared" si="8"/>
        <v>0</v>
      </c>
      <c r="AE36" s="25">
        <v>0</v>
      </c>
      <c r="AF36" s="15">
        <f t="shared" si="9"/>
        <v>0</v>
      </c>
    </row>
    <row r="37" spans="1:32" ht="25.5" x14ac:dyDescent="0.2">
      <c r="A37" s="39">
        <v>31</v>
      </c>
      <c r="B37" s="11" t="s">
        <v>146</v>
      </c>
      <c r="C37" s="11" t="s">
        <v>148</v>
      </c>
      <c r="D37" s="9" t="s">
        <v>99</v>
      </c>
      <c r="E37" s="8" t="s">
        <v>31</v>
      </c>
      <c r="F37" s="8" t="s">
        <v>100</v>
      </c>
      <c r="G37" s="11"/>
      <c r="H37" s="10">
        <v>13</v>
      </c>
      <c r="I37" s="10">
        <v>2</v>
      </c>
      <c r="J37" s="10">
        <v>7</v>
      </c>
      <c r="K37" s="23">
        <v>5</v>
      </c>
      <c r="L37" s="23">
        <v>5</v>
      </c>
      <c r="M37" s="23">
        <v>0</v>
      </c>
      <c r="N37" s="14">
        <f t="shared" si="1"/>
        <v>38.461538461538467</v>
      </c>
      <c r="O37" s="24">
        <v>6325.39</v>
      </c>
      <c r="P37" s="25">
        <v>6325.39</v>
      </c>
      <c r="Q37" s="14">
        <f t="shared" si="2"/>
        <v>100</v>
      </c>
      <c r="R37" s="25">
        <v>3861.98</v>
      </c>
      <c r="S37" s="14">
        <f t="shared" si="3"/>
        <v>61.055207663084801</v>
      </c>
      <c r="T37" s="25">
        <f t="shared" si="4"/>
        <v>2463.4100000000003</v>
      </c>
      <c r="U37" s="14">
        <f t="shared" si="5"/>
        <v>38.944792336915199</v>
      </c>
      <c r="V37" s="23">
        <v>0</v>
      </c>
      <c r="W37" s="23">
        <v>0</v>
      </c>
      <c r="X37" s="23">
        <v>0</v>
      </c>
      <c r="Y37" s="15">
        <f t="shared" si="6"/>
        <v>0</v>
      </c>
      <c r="Z37" s="24">
        <v>0</v>
      </c>
      <c r="AA37" s="25">
        <v>0</v>
      </c>
      <c r="AB37" s="15">
        <f t="shared" si="7"/>
        <v>0</v>
      </c>
      <c r="AC37" s="25">
        <v>0</v>
      </c>
      <c r="AD37" s="15">
        <f t="shared" si="8"/>
        <v>0</v>
      </c>
      <c r="AE37" s="25">
        <v>0</v>
      </c>
      <c r="AF37" s="15">
        <f t="shared" si="9"/>
        <v>0</v>
      </c>
    </row>
    <row r="38" spans="1:32" ht="38.25" x14ac:dyDescent="0.2">
      <c r="A38" s="39">
        <v>32</v>
      </c>
      <c r="B38" s="11" t="s">
        <v>146</v>
      </c>
      <c r="C38" s="11" t="s">
        <v>148</v>
      </c>
      <c r="D38" s="9" t="s">
        <v>101</v>
      </c>
      <c r="E38" s="8" t="s">
        <v>31</v>
      </c>
      <c r="F38" s="8" t="s">
        <v>102</v>
      </c>
      <c r="G38" s="11"/>
      <c r="H38" s="10">
        <v>13</v>
      </c>
      <c r="I38" s="10">
        <v>2</v>
      </c>
      <c r="J38" s="10">
        <v>10</v>
      </c>
      <c r="K38" s="23">
        <v>10</v>
      </c>
      <c r="L38" s="23">
        <v>10</v>
      </c>
      <c r="M38" s="23">
        <v>0</v>
      </c>
      <c r="N38" s="14">
        <f t="shared" si="1"/>
        <v>76.923076923076934</v>
      </c>
      <c r="O38" s="24">
        <v>8545.08</v>
      </c>
      <c r="P38" s="25">
        <v>8545.08</v>
      </c>
      <c r="Q38" s="14">
        <f t="shared" si="2"/>
        <v>100</v>
      </c>
      <c r="R38" s="25">
        <v>5888.09</v>
      </c>
      <c r="S38" s="14">
        <f t="shared" si="3"/>
        <v>68.906200995192563</v>
      </c>
      <c r="T38" s="25">
        <f t="shared" si="4"/>
        <v>2656.99</v>
      </c>
      <c r="U38" s="14">
        <f t="shared" si="5"/>
        <v>31.093799004807444</v>
      </c>
      <c r="V38" s="23">
        <v>0</v>
      </c>
      <c r="W38" s="23">
        <v>0</v>
      </c>
      <c r="X38" s="23">
        <v>0</v>
      </c>
      <c r="Y38" s="15">
        <f t="shared" si="6"/>
        <v>0</v>
      </c>
      <c r="Z38" s="24">
        <v>0</v>
      </c>
      <c r="AA38" s="25">
        <v>0</v>
      </c>
      <c r="AB38" s="15">
        <f t="shared" si="7"/>
        <v>0</v>
      </c>
      <c r="AC38" s="25">
        <v>0</v>
      </c>
      <c r="AD38" s="15">
        <f t="shared" si="8"/>
        <v>0</v>
      </c>
      <c r="AE38" s="25">
        <v>0</v>
      </c>
      <c r="AF38" s="15">
        <f t="shared" si="9"/>
        <v>0</v>
      </c>
    </row>
    <row r="39" spans="1:32" ht="25.5" x14ac:dyDescent="0.2">
      <c r="A39" s="39">
        <v>33</v>
      </c>
      <c r="B39" s="11" t="s">
        <v>146</v>
      </c>
      <c r="C39" s="11" t="s">
        <v>148</v>
      </c>
      <c r="D39" s="9" t="s">
        <v>103</v>
      </c>
      <c r="E39" s="8" t="s">
        <v>68</v>
      </c>
      <c r="F39" s="8" t="s">
        <v>104</v>
      </c>
      <c r="G39" s="11"/>
      <c r="H39" s="10">
        <v>67</v>
      </c>
      <c r="I39" s="10">
        <v>13</v>
      </c>
      <c r="J39" s="10">
        <v>47</v>
      </c>
      <c r="K39" s="23">
        <v>23</v>
      </c>
      <c r="L39" s="23">
        <v>23</v>
      </c>
      <c r="M39" s="23">
        <v>0</v>
      </c>
      <c r="N39" s="14">
        <f t="shared" si="1"/>
        <v>34.328358208955223</v>
      </c>
      <c r="O39" s="24">
        <v>31050.46</v>
      </c>
      <c r="P39" s="25">
        <v>14130.03</v>
      </c>
      <c r="Q39" s="14">
        <f t="shared" si="2"/>
        <v>45.506668822297648</v>
      </c>
      <c r="R39" s="25">
        <v>14130.03</v>
      </c>
      <c r="S39" s="14">
        <f t="shared" si="3"/>
        <v>100</v>
      </c>
      <c r="T39" s="25">
        <f t="shared" si="4"/>
        <v>0</v>
      </c>
      <c r="U39" s="14">
        <f t="shared" si="5"/>
        <v>0</v>
      </c>
      <c r="V39" s="23">
        <v>0</v>
      </c>
      <c r="W39" s="23">
        <v>0</v>
      </c>
      <c r="X39" s="23">
        <v>0</v>
      </c>
      <c r="Y39" s="15">
        <f t="shared" si="6"/>
        <v>0</v>
      </c>
      <c r="Z39" s="24">
        <v>0</v>
      </c>
      <c r="AA39" s="25">
        <v>0</v>
      </c>
      <c r="AB39" s="15">
        <f t="shared" si="7"/>
        <v>0</v>
      </c>
      <c r="AC39" s="25">
        <v>0</v>
      </c>
      <c r="AD39" s="15">
        <f t="shared" si="8"/>
        <v>0</v>
      </c>
      <c r="AE39" s="25">
        <v>0</v>
      </c>
      <c r="AF39" s="15">
        <f t="shared" si="9"/>
        <v>0</v>
      </c>
    </row>
    <row r="40" spans="1:32" ht="25.5" x14ac:dyDescent="0.2">
      <c r="A40" s="39">
        <v>34</v>
      </c>
      <c r="B40" s="11" t="s">
        <v>146</v>
      </c>
      <c r="C40" s="11" t="s">
        <v>148</v>
      </c>
      <c r="D40" s="9" t="s">
        <v>105</v>
      </c>
      <c r="E40" s="8" t="s">
        <v>106</v>
      </c>
      <c r="F40" s="8" t="s">
        <v>107</v>
      </c>
      <c r="G40" s="11"/>
      <c r="H40" s="10">
        <v>18</v>
      </c>
      <c r="I40" s="10">
        <v>3</v>
      </c>
      <c r="J40" s="10">
        <v>14</v>
      </c>
      <c r="K40" s="23">
        <v>12</v>
      </c>
      <c r="L40" s="23">
        <v>12</v>
      </c>
      <c r="M40" s="23">
        <v>0</v>
      </c>
      <c r="N40" s="14">
        <f t="shared" si="1"/>
        <v>66.666666666666657</v>
      </c>
      <c r="O40" s="24">
        <v>20473.14</v>
      </c>
      <c r="P40" s="25">
        <v>20473.14</v>
      </c>
      <c r="Q40" s="14">
        <f t="shared" si="2"/>
        <v>100</v>
      </c>
      <c r="R40" s="25">
        <v>0</v>
      </c>
      <c r="S40" s="14">
        <f t="shared" si="3"/>
        <v>0</v>
      </c>
      <c r="T40" s="25">
        <f t="shared" si="4"/>
        <v>20473.14</v>
      </c>
      <c r="U40" s="14">
        <f t="shared" si="5"/>
        <v>100</v>
      </c>
      <c r="V40" s="23">
        <v>0</v>
      </c>
      <c r="W40" s="23">
        <v>0</v>
      </c>
      <c r="X40" s="23">
        <v>0</v>
      </c>
      <c r="Y40" s="15">
        <f t="shared" si="6"/>
        <v>0</v>
      </c>
      <c r="Z40" s="24">
        <v>0</v>
      </c>
      <c r="AA40" s="25">
        <v>0</v>
      </c>
      <c r="AB40" s="15">
        <f t="shared" si="7"/>
        <v>0</v>
      </c>
      <c r="AC40" s="25">
        <v>0</v>
      </c>
      <c r="AD40" s="15">
        <f t="shared" si="8"/>
        <v>0</v>
      </c>
      <c r="AE40" s="25">
        <v>0</v>
      </c>
      <c r="AF40" s="15">
        <f t="shared" si="9"/>
        <v>0</v>
      </c>
    </row>
    <row r="41" spans="1:32" ht="25.5" x14ac:dyDescent="0.2">
      <c r="A41" s="39">
        <v>35</v>
      </c>
      <c r="B41" s="11" t="s">
        <v>146</v>
      </c>
      <c r="C41" s="11" t="s">
        <v>148</v>
      </c>
      <c r="D41" s="9" t="s">
        <v>108</v>
      </c>
      <c r="E41" s="8" t="s">
        <v>68</v>
      </c>
      <c r="F41" s="8" t="s">
        <v>109</v>
      </c>
      <c r="G41" s="11"/>
      <c r="H41" s="10">
        <v>15</v>
      </c>
      <c r="I41" s="10">
        <v>4</v>
      </c>
      <c r="J41" s="10">
        <v>10</v>
      </c>
      <c r="K41" s="23">
        <v>9</v>
      </c>
      <c r="L41" s="23">
        <v>9</v>
      </c>
      <c r="M41" s="23">
        <v>1</v>
      </c>
      <c r="N41" s="14">
        <f t="shared" si="1"/>
        <v>60</v>
      </c>
      <c r="O41" s="24">
        <v>7398.55</v>
      </c>
      <c r="P41" s="25">
        <v>7398.55</v>
      </c>
      <c r="Q41" s="14">
        <f t="shared" si="2"/>
        <v>100</v>
      </c>
      <c r="R41" s="25">
        <v>5473.74</v>
      </c>
      <c r="S41" s="14">
        <f t="shared" si="3"/>
        <v>73.983956315764559</v>
      </c>
      <c r="T41" s="25">
        <f t="shared" si="4"/>
        <v>1924.8100000000004</v>
      </c>
      <c r="U41" s="14">
        <f t="shared" si="5"/>
        <v>26.016043684235431</v>
      </c>
      <c r="V41" s="23">
        <v>0</v>
      </c>
      <c r="W41" s="23">
        <v>0</v>
      </c>
      <c r="X41" s="23">
        <v>0</v>
      </c>
      <c r="Y41" s="15">
        <f t="shared" si="6"/>
        <v>0</v>
      </c>
      <c r="Z41" s="24">
        <v>0</v>
      </c>
      <c r="AA41" s="25">
        <v>0</v>
      </c>
      <c r="AB41" s="15">
        <f t="shared" si="7"/>
        <v>0</v>
      </c>
      <c r="AC41" s="25">
        <v>0</v>
      </c>
      <c r="AD41" s="15">
        <f t="shared" si="8"/>
        <v>0</v>
      </c>
      <c r="AE41" s="25">
        <v>0</v>
      </c>
      <c r="AF41" s="15">
        <f t="shared" si="9"/>
        <v>0</v>
      </c>
    </row>
    <row r="42" spans="1:32" ht="25.5" x14ac:dyDescent="0.2">
      <c r="A42" s="39">
        <v>36</v>
      </c>
      <c r="B42" s="11" t="s">
        <v>146</v>
      </c>
      <c r="C42" s="11" t="s">
        <v>148</v>
      </c>
      <c r="D42" s="9" t="s">
        <v>110</v>
      </c>
      <c r="E42" s="8" t="s">
        <v>68</v>
      </c>
      <c r="F42" s="8" t="s">
        <v>111</v>
      </c>
      <c r="G42" s="11"/>
      <c r="H42" s="10">
        <v>17</v>
      </c>
      <c r="I42" s="10">
        <v>4</v>
      </c>
      <c r="J42" s="10">
        <v>13</v>
      </c>
      <c r="K42" s="23">
        <v>9</v>
      </c>
      <c r="L42" s="23">
        <v>9</v>
      </c>
      <c r="M42" s="23">
        <v>0</v>
      </c>
      <c r="N42" s="14">
        <f t="shared" si="1"/>
        <v>52.941176470588239</v>
      </c>
      <c r="O42" s="24">
        <v>11762.09</v>
      </c>
      <c r="P42" s="25">
        <v>6080.01</v>
      </c>
      <c r="Q42" s="14">
        <f t="shared" si="2"/>
        <v>51.691578622506718</v>
      </c>
      <c r="R42" s="25">
        <v>3463.85</v>
      </c>
      <c r="S42" s="14">
        <f t="shared" si="3"/>
        <v>56.971123402757563</v>
      </c>
      <c r="T42" s="25">
        <f t="shared" si="4"/>
        <v>2616.1600000000003</v>
      </c>
      <c r="U42" s="14">
        <f t="shared" si="5"/>
        <v>43.028876597242444</v>
      </c>
      <c r="V42" s="23">
        <v>0</v>
      </c>
      <c r="W42" s="23">
        <v>0</v>
      </c>
      <c r="X42" s="23">
        <v>0</v>
      </c>
      <c r="Y42" s="15">
        <f t="shared" si="6"/>
        <v>0</v>
      </c>
      <c r="Z42" s="24">
        <v>0</v>
      </c>
      <c r="AA42" s="25">
        <v>0</v>
      </c>
      <c r="AB42" s="15">
        <f t="shared" si="7"/>
        <v>0</v>
      </c>
      <c r="AC42" s="25">
        <v>0</v>
      </c>
      <c r="AD42" s="15">
        <f t="shared" si="8"/>
        <v>0</v>
      </c>
      <c r="AE42" s="25">
        <v>0</v>
      </c>
      <c r="AF42" s="15">
        <f t="shared" si="9"/>
        <v>0</v>
      </c>
    </row>
    <row r="43" spans="1:32" ht="25.5" x14ac:dyDescent="0.2">
      <c r="A43" s="39">
        <v>37</v>
      </c>
      <c r="B43" s="11" t="s">
        <v>146</v>
      </c>
      <c r="C43" s="11" t="s">
        <v>148</v>
      </c>
      <c r="D43" s="9" t="s">
        <v>112</v>
      </c>
      <c r="E43" s="8" t="s">
        <v>113</v>
      </c>
      <c r="F43" s="8" t="s">
        <v>114</v>
      </c>
      <c r="G43" s="11"/>
      <c r="H43" s="10">
        <v>6</v>
      </c>
      <c r="I43" s="10">
        <v>1</v>
      </c>
      <c r="J43" s="10">
        <v>5</v>
      </c>
      <c r="K43" s="23">
        <v>3</v>
      </c>
      <c r="L43" s="23">
        <v>5</v>
      </c>
      <c r="M43" s="23">
        <v>0</v>
      </c>
      <c r="N43" s="14">
        <f t="shared" si="1"/>
        <v>50</v>
      </c>
      <c r="O43" s="24">
        <v>3732.06</v>
      </c>
      <c r="P43" s="25">
        <v>3732.06</v>
      </c>
      <c r="Q43" s="14">
        <f t="shared" si="2"/>
        <v>100</v>
      </c>
      <c r="R43" s="25">
        <v>2552.31</v>
      </c>
      <c r="S43" s="14">
        <f t="shared" si="3"/>
        <v>68.388771884696382</v>
      </c>
      <c r="T43" s="25">
        <f t="shared" si="4"/>
        <v>1179.75</v>
      </c>
      <c r="U43" s="14">
        <f t="shared" si="5"/>
        <v>31.611228115303614</v>
      </c>
      <c r="V43" s="23">
        <v>0</v>
      </c>
      <c r="W43" s="23">
        <v>0</v>
      </c>
      <c r="X43" s="23">
        <v>0</v>
      </c>
      <c r="Y43" s="15">
        <f t="shared" si="6"/>
        <v>0</v>
      </c>
      <c r="Z43" s="24">
        <v>0</v>
      </c>
      <c r="AA43" s="25">
        <v>0</v>
      </c>
      <c r="AB43" s="15">
        <f t="shared" si="7"/>
        <v>0</v>
      </c>
      <c r="AC43" s="25">
        <v>0</v>
      </c>
      <c r="AD43" s="15">
        <f t="shared" si="8"/>
        <v>0</v>
      </c>
      <c r="AE43" s="25">
        <v>0</v>
      </c>
      <c r="AF43" s="15">
        <f t="shared" si="9"/>
        <v>0</v>
      </c>
    </row>
    <row r="44" spans="1:32" ht="25.5" x14ac:dyDescent="0.2">
      <c r="A44" s="39">
        <v>38</v>
      </c>
      <c r="B44" s="11" t="s">
        <v>146</v>
      </c>
      <c r="C44" s="11" t="s">
        <v>148</v>
      </c>
      <c r="D44" s="9" t="s">
        <v>115</v>
      </c>
      <c r="E44" s="8" t="s">
        <v>106</v>
      </c>
      <c r="F44" s="8" t="s">
        <v>116</v>
      </c>
      <c r="G44" s="11"/>
      <c r="H44" s="10">
        <v>21</v>
      </c>
      <c r="I44" s="10">
        <v>1</v>
      </c>
      <c r="J44" s="10">
        <v>20</v>
      </c>
      <c r="K44" s="23">
        <v>14</v>
      </c>
      <c r="L44" s="23">
        <v>18</v>
      </c>
      <c r="M44" s="23">
        <v>1</v>
      </c>
      <c r="N44" s="14">
        <f t="shared" si="1"/>
        <v>66.666666666666657</v>
      </c>
      <c r="O44" s="24">
        <v>24197.84</v>
      </c>
      <c r="P44" s="25">
        <v>24197.84</v>
      </c>
      <c r="Q44" s="14">
        <f t="shared" si="2"/>
        <v>100</v>
      </c>
      <c r="R44" s="25">
        <v>12603.93</v>
      </c>
      <c r="S44" s="14">
        <f t="shared" si="3"/>
        <v>52.087004459902211</v>
      </c>
      <c r="T44" s="25">
        <f t="shared" si="4"/>
        <v>11593.91</v>
      </c>
      <c r="U44" s="14">
        <f t="shared" si="5"/>
        <v>47.912995540097789</v>
      </c>
      <c r="V44" s="23">
        <v>0</v>
      </c>
      <c r="W44" s="23">
        <v>0</v>
      </c>
      <c r="X44" s="23">
        <v>0</v>
      </c>
      <c r="Y44" s="15">
        <f t="shared" si="6"/>
        <v>0</v>
      </c>
      <c r="Z44" s="24">
        <v>0</v>
      </c>
      <c r="AA44" s="25">
        <v>0</v>
      </c>
      <c r="AB44" s="15">
        <f t="shared" si="7"/>
        <v>0</v>
      </c>
      <c r="AC44" s="25">
        <v>0</v>
      </c>
      <c r="AD44" s="15">
        <f t="shared" si="8"/>
        <v>0</v>
      </c>
      <c r="AE44" s="25">
        <v>0</v>
      </c>
      <c r="AF44" s="15">
        <f t="shared" si="9"/>
        <v>0</v>
      </c>
    </row>
    <row r="45" spans="1:32" ht="38.25" x14ac:dyDescent="0.2">
      <c r="A45" s="39">
        <v>39</v>
      </c>
      <c r="B45" s="11" t="s">
        <v>146</v>
      </c>
      <c r="C45" s="11" t="s">
        <v>148</v>
      </c>
      <c r="D45" s="9" t="s">
        <v>117</v>
      </c>
      <c r="E45" s="8" t="s">
        <v>31</v>
      </c>
      <c r="F45" s="8" t="s">
        <v>118</v>
      </c>
      <c r="G45" s="11"/>
      <c r="H45" s="10">
        <v>23</v>
      </c>
      <c r="I45" s="10">
        <v>6</v>
      </c>
      <c r="J45" s="10">
        <v>17</v>
      </c>
      <c r="K45" s="23">
        <v>9</v>
      </c>
      <c r="L45" s="23">
        <v>10</v>
      </c>
      <c r="M45" s="23">
        <v>0</v>
      </c>
      <c r="N45" s="14">
        <f t="shared" si="1"/>
        <v>39.130434782608695</v>
      </c>
      <c r="O45" s="24">
        <v>11125.2</v>
      </c>
      <c r="P45" s="25">
        <v>11125.2</v>
      </c>
      <c r="Q45" s="14">
        <f t="shared" si="2"/>
        <v>100</v>
      </c>
      <c r="R45" s="25">
        <v>6117.89</v>
      </c>
      <c r="S45" s="14">
        <f t="shared" si="3"/>
        <v>54.991281055621464</v>
      </c>
      <c r="T45" s="25">
        <f t="shared" si="4"/>
        <v>5007.3100000000004</v>
      </c>
      <c r="U45" s="14">
        <f t="shared" si="5"/>
        <v>45.008718944378529</v>
      </c>
      <c r="V45" s="23">
        <v>0</v>
      </c>
      <c r="W45" s="23">
        <v>0</v>
      </c>
      <c r="X45" s="23">
        <v>0</v>
      </c>
      <c r="Y45" s="15">
        <f t="shared" si="6"/>
        <v>0</v>
      </c>
      <c r="Z45" s="24">
        <v>0</v>
      </c>
      <c r="AA45" s="25">
        <v>0</v>
      </c>
      <c r="AB45" s="15">
        <f t="shared" si="7"/>
        <v>0</v>
      </c>
      <c r="AC45" s="25">
        <v>0</v>
      </c>
      <c r="AD45" s="15">
        <f t="shared" si="8"/>
        <v>0</v>
      </c>
      <c r="AE45" s="25">
        <v>0</v>
      </c>
      <c r="AF45" s="15">
        <f t="shared" si="9"/>
        <v>0</v>
      </c>
    </row>
    <row r="46" spans="1:32" ht="25.5" x14ac:dyDescent="0.2">
      <c r="A46" s="39">
        <v>40</v>
      </c>
      <c r="B46" s="11" t="s">
        <v>146</v>
      </c>
      <c r="C46" s="11" t="s">
        <v>148</v>
      </c>
      <c r="D46" s="9" t="s">
        <v>119</v>
      </c>
      <c r="E46" s="8" t="s">
        <v>120</v>
      </c>
      <c r="F46" s="8" t="s">
        <v>121</v>
      </c>
      <c r="G46" s="11"/>
      <c r="H46" s="10">
        <v>0</v>
      </c>
      <c r="I46" s="10">
        <v>0</v>
      </c>
      <c r="J46" s="10">
        <v>0</v>
      </c>
      <c r="K46" s="23">
        <v>0</v>
      </c>
      <c r="L46" s="23">
        <v>0</v>
      </c>
      <c r="M46" s="23">
        <v>0</v>
      </c>
      <c r="N46" s="14">
        <f t="shared" si="1"/>
        <v>0</v>
      </c>
      <c r="O46" s="24">
        <v>0</v>
      </c>
      <c r="P46" s="25">
        <v>0</v>
      </c>
      <c r="Q46" s="14">
        <f t="shared" si="2"/>
        <v>0</v>
      </c>
      <c r="R46" s="25">
        <v>0</v>
      </c>
      <c r="S46" s="14">
        <f t="shared" si="3"/>
        <v>0</v>
      </c>
      <c r="T46" s="25">
        <f t="shared" si="4"/>
        <v>0</v>
      </c>
      <c r="U46" s="14">
        <f t="shared" si="5"/>
        <v>0</v>
      </c>
      <c r="V46" s="23">
        <v>0</v>
      </c>
      <c r="W46" s="23">
        <v>0</v>
      </c>
      <c r="X46" s="23">
        <v>0</v>
      </c>
      <c r="Y46" s="15">
        <f t="shared" si="6"/>
        <v>0</v>
      </c>
      <c r="Z46" s="24">
        <v>0</v>
      </c>
      <c r="AA46" s="25">
        <v>0</v>
      </c>
      <c r="AB46" s="15">
        <f t="shared" si="7"/>
        <v>0</v>
      </c>
      <c r="AC46" s="25">
        <v>0</v>
      </c>
      <c r="AD46" s="15">
        <f t="shared" si="8"/>
        <v>0</v>
      </c>
      <c r="AE46" s="25">
        <v>0</v>
      </c>
      <c r="AF46" s="15">
        <f t="shared" si="9"/>
        <v>0</v>
      </c>
    </row>
    <row r="47" spans="1:32" ht="25.5" x14ac:dyDescent="0.2">
      <c r="A47" s="39">
        <v>41</v>
      </c>
      <c r="B47" s="11" t="s">
        <v>146</v>
      </c>
      <c r="C47" s="11" t="s">
        <v>148</v>
      </c>
      <c r="D47" s="9" t="s">
        <v>122</v>
      </c>
      <c r="E47" s="8" t="s">
        <v>31</v>
      </c>
      <c r="F47" s="9" t="s">
        <v>123</v>
      </c>
      <c r="G47" s="11"/>
      <c r="H47" s="10">
        <v>0</v>
      </c>
      <c r="I47" s="10">
        <v>0</v>
      </c>
      <c r="J47" s="10">
        <v>0</v>
      </c>
      <c r="K47" s="23">
        <v>0</v>
      </c>
      <c r="L47" s="23">
        <v>0</v>
      </c>
      <c r="M47" s="23">
        <v>0</v>
      </c>
      <c r="N47" s="14">
        <f t="shared" si="1"/>
        <v>0</v>
      </c>
      <c r="O47" s="24">
        <v>0</v>
      </c>
      <c r="P47" s="25">
        <v>0</v>
      </c>
      <c r="Q47" s="14">
        <f t="shared" si="2"/>
        <v>0</v>
      </c>
      <c r="R47" s="25">
        <v>0</v>
      </c>
      <c r="S47" s="14">
        <f t="shared" si="3"/>
        <v>0</v>
      </c>
      <c r="T47" s="25">
        <f>P47-R47</f>
        <v>0</v>
      </c>
      <c r="U47" s="14">
        <f t="shared" si="5"/>
        <v>0</v>
      </c>
      <c r="V47" s="23">
        <v>0</v>
      </c>
      <c r="W47" s="23">
        <v>0</v>
      </c>
      <c r="X47" s="23">
        <v>0</v>
      </c>
      <c r="Y47" s="15">
        <f t="shared" si="6"/>
        <v>0</v>
      </c>
      <c r="Z47" s="24">
        <v>0</v>
      </c>
      <c r="AA47" s="25">
        <v>0</v>
      </c>
      <c r="AB47" s="15">
        <f t="shared" si="7"/>
        <v>0</v>
      </c>
      <c r="AC47" s="25">
        <v>0</v>
      </c>
      <c r="AD47" s="15">
        <f t="shared" si="8"/>
        <v>0</v>
      </c>
      <c r="AE47" s="25">
        <v>0</v>
      </c>
      <c r="AF47" s="15">
        <f t="shared" si="9"/>
        <v>0</v>
      </c>
    </row>
    <row r="48" spans="1:32" ht="25.5" x14ac:dyDescent="0.2">
      <c r="A48" s="39">
        <v>42</v>
      </c>
      <c r="B48" s="11" t="s">
        <v>146</v>
      </c>
      <c r="C48" s="11" t="s">
        <v>148</v>
      </c>
      <c r="D48" s="9" t="s">
        <v>124</v>
      </c>
      <c r="E48" s="8" t="s">
        <v>106</v>
      </c>
      <c r="F48" s="8" t="s">
        <v>125</v>
      </c>
      <c r="G48" s="11"/>
      <c r="H48" s="10">
        <v>18</v>
      </c>
      <c r="I48" s="10">
        <v>4</v>
      </c>
      <c r="J48" s="10">
        <v>9</v>
      </c>
      <c r="K48" s="23">
        <v>11</v>
      </c>
      <c r="L48" s="23">
        <v>12</v>
      </c>
      <c r="M48" s="23">
        <v>0</v>
      </c>
      <c r="N48" s="14">
        <f t="shared" si="1"/>
        <v>61.111111111111114</v>
      </c>
      <c r="O48" s="24">
        <v>13801.29</v>
      </c>
      <c r="P48" s="25">
        <v>13801.29</v>
      </c>
      <c r="Q48" s="14">
        <f t="shared" si="2"/>
        <v>100</v>
      </c>
      <c r="R48" s="25">
        <v>6300.94</v>
      </c>
      <c r="S48" s="14">
        <f t="shared" si="3"/>
        <v>45.654717783627468</v>
      </c>
      <c r="T48" s="25">
        <f t="shared" si="4"/>
        <v>7500.3500000000013</v>
      </c>
      <c r="U48" s="14">
        <f t="shared" si="5"/>
        <v>54.345282216372539</v>
      </c>
      <c r="V48" s="23">
        <v>0</v>
      </c>
      <c r="W48" s="23">
        <v>0</v>
      </c>
      <c r="X48" s="23">
        <v>0</v>
      </c>
      <c r="Y48" s="15">
        <f t="shared" si="6"/>
        <v>0</v>
      </c>
      <c r="Z48" s="24">
        <v>0</v>
      </c>
      <c r="AA48" s="25">
        <v>0</v>
      </c>
      <c r="AB48" s="15">
        <f t="shared" si="7"/>
        <v>0</v>
      </c>
      <c r="AC48" s="25">
        <v>0</v>
      </c>
      <c r="AD48" s="15">
        <f t="shared" si="8"/>
        <v>0</v>
      </c>
      <c r="AE48" s="25">
        <v>0</v>
      </c>
      <c r="AF48" s="15">
        <f t="shared" si="9"/>
        <v>0</v>
      </c>
    </row>
    <row r="49" spans="1:32" ht="25.5" x14ac:dyDescent="0.2">
      <c r="A49" s="39">
        <v>43</v>
      </c>
      <c r="B49" s="11" t="s">
        <v>146</v>
      </c>
      <c r="C49" s="11" t="s">
        <v>148</v>
      </c>
      <c r="D49" s="9" t="s">
        <v>126</v>
      </c>
      <c r="E49" s="8" t="s">
        <v>31</v>
      </c>
      <c r="F49" s="8" t="s">
        <v>127</v>
      </c>
      <c r="G49" s="11"/>
      <c r="H49" s="10">
        <v>22</v>
      </c>
      <c r="I49" s="10">
        <v>4</v>
      </c>
      <c r="J49" s="10">
        <v>16</v>
      </c>
      <c r="K49" s="23">
        <v>12</v>
      </c>
      <c r="L49" s="23">
        <v>21</v>
      </c>
      <c r="M49" s="23">
        <v>0</v>
      </c>
      <c r="N49" s="14">
        <f t="shared" si="1"/>
        <v>54.54545454545454</v>
      </c>
      <c r="O49" s="24">
        <v>23498.48</v>
      </c>
      <c r="P49" s="25">
        <v>23498.48</v>
      </c>
      <c r="Q49" s="14">
        <f t="shared" si="2"/>
        <v>100</v>
      </c>
      <c r="R49" s="25">
        <v>11182.8</v>
      </c>
      <c r="S49" s="14">
        <f t="shared" si="3"/>
        <v>47.589461105569377</v>
      </c>
      <c r="T49" s="25">
        <f t="shared" si="4"/>
        <v>12315.68</v>
      </c>
      <c r="U49" s="14">
        <f t="shared" si="5"/>
        <v>52.410538894430623</v>
      </c>
      <c r="V49" s="23">
        <v>0</v>
      </c>
      <c r="W49" s="23">
        <v>0</v>
      </c>
      <c r="X49" s="23">
        <v>0</v>
      </c>
      <c r="Y49" s="15">
        <f t="shared" si="6"/>
        <v>0</v>
      </c>
      <c r="Z49" s="24">
        <v>0</v>
      </c>
      <c r="AA49" s="25">
        <v>0</v>
      </c>
      <c r="AB49" s="15">
        <f t="shared" si="7"/>
        <v>0</v>
      </c>
      <c r="AC49" s="25">
        <v>0</v>
      </c>
      <c r="AD49" s="15">
        <f t="shared" si="8"/>
        <v>0</v>
      </c>
      <c r="AE49" s="25">
        <v>0</v>
      </c>
      <c r="AF49" s="15">
        <f t="shared" si="9"/>
        <v>0</v>
      </c>
    </row>
    <row r="50" spans="1:32" ht="25.5" x14ac:dyDescent="0.2">
      <c r="A50" s="39">
        <v>44</v>
      </c>
      <c r="B50" s="11" t="s">
        <v>146</v>
      </c>
      <c r="C50" s="11" t="s">
        <v>148</v>
      </c>
      <c r="D50" s="9" t="s">
        <v>128</v>
      </c>
      <c r="E50" s="8" t="s">
        <v>120</v>
      </c>
      <c r="F50" s="8" t="s">
        <v>129</v>
      </c>
      <c r="G50" s="11"/>
      <c r="H50" s="10">
        <v>9</v>
      </c>
      <c r="I50" s="10">
        <v>1</v>
      </c>
      <c r="J50" s="10">
        <v>8</v>
      </c>
      <c r="K50" s="23">
        <v>3</v>
      </c>
      <c r="L50" s="23">
        <v>3</v>
      </c>
      <c r="M50" s="23">
        <v>0</v>
      </c>
      <c r="N50" s="14">
        <f t="shared" si="1"/>
        <v>33.333333333333329</v>
      </c>
      <c r="O50" s="24">
        <v>3349.5</v>
      </c>
      <c r="P50" s="25">
        <v>3349.5</v>
      </c>
      <c r="Q50" s="14">
        <f t="shared" si="2"/>
        <v>100</v>
      </c>
      <c r="R50" s="25">
        <v>3349.5</v>
      </c>
      <c r="S50" s="14">
        <f t="shared" si="3"/>
        <v>100</v>
      </c>
      <c r="T50" s="25">
        <f t="shared" si="4"/>
        <v>0</v>
      </c>
      <c r="U50" s="14">
        <f t="shared" si="5"/>
        <v>0</v>
      </c>
      <c r="V50" s="23">
        <v>0</v>
      </c>
      <c r="W50" s="23">
        <v>0</v>
      </c>
      <c r="X50" s="23">
        <v>0</v>
      </c>
      <c r="Y50" s="15">
        <f t="shared" si="6"/>
        <v>0</v>
      </c>
      <c r="Z50" s="24">
        <v>0</v>
      </c>
      <c r="AA50" s="25">
        <v>0</v>
      </c>
      <c r="AB50" s="15">
        <f t="shared" si="7"/>
        <v>0</v>
      </c>
      <c r="AC50" s="25">
        <v>0</v>
      </c>
      <c r="AD50" s="15">
        <f t="shared" si="8"/>
        <v>0</v>
      </c>
      <c r="AE50" s="25">
        <v>0</v>
      </c>
      <c r="AF50" s="15">
        <f t="shared" si="9"/>
        <v>0</v>
      </c>
    </row>
    <row r="51" spans="1:32" ht="25.5" x14ac:dyDescent="0.2">
      <c r="A51" s="39">
        <v>45</v>
      </c>
      <c r="B51" s="11" t="s">
        <v>146</v>
      </c>
      <c r="C51" s="11" t="s">
        <v>148</v>
      </c>
      <c r="D51" s="9" t="s">
        <v>130</v>
      </c>
      <c r="E51" s="8" t="s">
        <v>131</v>
      </c>
      <c r="F51" s="8" t="s">
        <v>132</v>
      </c>
      <c r="G51" s="11"/>
      <c r="H51" s="10">
        <v>8</v>
      </c>
      <c r="I51" s="10">
        <v>1</v>
      </c>
      <c r="J51" s="10">
        <v>6</v>
      </c>
      <c r="K51" s="23">
        <v>5</v>
      </c>
      <c r="L51" s="23">
        <v>7</v>
      </c>
      <c r="M51" s="23">
        <v>0</v>
      </c>
      <c r="N51" s="14">
        <f t="shared" si="1"/>
        <v>62.5</v>
      </c>
      <c r="O51" s="24">
        <v>5481.46</v>
      </c>
      <c r="P51" s="25">
        <v>5481.46</v>
      </c>
      <c r="Q51" s="14">
        <f t="shared" si="2"/>
        <v>100</v>
      </c>
      <c r="R51" s="25">
        <v>0</v>
      </c>
      <c r="S51" s="14">
        <f t="shared" si="3"/>
        <v>0</v>
      </c>
      <c r="T51" s="25">
        <f t="shared" si="4"/>
        <v>5481.46</v>
      </c>
      <c r="U51" s="14">
        <f t="shared" si="5"/>
        <v>100</v>
      </c>
      <c r="V51" s="23">
        <v>0</v>
      </c>
      <c r="W51" s="23">
        <v>0</v>
      </c>
      <c r="X51" s="23">
        <v>0</v>
      </c>
      <c r="Y51" s="15">
        <f t="shared" si="6"/>
        <v>0</v>
      </c>
      <c r="Z51" s="24">
        <v>0</v>
      </c>
      <c r="AA51" s="25">
        <v>0</v>
      </c>
      <c r="AB51" s="15">
        <f t="shared" si="7"/>
        <v>0</v>
      </c>
      <c r="AC51" s="25">
        <v>0</v>
      </c>
      <c r="AD51" s="15">
        <f t="shared" si="8"/>
        <v>0</v>
      </c>
      <c r="AE51" s="25">
        <v>0</v>
      </c>
      <c r="AF51" s="15">
        <f t="shared" si="9"/>
        <v>0</v>
      </c>
    </row>
    <row r="52" spans="1:32" ht="25.5" x14ac:dyDescent="0.2">
      <c r="A52" s="39">
        <v>46</v>
      </c>
      <c r="B52" s="11" t="s">
        <v>146</v>
      </c>
      <c r="C52" s="11" t="s">
        <v>148</v>
      </c>
      <c r="D52" s="9" t="s">
        <v>133</v>
      </c>
      <c r="E52" s="8" t="s">
        <v>68</v>
      </c>
      <c r="F52" s="8" t="s">
        <v>134</v>
      </c>
      <c r="G52" s="11"/>
      <c r="H52" s="10">
        <v>6</v>
      </c>
      <c r="I52" s="10">
        <v>0</v>
      </c>
      <c r="J52" s="10">
        <v>4</v>
      </c>
      <c r="K52" s="23">
        <v>0</v>
      </c>
      <c r="L52" s="23">
        <v>0</v>
      </c>
      <c r="M52" s="23">
        <v>0</v>
      </c>
      <c r="N52" s="14">
        <f t="shared" si="1"/>
        <v>0</v>
      </c>
      <c r="O52" s="24">
        <v>0</v>
      </c>
      <c r="P52" s="25">
        <v>0</v>
      </c>
      <c r="Q52" s="14">
        <f t="shared" si="2"/>
        <v>0</v>
      </c>
      <c r="R52" s="25">
        <v>0</v>
      </c>
      <c r="S52" s="14">
        <f t="shared" si="3"/>
        <v>0</v>
      </c>
      <c r="T52" s="25">
        <f t="shared" si="4"/>
        <v>0</v>
      </c>
      <c r="U52" s="14">
        <f t="shared" si="5"/>
        <v>0</v>
      </c>
      <c r="V52" s="23">
        <v>0</v>
      </c>
      <c r="W52" s="23">
        <v>0</v>
      </c>
      <c r="X52" s="23">
        <v>0</v>
      </c>
      <c r="Y52" s="15">
        <f t="shared" si="6"/>
        <v>0</v>
      </c>
      <c r="Z52" s="24">
        <v>0</v>
      </c>
      <c r="AA52" s="25">
        <v>0</v>
      </c>
      <c r="AB52" s="15">
        <f t="shared" si="7"/>
        <v>0</v>
      </c>
      <c r="AC52" s="25">
        <v>0</v>
      </c>
      <c r="AD52" s="15">
        <f t="shared" si="8"/>
        <v>0</v>
      </c>
      <c r="AE52" s="25">
        <v>0</v>
      </c>
      <c r="AF52" s="15">
        <f t="shared" si="9"/>
        <v>0</v>
      </c>
    </row>
    <row r="53" spans="1:32" ht="25.5" x14ac:dyDescent="0.2">
      <c r="A53" s="39">
        <v>47</v>
      </c>
      <c r="B53" s="11" t="s">
        <v>146</v>
      </c>
      <c r="C53" s="11" t="s">
        <v>148</v>
      </c>
      <c r="D53" s="9" t="s">
        <v>135</v>
      </c>
      <c r="E53" s="17" t="s">
        <v>136</v>
      </c>
      <c r="F53" s="8" t="s">
        <v>137</v>
      </c>
      <c r="G53" s="11"/>
      <c r="H53" s="10">
        <v>21</v>
      </c>
      <c r="I53" s="10">
        <v>2</v>
      </c>
      <c r="J53" s="10">
        <v>19</v>
      </c>
      <c r="K53" s="23">
        <v>20</v>
      </c>
      <c r="L53" s="23">
        <v>23</v>
      </c>
      <c r="M53" s="23">
        <v>3</v>
      </c>
      <c r="N53" s="14">
        <f t="shared" si="1"/>
        <v>95.238095238095227</v>
      </c>
      <c r="O53" s="24">
        <v>34246.39</v>
      </c>
      <c r="P53" s="25">
        <v>34246.39</v>
      </c>
      <c r="Q53" s="14">
        <f t="shared" si="2"/>
        <v>100</v>
      </c>
      <c r="R53" s="25">
        <v>11606.91</v>
      </c>
      <c r="S53" s="14">
        <f t="shared" si="3"/>
        <v>33.892360625455701</v>
      </c>
      <c r="T53" s="25">
        <f t="shared" si="4"/>
        <v>22639.48</v>
      </c>
      <c r="U53" s="14">
        <f t="shared" si="5"/>
        <v>66.107639374544291</v>
      </c>
      <c r="V53" s="23">
        <v>0</v>
      </c>
      <c r="W53" s="23">
        <v>0</v>
      </c>
      <c r="X53" s="23">
        <v>0</v>
      </c>
      <c r="Y53" s="15">
        <f t="shared" si="6"/>
        <v>0</v>
      </c>
      <c r="Z53" s="24">
        <v>0</v>
      </c>
      <c r="AA53" s="25">
        <v>0</v>
      </c>
      <c r="AB53" s="15">
        <f t="shared" si="7"/>
        <v>0</v>
      </c>
      <c r="AC53" s="25">
        <v>0</v>
      </c>
      <c r="AD53" s="15">
        <f t="shared" si="8"/>
        <v>0</v>
      </c>
      <c r="AE53" s="25">
        <v>0</v>
      </c>
      <c r="AF53" s="15">
        <f t="shared" si="9"/>
        <v>0</v>
      </c>
    </row>
    <row r="54" spans="1:32" ht="25.5" x14ac:dyDescent="0.2">
      <c r="A54" s="39">
        <v>48</v>
      </c>
      <c r="B54" s="11" t="s">
        <v>146</v>
      </c>
      <c r="C54" s="11" t="s">
        <v>148</v>
      </c>
      <c r="D54" s="9" t="s">
        <v>138</v>
      </c>
      <c r="E54" s="8" t="s">
        <v>113</v>
      </c>
      <c r="F54" s="8" t="s">
        <v>139</v>
      </c>
      <c r="G54" s="11"/>
      <c r="H54" s="10">
        <v>21</v>
      </c>
      <c r="I54" s="10">
        <v>4</v>
      </c>
      <c r="J54" s="10">
        <v>17</v>
      </c>
      <c r="K54" s="23">
        <v>13</v>
      </c>
      <c r="L54" s="23">
        <v>13</v>
      </c>
      <c r="M54" s="23">
        <v>0</v>
      </c>
      <c r="N54" s="14">
        <f t="shared" si="1"/>
        <v>61.904761904761905</v>
      </c>
      <c r="O54" s="24">
        <v>19836.330000000002</v>
      </c>
      <c r="P54" s="24">
        <v>19836.330000000002</v>
      </c>
      <c r="Q54" s="14">
        <f t="shared" si="2"/>
        <v>100</v>
      </c>
      <c r="R54" s="25">
        <v>4993.8</v>
      </c>
      <c r="S54" s="14">
        <f t="shared" si="3"/>
        <v>25.175019774323172</v>
      </c>
      <c r="T54" s="25">
        <f t="shared" si="4"/>
        <v>14842.530000000002</v>
      </c>
      <c r="U54" s="14">
        <f t="shared" si="5"/>
        <v>74.824980225676825</v>
      </c>
      <c r="V54" s="23">
        <v>0</v>
      </c>
      <c r="W54" s="23">
        <v>0</v>
      </c>
      <c r="X54" s="23">
        <v>0</v>
      </c>
      <c r="Y54" s="15">
        <f t="shared" si="6"/>
        <v>0</v>
      </c>
      <c r="Z54" s="24">
        <v>0</v>
      </c>
      <c r="AA54" s="25">
        <v>0</v>
      </c>
      <c r="AB54" s="15">
        <f t="shared" si="7"/>
        <v>0</v>
      </c>
      <c r="AC54" s="25">
        <v>0</v>
      </c>
      <c r="AD54" s="15">
        <f t="shared" si="8"/>
        <v>0</v>
      </c>
      <c r="AE54" s="25">
        <v>0</v>
      </c>
      <c r="AF54" s="15">
        <f t="shared" si="9"/>
        <v>0</v>
      </c>
    </row>
    <row r="55" spans="1:32" ht="25.5" x14ac:dyDescent="0.2">
      <c r="A55" s="39">
        <v>49</v>
      </c>
      <c r="B55" s="11" t="s">
        <v>146</v>
      </c>
      <c r="C55" s="11" t="s">
        <v>148</v>
      </c>
      <c r="D55" s="9" t="s">
        <v>140</v>
      </c>
      <c r="E55" s="8" t="s">
        <v>113</v>
      </c>
      <c r="F55" s="8" t="s">
        <v>141</v>
      </c>
      <c r="G55" s="11"/>
      <c r="H55" s="10">
        <v>10</v>
      </c>
      <c r="I55" s="10">
        <v>0</v>
      </c>
      <c r="J55" s="10">
        <v>10</v>
      </c>
      <c r="K55" s="23">
        <v>8</v>
      </c>
      <c r="L55" s="23">
        <v>8</v>
      </c>
      <c r="M55" s="23">
        <v>0</v>
      </c>
      <c r="N55" s="14">
        <f t="shared" si="1"/>
        <v>80</v>
      </c>
      <c r="O55" s="24">
        <v>5063.0600000000004</v>
      </c>
      <c r="P55" s="25">
        <v>5063.0600000000004</v>
      </c>
      <c r="Q55" s="14">
        <f t="shared" si="2"/>
        <v>100</v>
      </c>
      <c r="R55" s="25">
        <v>3306.63</v>
      </c>
      <c r="S55" s="14">
        <f t="shared" si="3"/>
        <v>65.308923852373852</v>
      </c>
      <c r="T55" s="25">
        <f t="shared" si="4"/>
        <v>1756.4300000000003</v>
      </c>
      <c r="U55" s="14">
        <f t="shared" si="5"/>
        <v>34.691076147626141</v>
      </c>
      <c r="V55" s="23">
        <v>0</v>
      </c>
      <c r="W55" s="23">
        <v>0</v>
      </c>
      <c r="X55" s="23">
        <v>0</v>
      </c>
      <c r="Y55" s="15">
        <f t="shared" si="6"/>
        <v>0</v>
      </c>
      <c r="Z55" s="24">
        <v>0</v>
      </c>
      <c r="AA55" s="25">
        <v>0</v>
      </c>
      <c r="AB55" s="15">
        <f t="shared" si="7"/>
        <v>0</v>
      </c>
      <c r="AC55" s="25">
        <v>0</v>
      </c>
      <c r="AD55" s="15">
        <f t="shared" si="8"/>
        <v>0</v>
      </c>
      <c r="AE55" s="25">
        <v>0</v>
      </c>
      <c r="AF55" s="15">
        <f t="shared" si="9"/>
        <v>0</v>
      </c>
    </row>
    <row r="56" spans="1:32" ht="25.5" x14ac:dyDescent="0.2">
      <c r="A56" s="39">
        <v>50</v>
      </c>
      <c r="B56" s="11" t="s">
        <v>146</v>
      </c>
      <c r="C56" s="11" t="s">
        <v>148</v>
      </c>
      <c r="D56" s="9" t="s">
        <v>142</v>
      </c>
      <c r="E56" s="8" t="s">
        <v>68</v>
      </c>
      <c r="F56" s="8" t="s">
        <v>143</v>
      </c>
      <c r="G56" s="11"/>
      <c r="H56" s="10">
        <v>24</v>
      </c>
      <c r="I56" s="10">
        <v>2</v>
      </c>
      <c r="J56" s="10">
        <v>20</v>
      </c>
      <c r="K56" s="23">
        <v>12</v>
      </c>
      <c r="L56" s="23">
        <v>12</v>
      </c>
      <c r="M56" s="23">
        <v>1</v>
      </c>
      <c r="N56" s="14">
        <f t="shared" si="1"/>
        <v>50</v>
      </c>
      <c r="O56" s="24">
        <v>17496.89</v>
      </c>
      <c r="P56" s="25">
        <v>17496.89</v>
      </c>
      <c r="Q56" s="14">
        <f t="shared" si="2"/>
        <v>100</v>
      </c>
      <c r="R56" s="25">
        <v>8068.12</v>
      </c>
      <c r="S56" s="14">
        <f t="shared" si="3"/>
        <v>46.111737571648447</v>
      </c>
      <c r="T56" s="25">
        <f t="shared" si="4"/>
        <v>9428.77</v>
      </c>
      <c r="U56" s="14">
        <f t="shared" si="5"/>
        <v>53.888262428351553</v>
      </c>
      <c r="V56" s="23">
        <v>0</v>
      </c>
      <c r="W56" s="23">
        <v>0</v>
      </c>
      <c r="X56" s="23">
        <v>0</v>
      </c>
      <c r="Y56" s="15">
        <f t="shared" si="6"/>
        <v>0</v>
      </c>
      <c r="Z56" s="24">
        <v>0</v>
      </c>
      <c r="AA56" s="25">
        <v>0</v>
      </c>
      <c r="AB56" s="15">
        <f t="shared" si="7"/>
        <v>0</v>
      </c>
      <c r="AC56" s="25">
        <v>0</v>
      </c>
      <c r="AD56" s="15">
        <f t="shared" si="8"/>
        <v>0</v>
      </c>
      <c r="AE56" s="25">
        <v>0</v>
      </c>
      <c r="AF56" s="15">
        <f t="shared" si="9"/>
        <v>0</v>
      </c>
    </row>
    <row r="57" spans="1:32" ht="25.5" x14ac:dyDescent="0.2">
      <c r="A57" s="39">
        <v>51</v>
      </c>
      <c r="B57" s="11" t="s">
        <v>146</v>
      </c>
      <c r="C57" s="11" t="s">
        <v>148</v>
      </c>
      <c r="D57" s="9" t="s">
        <v>144</v>
      </c>
      <c r="E57" s="8" t="s">
        <v>63</v>
      </c>
      <c r="F57" s="8" t="s">
        <v>145</v>
      </c>
      <c r="G57" s="11"/>
      <c r="H57" s="10">
        <v>145</v>
      </c>
      <c r="I57" s="10">
        <v>3</v>
      </c>
      <c r="J57" s="10">
        <v>139</v>
      </c>
      <c r="K57" s="23">
        <v>112</v>
      </c>
      <c r="L57" s="23">
        <v>53</v>
      </c>
      <c r="M57" s="23">
        <v>0</v>
      </c>
      <c r="N57" s="14">
        <f t="shared" si="1"/>
        <v>77.241379310344826</v>
      </c>
      <c r="O57" s="24">
        <v>41403.64</v>
      </c>
      <c r="P57" s="26">
        <v>41403.64</v>
      </c>
      <c r="Q57" s="14">
        <f t="shared" si="2"/>
        <v>100</v>
      </c>
      <c r="R57" s="25">
        <v>24503.39</v>
      </c>
      <c r="S57" s="14">
        <f t="shared" si="3"/>
        <v>59.181728949435367</v>
      </c>
      <c r="T57" s="25">
        <f t="shared" si="4"/>
        <v>16900.25</v>
      </c>
      <c r="U57" s="14">
        <f t="shared" si="5"/>
        <v>40.818271050564633</v>
      </c>
      <c r="V57" s="23">
        <v>0</v>
      </c>
      <c r="W57" s="23">
        <v>0</v>
      </c>
      <c r="X57" s="23">
        <v>0</v>
      </c>
      <c r="Y57" s="15">
        <f t="shared" si="6"/>
        <v>0</v>
      </c>
      <c r="Z57" s="24">
        <v>0</v>
      </c>
      <c r="AA57" s="25">
        <v>0</v>
      </c>
      <c r="AB57" s="15">
        <f t="shared" si="7"/>
        <v>0</v>
      </c>
      <c r="AC57" s="25">
        <v>0</v>
      </c>
      <c r="AD57" s="15">
        <f t="shared" si="8"/>
        <v>0</v>
      </c>
      <c r="AE57" s="25">
        <v>0</v>
      </c>
      <c r="AF57" s="15">
        <f t="shared" si="9"/>
        <v>0</v>
      </c>
    </row>
    <row r="58" spans="1:32" s="41" customFormat="1" x14ac:dyDescent="0.25">
      <c r="A58" s="265" t="s">
        <v>25</v>
      </c>
      <c r="B58" s="266"/>
      <c r="C58" s="266"/>
      <c r="D58" s="266"/>
      <c r="E58" s="266"/>
      <c r="F58" s="267"/>
      <c r="G58" s="40"/>
      <c r="H58" s="20">
        <f t="shared" ref="H58:P58" si="10">SUM(H7:H57)</f>
        <v>1073</v>
      </c>
      <c r="I58" s="20">
        <f t="shared" si="10"/>
        <v>161</v>
      </c>
      <c r="J58" s="20">
        <f t="shared" si="10"/>
        <v>841</v>
      </c>
      <c r="K58" s="20">
        <f t="shared" si="10"/>
        <v>627</v>
      </c>
      <c r="L58" s="20">
        <f t="shared" si="10"/>
        <v>670</v>
      </c>
      <c r="M58" s="20">
        <f t="shared" si="10"/>
        <v>17</v>
      </c>
      <c r="N58" s="14">
        <f t="shared" si="1"/>
        <v>58.434296365330852</v>
      </c>
      <c r="O58" s="27">
        <f t="shared" si="10"/>
        <v>698266.31000000017</v>
      </c>
      <c r="P58" s="27">
        <f t="shared" si="10"/>
        <v>672632.10000000009</v>
      </c>
      <c r="Q58" s="14">
        <f t="shared" si="2"/>
        <v>96.328877731477533</v>
      </c>
      <c r="R58" s="27">
        <f>SUM(R7:R57)</f>
        <v>359461.13</v>
      </c>
      <c r="S58" s="14">
        <f t="shared" si="3"/>
        <v>53.440971669356841</v>
      </c>
      <c r="T58" s="27">
        <f>SUM(T7:T57)</f>
        <v>313170.97000000003</v>
      </c>
      <c r="U58" s="14">
        <f t="shared" si="5"/>
        <v>46.559028330643152</v>
      </c>
      <c r="V58" s="20">
        <f>SUM(V7:V57)</f>
        <v>0</v>
      </c>
      <c r="W58" s="20">
        <f>SUM(W7:W57)</f>
        <v>0</v>
      </c>
      <c r="X58" s="20">
        <f>SUM(X7:X57)</f>
        <v>0</v>
      </c>
      <c r="Y58" s="15">
        <f t="shared" si="6"/>
        <v>0</v>
      </c>
      <c r="Z58" s="27">
        <f>SUM(Z7:Z57)</f>
        <v>0</v>
      </c>
      <c r="AA58" s="27">
        <f>SUM(AA7:AA57)</f>
        <v>0</v>
      </c>
      <c r="AB58" s="15">
        <f t="shared" si="7"/>
        <v>0</v>
      </c>
      <c r="AC58" s="27">
        <f>SUM(AC7:AC57)</f>
        <v>0</v>
      </c>
      <c r="AD58" s="15">
        <f t="shared" si="8"/>
        <v>0</v>
      </c>
      <c r="AE58" s="27">
        <f>SUM(AE7:AE57)</f>
        <v>0</v>
      </c>
      <c r="AF58" s="15">
        <f t="shared" si="9"/>
        <v>0</v>
      </c>
    </row>
  </sheetData>
  <mergeCells count="35">
    <mergeCell ref="AE4:AF4"/>
    <mergeCell ref="P3:U3"/>
    <mergeCell ref="T4:U4"/>
    <mergeCell ref="Z4:Z5"/>
    <mergeCell ref="H4:H5"/>
    <mergeCell ref="I4:I5"/>
    <mergeCell ref="Y4:Y5"/>
    <mergeCell ref="X4:X5"/>
    <mergeCell ref="V3:Z3"/>
    <mergeCell ref="A1:AF1"/>
    <mergeCell ref="A2:A5"/>
    <mergeCell ref="B2:B5"/>
    <mergeCell ref="C2:C5"/>
    <mergeCell ref="D2:D5"/>
    <mergeCell ref="AA3:AF3"/>
    <mergeCell ref="W4:W5"/>
    <mergeCell ref="AA4:AB4"/>
    <mergeCell ref="N4:N5"/>
    <mergeCell ref="P4:Q4"/>
    <mergeCell ref="AC4:AD4"/>
    <mergeCell ref="V2:AF2"/>
    <mergeCell ref="V4:V5"/>
    <mergeCell ref="M4:M5"/>
    <mergeCell ref="K2:U2"/>
    <mergeCell ref="R4:S4"/>
    <mergeCell ref="A58:F58"/>
    <mergeCell ref="K3:O3"/>
    <mergeCell ref="J4:J5"/>
    <mergeCell ref="K4:K5"/>
    <mergeCell ref="L4:L5"/>
    <mergeCell ref="E2:E5"/>
    <mergeCell ref="F2:F5"/>
    <mergeCell ref="O4:O5"/>
    <mergeCell ref="G2:G5"/>
    <mergeCell ref="H2:J3"/>
  </mergeCells>
  <pageMargins left="0.11811023622047245" right="0.11811023622047245" top="0.19685039370078741" bottom="0.15748031496062992" header="0" footer="0"/>
  <pageSetup paperSize="9" scale="42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7"/>
  <sheetViews>
    <sheetView zoomScale="85" zoomScaleNormal="85" workbookViewId="0">
      <pane xSplit="6" ySplit="5" topLeftCell="Y6" activePane="bottomRight" state="frozen"/>
      <selection pane="topRight" activeCell="G1" sqref="G1"/>
      <selection pane="bottomLeft" activeCell="A6" sqref="A6"/>
      <selection pane="bottomRight" sqref="A1:IV65536"/>
    </sheetView>
  </sheetViews>
  <sheetFormatPr defaultRowHeight="15" x14ac:dyDescent="0.25"/>
  <cols>
    <col min="3" max="3" width="2.28515625" customWidth="1"/>
    <col min="4" max="4" width="17.42578125" customWidth="1"/>
    <col min="18" max="18" width="10.7109375" bestFit="1" customWidth="1"/>
    <col min="19" max="19" width="9.28515625" bestFit="1" customWidth="1"/>
    <col min="20" max="20" width="9.7109375" customWidth="1"/>
    <col min="21" max="21" width="9.5703125" bestFit="1" customWidth="1"/>
    <col min="22" max="23" width="9.5703125" style="83" bestFit="1" customWidth="1"/>
    <col min="24" max="25" width="9.5703125" bestFit="1" customWidth="1"/>
    <col min="26" max="26" width="10.7109375" style="83" bestFit="1" customWidth="1"/>
    <col min="27" max="27" width="12.42578125" style="78" bestFit="1" customWidth="1"/>
    <col min="28" max="28" width="9.7109375" style="78" bestFit="1" customWidth="1"/>
    <col min="29" max="29" width="11.42578125" style="78" customWidth="1"/>
    <col min="30" max="30" width="9.5703125" style="78" bestFit="1" customWidth="1"/>
    <col min="31" max="31" width="10.7109375" style="78" bestFit="1" customWidth="1"/>
    <col min="32" max="32" width="9.7109375" style="78" bestFit="1" customWidth="1"/>
    <col min="33" max="33" width="10.85546875" style="137" customWidth="1"/>
    <col min="34" max="35" width="12.42578125" style="137" bestFit="1" customWidth="1"/>
    <col min="36" max="36" width="9.140625" style="137"/>
    <col min="37" max="37" width="9.140625" style="136"/>
  </cols>
  <sheetData>
    <row r="1" spans="1:38" ht="42" customHeight="1" x14ac:dyDescent="0.25">
      <c r="A1" s="307" t="s">
        <v>192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L1" s="136"/>
    </row>
    <row r="2" spans="1:38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L2" s="136"/>
    </row>
    <row r="3" spans="1:38" ht="29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  <c r="AL3" s="136"/>
    </row>
    <row r="4" spans="1:38" ht="33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323" t="s">
        <v>9</v>
      </c>
      <c r="W4" s="323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26" t="s">
        <v>19</v>
      </c>
      <c r="AA4" s="304" t="s">
        <v>2</v>
      </c>
      <c r="AB4" s="306"/>
      <c r="AC4" s="304" t="s">
        <v>7</v>
      </c>
      <c r="AD4" s="306"/>
      <c r="AE4" s="304" t="s">
        <v>16</v>
      </c>
      <c r="AF4" s="306"/>
      <c r="AL4" s="136"/>
    </row>
    <row r="5" spans="1:38" s="83" customFormat="1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299"/>
      <c r="Y5" s="299"/>
      <c r="Z5" s="327"/>
      <c r="AA5" s="59" t="str">
        <f>"сума, грн.
(гр."&amp;T6&amp;"+гр."&amp;Z6&amp;")"</f>
        <v>сума, грн.
(гр.20+гр.26)</v>
      </c>
      <c r="AB5" s="57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59" t="s">
        <v>8</v>
      </c>
      <c r="AD5" s="57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59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3" t="s">
        <v>165</v>
      </c>
      <c r="AH5" s="133" t="s">
        <v>163</v>
      </c>
      <c r="AI5" s="133" t="s">
        <v>164</v>
      </c>
      <c r="AJ5" s="137"/>
      <c r="AK5" s="135"/>
      <c r="AL5" s="135"/>
    </row>
    <row r="6" spans="1:38" s="83" customFormat="1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72">
        <f t="shared" si="0"/>
        <v>22</v>
      </c>
      <c r="W6" s="72">
        <f t="shared" si="0"/>
        <v>23</v>
      </c>
      <c r="X6" s="11">
        <f t="shared" si="0"/>
        <v>24</v>
      </c>
      <c r="Y6" s="11">
        <f t="shared" si="0"/>
        <v>25</v>
      </c>
      <c r="Z6" s="72">
        <f t="shared" si="0"/>
        <v>26</v>
      </c>
      <c r="AA6" s="11">
        <f t="shared" si="0"/>
        <v>27</v>
      </c>
      <c r="AB6" s="11">
        <f t="shared" si="0"/>
        <v>28</v>
      </c>
      <c r="AC6" s="11">
        <f t="shared" si="0"/>
        <v>29</v>
      </c>
      <c r="AD6" s="11">
        <f t="shared" si="0"/>
        <v>30</v>
      </c>
      <c r="AE6" s="11">
        <v>31</v>
      </c>
      <c r="AF6" s="11">
        <v>32</v>
      </c>
      <c r="AG6" s="133" t="s">
        <v>183</v>
      </c>
      <c r="AH6" s="133"/>
      <c r="AI6" s="133"/>
      <c r="AJ6" s="137"/>
      <c r="AK6" s="135"/>
      <c r="AL6" s="135"/>
    </row>
    <row r="7" spans="1:38" s="83" customFormat="1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50000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73">
        <v>8</v>
      </c>
      <c r="W7" s="73">
        <v>18</v>
      </c>
      <c r="X7" s="16">
        <v>0</v>
      </c>
      <c r="Y7" s="14">
        <f t="shared" ref="Y7:Y57" si="6">IF(H7=0,0,V7/H7)*100</f>
        <v>27.586206896551722</v>
      </c>
      <c r="Z7" s="33">
        <v>16454.919999999998</v>
      </c>
      <c r="AA7" s="14">
        <f t="shared" ref="AA7:AA57" si="7">AI7</f>
        <v>24099.269999999997</v>
      </c>
      <c r="AB7" s="14">
        <f>IF((Z7+T7)=0,0,AA7/(Z7+T7)*100)</f>
        <v>100</v>
      </c>
      <c r="AC7" s="14">
        <f>$AA$7</f>
        <v>24099.269999999997</v>
      </c>
      <c r="AD7" s="14">
        <f t="shared" ref="AD7:AD57" si="8">IF(AA7=0,0,AC7/AA7)*100</f>
        <v>100</v>
      </c>
      <c r="AE7" s="14">
        <f>AA7-AC7</f>
        <v>0</v>
      </c>
      <c r="AF7" s="14">
        <f t="shared" ref="AF7:AF57" si="9">IF(AA7=0,0,AE7/AA7)*100</f>
        <v>0</v>
      </c>
      <c r="AG7" s="178">
        <f>'[3]Серп 15'!$AG$18</f>
        <v>16454.919999999998</v>
      </c>
      <c r="AH7" s="178">
        <f>T7</f>
        <v>7644.35</v>
      </c>
      <c r="AI7" s="178">
        <f>AG7+AH7</f>
        <v>24099.269999999997</v>
      </c>
      <c r="AJ7" s="137"/>
      <c r="AK7" s="135"/>
      <c r="AL7" s="135"/>
    </row>
    <row r="8" spans="1:38" s="83" customFormat="1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73">
        <v>0</v>
      </c>
      <c r="W8" s="73">
        <v>0</v>
      </c>
      <c r="X8" s="16">
        <v>0</v>
      </c>
      <c r="Y8" s="14">
        <f t="shared" si="6"/>
        <v>0</v>
      </c>
      <c r="Z8" s="33">
        <v>0</v>
      </c>
      <c r="AA8" s="14">
        <f t="shared" si="7"/>
        <v>0</v>
      </c>
      <c r="AB8" s="14">
        <f>IF((Z8+T8)=0,0,AA8/(Z8+T8)*100)</f>
        <v>0</v>
      </c>
      <c r="AC8" s="14">
        <f>AA8</f>
        <v>0</v>
      </c>
      <c r="AD8" s="14">
        <f t="shared" si="8"/>
        <v>0</v>
      </c>
      <c r="AE8" s="14">
        <f t="shared" ref="AE8:AE57" si="10">AA8-AC8</f>
        <v>0</v>
      </c>
      <c r="AF8" s="14">
        <f t="shared" si="9"/>
        <v>0</v>
      </c>
      <c r="AG8" s="133">
        <v>0</v>
      </c>
      <c r="AH8" s="178">
        <f t="shared" ref="AH8:AH57" si="11">T8</f>
        <v>0</v>
      </c>
      <c r="AI8" s="178">
        <f t="shared" ref="AI8:AI57" si="12">AG8+AH8</f>
        <v>0</v>
      </c>
      <c r="AJ8" s="137"/>
      <c r="AK8" s="135"/>
      <c r="AL8" s="135"/>
    </row>
    <row r="9" spans="1:38" s="83" customFormat="1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30000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73">
        <v>0</v>
      </c>
      <c r="W9" s="73">
        <v>0</v>
      </c>
      <c r="X9" s="16">
        <v>0</v>
      </c>
      <c r="Y9" s="14">
        <f t="shared" si="6"/>
        <v>0</v>
      </c>
      <c r="Z9" s="33">
        <v>0</v>
      </c>
      <c r="AA9" s="14">
        <f t="shared" si="7"/>
        <v>26929.119999999999</v>
      </c>
      <c r="AB9" s="14">
        <f t="shared" ref="AB9:AB57" si="13">IF((Z9+T9)=0,0,AA9/(Z9+T9)*100)</f>
        <v>100</v>
      </c>
      <c r="AC9" s="14">
        <f>$AA$9</f>
        <v>26929.119999999999</v>
      </c>
      <c r="AD9" s="14">
        <f t="shared" si="8"/>
        <v>100</v>
      </c>
      <c r="AE9" s="14">
        <f t="shared" si="10"/>
        <v>0</v>
      </c>
      <c r="AF9" s="14">
        <f t="shared" si="9"/>
        <v>0</v>
      </c>
      <c r="AG9" s="133">
        <v>0</v>
      </c>
      <c r="AH9" s="178">
        <f t="shared" si="11"/>
        <v>26929.119999999999</v>
      </c>
      <c r="AI9" s="178">
        <f t="shared" si="12"/>
        <v>26929.119999999999</v>
      </c>
      <c r="AJ9" s="137"/>
      <c r="AK9" s="135"/>
      <c r="AL9" s="135"/>
    </row>
    <row r="10" spans="1:38" s="83" customFormat="1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73">
        <v>0</v>
      </c>
      <c r="W10" s="73">
        <v>0</v>
      </c>
      <c r="X10" s="16">
        <v>0</v>
      </c>
      <c r="Y10" s="14">
        <f t="shared" si="6"/>
        <v>0</v>
      </c>
      <c r="Z10" s="33">
        <v>0</v>
      </c>
      <c r="AA10" s="14">
        <f t="shared" si="7"/>
        <v>0</v>
      </c>
      <c r="AB10" s="14">
        <f t="shared" si="13"/>
        <v>0</v>
      </c>
      <c r="AC10" s="14">
        <f>AA10</f>
        <v>0</v>
      </c>
      <c r="AD10" s="14">
        <f t="shared" si="8"/>
        <v>0</v>
      </c>
      <c r="AE10" s="14">
        <f t="shared" si="10"/>
        <v>0</v>
      </c>
      <c r="AF10" s="14">
        <f t="shared" si="9"/>
        <v>0</v>
      </c>
      <c r="AG10" s="133">
        <v>0</v>
      </c>
      <c r="AH10" s="178">
        <f t="shared" si="11"/>
        <v>0</v>
      </c>
      <c r="AI10" s="178">
        <f t="shared" si="12"/>
        <v>0</v>
      </c>
      <c r="AJ10" s="137"/>
      <c r="AK10" s="135"/>
      <c r="AL10" s="135"/>
    </row>
    <row r="11" spans="1:38" s="83" customFormat="1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20000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73">
        <v>1</v>
      </c>
      <c r="W11" s="73">
        <v>1</v>
      </c>
      <c r="X11" s="16">
        <v>0</v>
      </c>
      <c r="Y11" s="14">
        <f t="shared" si="6"/>
        <v>25</v>
      </c>
      <c r="Z11" s="33">
        <v>23999.87</v>
      </c>
      <c r="AA11" s="14">
        <f t="shared" si="7"/>
        <v>23999.510000000002</v>
      </c>
      <c r="AB11" s="14">
        <f t="shared" si="13"/>
        <v>99.998499991874965</v>
      </c>
      <c r="AC11" s="14">
        <f>$AA$11</f>
        <v>23999.510000000002</v>
      </c>
      <c r="AD11" s="14">
        <f t="shared" si="8"/>
        <v>100</v>
      </c>
      <c r="AE11" s="14">
        <f t="shared" si="10"/>
        <v>0</v>
      </c>
      <c r="AF11" s="14">
        <f t="shared" si="9"/>
        <v>0</v>
      </c>
      <c r="AG11" s="178">
        <f>'[3]Серп 15'!$AG$20</f>
        <v>23999.510000000002</v>
      </c>
      <c r="AH11" s="178">
        <f t="shared" si="11"/>
        <v>0</v>
      </c>
      <c r="AI11" s="178">
        <f t="shared" si="12"/>
        <v>23999.510000000002</v>
      </c>
      <c r="AJ11" s="137"/>
      <c r="AK11" s="135"/>
      <c r="AL11" s="135"/>
    </row>
    <row r="12" spans="1:38" s="83" customFormat="1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10000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73">
        <v>1</v>
      </c>
      <c r="W12" s="73">
        <v>1</v>
      </c>
      <c r="X12" s="16">
        <v>0</v>
      </c>
      <c r="Y12" s="14">
        <f t="shared" si="6"/>
        <v>10</v>
      </c>
      <c r="Z12" s="33">
        <v>503.43</v>
      </c>
      <c r="AA12" s="14">
        <f t="shared" si="7"/>
        <v>5122.5700000000006</v>
      </c>
      <c r="AB12" s="14">
        <f t="shared" si="13"/>
        <v>97.34192248857471</v>
      </c>
      <c r="AC12" s="14">
        <f>$AA$12</f>
        <v>5122.5700000000006</v>
      </c>
      <c r="AD12" s="14">
        <f t="shared" si="8"/>
        <v>100</v>
      </c>
      <c r="AE12" s="14">
        <f t="shared" si="10"/>
        <v>0</v>
      </c>
      <c r="AF12" s="14">
        <f t="shared" si="9"/>
        <v>0</v>
      </c>
      <c r="AG12" s="178">
        <f>'[3]Серп 15'!$AG$37</f>
        <v>363.55</v>
      </c>
      <c r="AH12" s="178">
        <f t="shared" si="11"/>
        <v>4759.0200000000004</v>
      </c>
      <c r="AI12" s="178">
        <f t="shared" si="12"/>
        <v>5122.5700000000006</v>
      </c>
      <c r="AJ12" s="137"/>
      <c r="AK12" s="135"/>
      <c r="AL12" s="135"/>
    </row>
    <row r="13" spans="1:38" s="83" customFormat="1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30000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73">
        <v>3</v>
      </c>
      <c r="W13" s="73">
        <v>3</v>
      </c>
      <c r="X13" s="16">
        <v>0</v>
      </c>
      <c r="Y13" s="14">
        <f t="shared" si="6"/>
        <v>9.375</v>
      </c>
      <c r="Z13" s="33">
        <v>2566.08</v>
      </c>
      <c r="AA13" s="14">
        <f t="shared" si="7"/>
        <v>16557.349999999999</v>
      </c>
      <c r="AB13" s="14">
        <f t="shared" si="13"/>
        <v>106.09285764173448</v>
      </c>
      <c r="AC13" s="14">
        <f>$AA$13</f>
        <v>16557.349999999999</v>
      </c>
      <c r="AD13" s="14">
        <f t="shared" si="8"/>
        <v>100</v>
      </c>
      <c r="AE13" s="14">
        <f t="shared" si="10"/>
        <v>0</v>
      </c>
      <c r="AF13" s="14">
        <f t="shared" si="9"/>
        <v>0</v>
      </c>
      <c r="AG13" s="178">
        <f>'[3]Серп 15'!$AG$16</f>
        <v>3516.96</v>
      </c>
      <c r="AH13" s="178">
        <f t="shared" si="11"/>
        <v>13040.39</v>
      </c>
      <c r="AI13" s="178">
        <f t="shared" si="12"/>
        <v>16557.349999999999</v>
      </c>
      <c r="AJ13" s="137"/>
      <c r="AK13" s="135"/>
      <c r="AL13" s="135"/>
    </row>
    <row r="14" spans="1:38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73">
        <v>0</v>
      </c>
      <c r="W14" s="73">
        <v>0</v>
      </c>
      <c r="X14" s="16">
        <v>0</v>
      </c>
      <c r="Y14" s="14">
        <f t="shared" si="6"/>
        <v>0</v>
      </c>
      <c r="Z14" s="33">
        <v>0</v>
      </c>
      <c r="AA14" s="14">
        <f t="shared" si="7"/>
        <v>3707.03</v>
      </c>
      <c r="AB14" s="14">
        <f t="shared" si="13"/>
        <v>100</v>
      </c>
      <c r="AC14" s="14">
        <f>$AA$14</f>
        <v>3707.03</v>
      </c>
      <c r="AD14" s="14">
        <f t="shared" si="8"/>
        <v>100</v>
      </c>
      <c r="AE14" s="14">
        <f t="shared" si="10"/>
        <v>0</v>
      </c>
      <c r="AF14" s="14">
        <f t="shared" si="9"/>
        <v>0</v>
      </c>
      <c r="AG14" s="133">
        <v>0</v>
      </c>
      <c r="AH14" s="178">
        <f t="shared" si="11"/>
        <v>3707.03</v>
      </c>
      <c r="AI14" s="178">
        <f t="shared" si="12"/>
        <v>3707.03</v>
      </c>
      <c r="AL14" s="136"/>
    </row>
    <row r="15" spans="1:38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4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73">
        <v>5</v>
      </c>
      <c r="W15" s="73">
        <v>5</v>
      </c>
      <c r="X15" s="16">
        <v>0</v>
      </c>
      <c r="Y15" s="14">
        <f t="shared" si="6"/>
        <v>55.555555555555557</v>
      </c>
      <c r="Z15" s="33">
        <v>13563.44</v>
      </c>
      <c r="AA15" s="14">
        <f t="shared" si="7"/>
        <v>13837.5</v>
      </c>
      <c r="AB15" s="14">
        <f t="shared" si="13"/>
        <v>100</v>
      </c>
      <c r="AC15" s="14">
        <f>$AA$15</f>
        <v>13837.5</v>
      </c>
      <c r="AD15" s="14">
        <f t="shared" si="8"/>
        <v>100</v>
      </c>
      <c r="AE15" s="14">
        <f t="shared" si="10"/>
        <v>0</v>
      </c>
      <c r="AF15" s="14">
        <f t="shared" si="9"/>
        <v>0</v>
      </c>
      <c r="AG15" s="178">
        <f>'[3]Серп 15'!$AG$49</f>
        <v>13563.44</v>
      </c>
      <c r="AH15" s="178">
        <f t="shared" si="11"/>
        <v>274.06</v>
      </c>
      <c r="AI15" s="178">
        <f t="shared" si="12"/>
        <v>13837.5</v>
      </c>
      <c r="AL15" s="136"/>
    </row>
    <row r="16" spans="1:38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20000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4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73">
        <v>1</v>
      </c>
      <c r="W16" s="73">
        <v>3</v>
      </c>
      <c r="X16" s="16">
        <v>0</v>
      </c>
      <c r="Y16" s="14">
        <f t="shared" si="6"/>
        <v>6.25</v>
      </c>
      <c r="Z16" s="33">
        <v>2993.81</v>
      </c>
      <c r="AA16" s="14">
        <f t="shared" si="7"/>
        <v>4038.9700000000003</v>
      </c>
      <c r="AB16" s="14">
        <f t="shared" si="13"/>
        <v>100</v>
      </c>
      <c r="AC16" s="14">
        <f>$AA$16</f>
        <v>4038.9700000000003</v>
      </c>
      <c r="AD16" s="14">
        <f t="shared" si="8"/>
        <v>100</v>
      </c>
      <c r="AE16" s="14">
        <f t="shared" si="10"/>
        <v>0</v>
      </c>
      <c r="AF16" s="14">
        <f t="shared" si="9"/>
        <v>0</v>
      </c>
      <c r="AG16" s="178">
        <f>'[3]Серп 15'!$AG$27</f>
        <v>2993.8100000000004</v>
      </c>
      <c r="AH16" s="178">
        <f t="shared" si="11"/>
        <v>1045.1600000000001</v>
      </c>
      <c r="AI16" s="178">
        <f t="shared" si="12"/>
        <v>4038.9700000000003</v>
      </c>
      <c r="AL16" s="136"/>
    </row>
    <row r="17" spans="1:38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20000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4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73">
        <v>4</v>
      </c>
      <c r="W17" s="73">
        <v>5</v>
      </c>
      <c r="X17" s="16">
        <v>0</v>
      </c>
      <c r="Y17" s="14">
        <f t="shared" si="6"/>
        <v>30.76923076923077</v>
      </c>
      <c r="Z17" s="33">
        <v>18321.990000000002</v>
      </c>
      <c r="AA17" s="14">
        <f t="shared" si="7"/>
        <v>19002.41</v>
      </c>
      <c r="AB17" s="14">
        <f t="shared" si="13"/>
        <v>100.00026312521182</v>
      </c>
      <c r="AC17" s="14">
        <f>$AA$17</f>
        <v>19002.41</v>
      </c>
      <c r="AD17" s="14">
        <f t="shared" si="8"/>
        <v>100</v>
      </c>
      <c r="AE17" s="14">
        <f t="shared" si="10"/>
        <v>0</v>
      </c>
      <c r="AF17" s="14">
        <f t="shared" si="9"/>
        <v>0</v>
      </c>
      <c r="AG17" s="178">
        <f>'[3]Серп 15'!$AG$47</f>
        <v>18322.04</v>
      </c>
      <c r="AH17" s="178">
        <f t="shared" si="11"/>
        <v>680.37</v>
      </c>
      <c r="AI17" s="178">
        <f t="shared" si="12"/>
        <v>19002.41</v>
      </c>
      <c r="AL17" s="136"/>
    </row>
    <row r="18" spans="1:38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30000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4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73">
        <v>4</v>
      </c>
      <c r="W18" s="73">
        <v>7</v>
      </c>
      <c r="X18" s="16">
        <v>0</v>
      </c>
      <c r="Y18" s="14">
        <f t="shared" si="6"/>
        <v>12.5</v>
      </c>
      <c r="Z18" s="33">
        <v>10804.64</v>
      </c>
      <c r="AA18" s="14">
        <f t="shared" si="7"/>
        <v>26316.39</v>
      </c>
      <c r="AB18" s="14">
        <f t="shared" si="13"/>
        <v>100</v>
      </c>
      <c r="AC18" s="14">
        <f>$AA$18</f>
        <v>26316.39</v>
      </c>
      <c r="AD18" s="14">
        <f t="shared" si="8"/>
        <v>100</v>
      </c>
      <c r="AE18" s="14">
        <f t="shared" si="10"/>
        <v>0</v>
      </c>
      <c r="AF18" s="14">
        <f t="shared" si="9"/>
        <v>0</v>
      </c>
      <c r="AG18" s="178">
        <f>'[3]Серп 15'!$AG$44</f>
        <v>10804.64</v>
      </c>
      <c r="AH18" s="178">
        <f t="shared" si="11"/>
        <v>15511.75</v>
      </c>
      <c r="AI18" s="178">
        <f t="shared" si="12"/>
        <v>26316.39</v>
      </c>
      <c r="AL18" s="136"/>
    </row>
    <row r="19" spans="1:38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4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73">
        <v>4</v>
      </c>
      <c r="W19" s="73">
        <v>6</v>
      </c>
      <c r="X19" s="16">
        <v>2</v>
      </c>
      <c r="Y19" s="14">
        <f t="shared" si="6"/>
        <v>17.391304347826086</v>
      </c>
      <c r="Z19" s="33">
        <v>16879.849999999999</v>
      </c>
      <c r="AA19" s="14">
        <f t="shared" si="7"/>
        <v>26223.21</v>
      </c>
      <c r="AB19" s="14">
        <f t="shared" si="13"/>
        <v>100</v>
      </c>
      <c r="AC19" s="14">
        <f>$AA$19</f>
        <v>26223.21</v>
      </c>
      <c r="AD19" s="14">
        <f t="shared" si="8"/>
        <v>100</v>
      </c>
      <c r="AE19" s="14">
        <f t="shared" si="10"/>
        <v>0</v>
      </c>
      <c r="AF19" s="14">
        <f t="shared" si="9"/>
        <v>0</v>
      </c>
      <c r="AG19" s="178">
        <f>'[3]Серп 15'!$AG$23</f>
        <v>16879.849999999999</v>
      </c>
      <c r="AH19" s="178">
        <f t="shared" si="11"/>
        <v>9343.36</v>
      </c>
      <c r="AI19" s="178">
        <f t="shared" si="12"/>
        <v>26223.21</v>
      </c>
      <c r="AL19" s="136"/>
    </row>
    <row r="20" spans="1:38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100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73">
        <v>0</v>
      </c>
      <c r="W20" s="73">
        <v>0</v>
      </c>
      <c r="X20" s="16">
        <v>0</v>
      </c>
      <c r="Y20" s="14">
        <f t="shared" si="6"/>
        <v>0</v>
      </c>
      <c r="Z20" s="33">
        <v>0</v>
      </c>
      <c r="AA20" s="14">
        <f t="shared" si="7"/>
        <v>0</v>
      </c>
      <c r="AB20" s="14">
        <f t="shared" si="13"/>
        <v>0</v>
      </c>
      <c r="AC20" s="14">
        <f>AA20</f>
        <v>0</v>
      </c>
      <c r="AD20" s="14">
        <f t="shared" si="8"/>
        <v>0</v>
      </c>
      <c r="AE20" s="14">
        <f t="shared" si="10"/>
        <v>0</v>
      </c>
      <c r="AF20" s="14">
        <f t="shared" si="9"/>
        <v>0</v>
      </c>
      <c r="AG20" s="133">
        <v>0</v>
      </c>
      <c r="AH20" s="178">
        <f t="shared" si="11"/>
        <v>0</v>
      </c>
      <c r="AI20" s="178">
        <f t="shared" si="12"/>
        <v>0</v>
      </c>
      <c r="AL20" s="136"/>
    </row>
    <row r="21" spans="1:38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20000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4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73">
        <f>4+2+4</f>
        <v>10</v>
      </c>
      <c r="W21" s="73">
        <v>14</v>
      </c>
      <c r="X21" s="16">
        <v>0</v>
      </c>
      <c r="Y21" s="14">
        <f t="shared" si="6"/>
        <v>33.333333333333329</v>
      </c>
      <c r="Z21" s="33">
        <v>8824.56</v>
      </c>
      <c r="AA21" s="14">
        <f t="shared" si="7"/>
        <v>16008.140000000001</v>
      </c>
      <c r="AB21" s="14">
        <f t="shared" si="13"/>
        <v>98.953786735684815</v>
      </c>
      <c r="AC21" s="14">
        <f>$AA$21</f>
        <v>16008.140000000001</v>
      </c>
      <c r="AD21" s="14">
        <f t="shared" si="8"/>
        <v>100</v>
      </c>
      <c r="AE21" s="14">
        <f t="shared" si="10"/>
        <v>0</v>
      </c>
      <c r="AF21" s="14">
        <f t="shared" si="9"/>
        <v>0</v>
      </c>
      <c r="AG21" s="178">
        <f>'[3]Серп 15'!$AG$15</f>
        <v>8655.3100000000013</v>
      </c>
      <c r="AH21" s="178">
        <f t="shared" si="11"/>
        <v>7352.83</v>
      </c>
      <c r="AI21" s="178">
        <f t="shared" si="12"/>
        <v>16008.140000000001</v>
      </c>
      <c r="AL21" s="136"/>
    </row>
    <row r="22" spans="1:38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30000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4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73">
        <v>4</v>
      </c>
      <c r="W22" s="73">
        <v>13</v>
      </c>
      <c r="X22" s="16">
        <v>0</v>
      </c>
      <c r="Y22" s="14">
        <f t="shared" si="6"/>
        <v>22.222222222222221</v>
      </c>
      <c r="Z22" s="33">
        <v>4492.1400000000003</v>
      </c>
      <c r="AA22" s="14">
        <f t="shared" si="7"/>
        <v>10827.45</v>
      </c>
      <c r="AB22" s="14">
        <f t="shared" si="13"/>
        <v>100</v>
      </c>
      <c r="AC22" s="14">
        <f>$AA$22</f>
        <v>10827.45</v>
      </c>
      <c r="AD22" s="14">
        <f t="shared" si="8"/>
        <v>100</v>
      </c>
      <c r="AE22" s="14">
        <f t="shared" si="10"/>
        <v>0</v>
      </c>
      <c r="AF22" s="14">
        <f t="shared" si="9"/>
        <v>0</v>
      </c>
      <c r="AG22" s="178">
        <f>'[3]Серп 15'!$AG$28</f>
        <v>4492.1399999999994</v>
      </c>
      <c r="AH22" s="178">
        <f t="shared" si="11"/>
        <v>6335.31</v>
      </c>
      <c r="AI22" s="178">
        <f t="shared" si="12"/>
        <v>10827.45</v>
      </c>
      <c r="AL22" s="136"/>
    </row>
    <row r="23" spans="1:38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73">
        <v>0</v>
      </c>
      <c r="W23" s="73">
        <v>0</v>
      </c>
      <c r="X23" s="16">
        <v>0</v>
      </c>
      <c r="Y23" s="14">
        <f t="shared" si="6"/>
        <v>0</v>
      </c>
      <c r="Z23" s="33">
        <v>0</v>
      </c>
      <c r="AA23" s="14">
        <f t="shared" si="7"/>
        <v>4382.9799999999996</v>
      </c>
      <c r="AB23" s="14">
        <f t="shared" si="13"/>
        <v>100</v>
      </c>
      <c r="AC23" s="14">
        <f>$AA$23</f>
        <v>4382.9799999999996</v>
      </c>
      <c r="AD23" s="14">
        <f t="shared" si="8"/>
        <v>100</v>
      </c>
      <c r="AE23" s="14">
        <f t="shared" si="10"/>
        <v>0</v>
      </c>
      <c r="AF23" s="14">
        <f t="shared" si="9"/>
        <v>0</v>
      </c>
      <c r="AG23" s="133">
        <v>0</v>
      </c>
      <c r="AH23" s="178">
        <f t="shared" si="11"/>
        <v>4382.9799999999996</v>
      </c>
      <c r="AI23" s="178">
        <f t="shared" si="12"/>
        <v>4382.9799999999996</v>
      </c>
      <c r="AL23" s="136"/>
    </row>
    <row r="24" spans="1:38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5000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73">
        <v>0</v>
      </c>
      <c r="W24" s="73">
        <v>0</v>
      </c>
      <c r="X24" s="16">
        <v>0</v>
      </c>
      <c r="Y24" s="14">
        <f t="shared" si="6"/>
        <v>0</v>
      </c>
      <c r="Z24" s="33">
        <v>0</v>
      </c>
      <c r="AA24" s="14">
        <f t="shared" si="7"/>
        <v>0</v>
      </c>
      <c r="AB24" s="14">
        <f t="shared" si="13"/>
        <v>0</v>
      </c>
      <c r="AC24" s="14">
        <f>AA24</f>
        <v>0</v>
      </c>
      <c r="AD24" s="14">
        <f t="shared" si="8"/>
        <v>0</v>
      </c>
      <c r="AE24" s="14">
        <f t="shared" si="10"/>
        <v>0</v>
      </c>
      <c r="AF24" s="14">
        <f t="shared" si="9"/>
        <v>0</v>
      </c>
      <c r="AG24" s="133">
        <v>0</v>
      </c>
      <c r="AH24" s="178">
        <f t="shared" si="11"/>
        <v>0</v>
      </c>
      <c r="AI24" s="178">
        <f t="shared" si="12"/>
        <v>0</v>
      </c>
      <c r="AL24" s="136"/>
    </row>
    <row r="25" spans="1:38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10000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73">
        <v>0</v>
      </c>
      <c r="W25" s="73">
        <v>0</v>
      </c>
      <c r="X25" s="16">
        <v>0</v>
      </c>
      <c r="Y25" s="14">
        <f t="shared" si="6"/>
        <v>0</v>
      </c>
      <c r="Z25" s="33">
        <v>0</v>
      </c>
      <c r="AA25" s="14">
        <f t="shared" si="7"/>
        <v>563.33000000000004</v>
      </c>
      <c r="AB25" s="14">
        <f t="shared" si="13"/>
        <v>100</v>
      </c>
      <c r="AC25" s="14">
        <f>$AA$25</f>
        <v>563.33000000000004</v>
      </c>
      <c r="AD25" s="14">
        <f t="shared" si="8"/>
        <v>100</v>
      </c>
      <c r="AE25" s="14">
        <f t="shared" si="10"/>
        <v>0</v>
      </c>
      <c r="AF25" s="14">
        <f t="shared" si="9"/>
        <v>0</v>
      </c>
      <c r="AG25" s="133">
        <v>0</v>
      </c>
      <c r="AH25" s="178">
        <f t="shared" si="11"/>
        <v>563.33000000000004</v>
      </c>
      <c r="AI25" s="178">
        <f t="shared" si="12"/>
        <v>563.33000000000004</v>
      </c>
      <c r="AL25" s="136"/>
    </row>
    <row r="26" spans="1:38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30000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4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73">
        <v>16</v>
      </c>
      <c r="W26" s="73">
        <v>19</v>
      </c>
      <c r="X26" s="16">
        <v>0</v>
      </c>
      <c r="Y26" s="14">
        <f t="shared" si="6"/>
        <v>40</v>
      </c>
      <c r="Z26" s="33">
        <v>17370.21</v>
      </c>
      <c r="AA26" s="14">
        <f t="shared" si="7"/>
        <v>18701.07</v>
      </c>
      <c r="AB26" s="14">
        <f t="shared" si="13"/>
        <v>100</v>
      </c>
      <c r="AC26" s="14">
        <f>$AA$26</f>
        <v>18701.07</v>
      </c>
      <c r="AD26" s="14">
        <f t="shared" si="8"/>
        <v>100</v>
      </c>
      <c r="AE26" s="14">
        <f t="shared" si="10"/>
        <v>0</v>
      </c>
      <c r="AF26" s="14">
        <f t="shared" si="9"/>
        <v>0</v>
      </c>
      <c r="AG26" s="178">
        <f>'[3]Серп 15'!$AG$30</f>
        <v>17370.21</v>
      </c>
      <c r="AH26" s="178">
        <f t="shared" si="11"/>
        <v>1330.86</v>
      </c>
      <c r="AI26" s="178">
        <f t="shared" si="12"/>
        <v>18701.07</v>
      </c>
      <c r="AL26" s="136"/>
    </row>
    <row r="27" spans="1:38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5000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4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73">
        <v>0</v>
      </c>
      <c r="W27" s="73">
        <v>0</v>
      </c>
      <c r="X27" s="16">
        <v>0</v>
      </c>
      <c r="Y27" s="14">
        <f t="shared" si="6"/>
        <v>0</v>
      </c>
      <c r="Z27" s="33">
        <v>0</v>
      </c>
      <c r="AA27" s="14">
        <f t="shared" si="7"/>
        <v>10869.96</v>
      </c>
      <c r="AB27" s="14">
        <f t="shared" si="13"/>
        <v>100</v>
      </c>
      <c r="AC27" s="14">
        <f>$AA$27</f>
        <v>10869.96</v>
      </c>
      <c r="AD27" s="14">
        <f t="shared" si="8"/>
        <v>100</v>
      </c>
      <c r="AE27" s="14">
        <f t="shared" si="10"/>
        <v>0</v>
      </c>
      <c r="AF27" s="14">
        <f t="shared" si="9"/>
        <v>0</v>
      </c>
      <c r="AG27" s="133">
        <v>0</v>
      </c>
      <c r="AH27" s="178">
        <f t="shared" si="11"/>
        <v>10869.96</v>
      </c>
      <c r="AI27" s="178">
        <f t="shared" si="12"/>
        <v>10869.96</v>
      </c>
      <c r="AL27" s="136"/>
    </row>
    <row r="28" spans="1:38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30000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4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73">
        <v>10</v>
      </c>
      <c r="W28" s="73">
        <v>15</v>
      </c>
      <c r="X28" s="16">
        <v>0</v>
      </c>
      <c r="Y28" s="14">
        <f t="shared" si="6"/>
        <v>17.857142857142858</v>
      </c>
      <c r="Z28" s="33">
        <v>21729.79</v>
      </c>
      <c r="AA28" s="14">
        <f t="shared" si="7"/>
        <v>33576.36</v>
      </c>
      <c r="AB28" s="14">
        <f t="shared" si="13"/>
        <v>100.22805997380296</v>
      </c>
      <c r="AC28" s="14">
        <f>$AA$28</f>
        <v>33576.36</v>
      </c>
      <c r="AD28" s="14">
        <f t="shared" si="8"/>
        <v>100</v>
      </c>
      <c r="AE28" s="14">
        <f t="shared" si="10"/>
        <v>0</v>
      </c>
      <c r="AF28" s="14">
        <f t="shared" si="9"/>
        <v>0</v>
      </c>
      <c r="AG28" s="178">
        <f>'[3]Серп 15'!$AG$39</f>
        <v>21806.19</v>
      </c>
      <c r="AH28" s="178">
        <f t="shared" si="11"/>
        <v>11770.17</v>
      </c>
      <c r="AI28" s="178">
        <f t="shared" si="12"/>
        <v>33576.36</v>
      </c>
      <c r="AL28" s="136"/>
    </row>
    <row r="29" spans="1:38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30000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4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73">
        <v>8</v>
      </c>
      <c r="W29" s="73">
        <v>8</v>
      </c>
      <c r="X29" s="16">
        <v>0</v>
      </c>
      <c r="Y29" s="14">
        <f t="shared" si="6"/>
        <v>33.333333333333329</v>
      </c>
      <c r="Z29" s="33">
        <v>24904.69</v>
      </c>
      <c r="AA29" s="14">
        <f t="shared" si="7"/>
        <v>31155.53</v>
      </c>
      <c r="AB29" s="14">
        <f t="shared" si="13"/>
        <v>93.903079685301179</v>
      </c>
      <c r="AC29" s="14">
        <f>$AA$29</f>
        <v>31155.53</v>
      </c>
      <c r="AD29" s="14">
        <f t="shared" si="8"/>
        <v>100</v>
      </c>
      <c r="AE29" s="14">
        <f t="shared" si="10"/>
        <v>0</v>
      </c>
      <c r="AF29" s="14">
        <f t="shared" si="9"/>
        <v>0</v>
      </c>
      <c r="AG29" s="178">
        <f>'[3]Серп 15'!$AG$32</f>
        <v>22881.829999999998</v>
      </c>
      <c r="AH29" s="178">
        <f t="shared" si="11"/>
        <v>8273.7000000000007</v>
      </c>
      <c r="AI29" s="178">
        <f t="shared" si="12"/>
        <v>31155.53</v>
      </c>
      <c r="AL29" s="136"/>
    </row>
    <row r="30" spans="1:38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4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73">
        <v>0</v>
      </c>
      <c r="W30" s="73">
        <v>0</v>
      </c>
      <c r="X30" s="16">
        <v>0</v>
      </c>
      <c r="Y30" s="14">
        <f t="shared" si="6"/>
        <v>0</v>
      </c>
      <c r="Z30" s="33">
        <v>0</v>
      </c>
      <c r="AA30" s="14">
        <f t="shared" si="7"/>
        <v>8845.52</v>
      </c>
      <c r="AB30" s="14">
        <f t="shared" si="13"/>
        <v>100</v>
      </c>
      <c r="AC30" s="14">
        <f>$AA$30</f>
        <v>8845.52</v>
      </c>
      <c r="AD30" s="14">
        <f t="shared" si="8"/>
        <v>100</v>
      </c>
      <c r="AE30" s="14">
        <f t="shared" si="10"/>
        <v>0</v>
      </c>
      <c r="AF30" s="14">
        <f t="shared" si="9"/>
        <v>0</v>
      </c>
      <c r="AG30" s="133">
        <v>0</v>
      </c>
      <c r="AH30" s="178">
        <f t="shared" si="11"/>
        <v>8845.52</v>
      </c>
      <c r="AI30" s="178">
        <f t="shared" si="12"/>
        <v>8845.52</v>
      </c>
      <c r="AL30" s="136"/>
    </row>
    <row r="31" spans="1:38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30000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4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73">
        <v>1</v>
      </c>
      <c r="W31" s="73">
        <v>1</v>
      </c>
      <c r="X31" s="16">
        <v>0</v>
      </c>
      <c r="Y31" s="14">
        <f t="shared" si="6"/>
        <v>2.3809523809523809</v>
      </c>
      <c r="Z31" s="33">
        <v>24539.439999999999</v>
      </c>
      <c r="AA31" s="14">
        <f t="shared" si="7"/>
        <v>42830.92</v>
      </c>
      <c r="AB31" s="14">
        <f t="shared" si="13"/>
        <v>109.099375092814</v>
      </c>
      <c r="AC31" s="14">
        <f>$AA$31</f>
        <v>42830.92</v>
      </c>
      <c r="AD31" s="14">
        <f t="shared" si="8"/>
        <v>100</v>
      </c>
      <c r="AE31" s="14">
        <f t="shared" si="10"/>
        <v>0</v>
      </c>
      <c r="AF31" s="14">
        <f t="shared" si="9"/>
        <v>0</v>
      </c>
      <c r="AG31" s="178">
        <f>'[3]Серп 15'!$AG$8</f>
        <v>28111.73</v>
      </c>
      <c r="AH31" s="178">
        <f t="shared" si="11"/>
        <v>14719.19</v>
      </c>
      <c r="AI31" s="178">
        <f t="shared" si="12"/>
        <v>42830.92</v>
      </c>
      <c r="AL31" s="136"/>
    </row>
    <row r="32" spans="1:38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4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73">
        <v>1</v>
      </c>
      <c r="W32" s="73">
        <v>3</v>
      </c>
      <c r="X32" s="16">
        <v>0</v>
      </c>
      <c r="Y32" s="14">
        <f t="shared" si="6"/>
        <v>16.666666666666664</v>
      </c>
      <c r="Z32" s="33">
        <v>1534.68</v>
      </c>
      <c r="AA32" s="14">
        <f t="shared" si="7"/>
        <v>0</v>
      </c>
      <c r="AB32" s="14">
        <f t="shared" si="13"/>
        <v>0</v>
      </c>
      <c r="AC32" s="14">
        <f>AA32</f>
        <v>0</v>
      </c>
      <c r="AD32" s="14">
        <f t="shared" si="8"/>
        <v>0</v>
      </c>
      <c r="AE32" s="14">
        <f t="shared" si="10"/>
        <v>0</v>
      </c>
      <c r="AF32" s="14">
        <f t="shared" si="9"/>
        <v>0</v>
      </c>
      <c r="AG32" s="133">
        <v>0</v>
      </c>
      <c r="AH32" s="178">
        <f t="shared" si="11"/>
        <v>0</v>
      </c>
      <c r="AI32" s="178">
        <f t="shared" si="12"/>
        <v>0</v>
      </c>
      <c r="AL32" s="136"/>
    </row>
    <row r="33" spans="1:38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4"/>
        <v>0</v>
      </c>
      <c r="S33" s="14">
        <f t="shared" si="4"/>
        <v>0</v>
      </c>
      <c r="T33" s="14">
        <v>0</v>
      </c>
      <c r="U33" s="14">
        <f t="shared" si="5"/>
        <v>0</v>
      </c>
      <c r="V33" s="73">
        <v>0</v>
      </c>
      <c r="W33" s="73">
        <v>0</v>
      </c>
      <c r="X33" s="16">
        <v>0</v>
      </c>
      <c r="Y33" s="14">
        <f t="shared" si="6"/>
        <v>0</v>
      </c>
      <c r="Z33" s="33">
        <v>0</v>
      </c>
      <c r="AA33" s="14">
        <f t="shared" si="7"/>
        <v>0</v>
      </c>
      <c r="AB33" s="14">
        <f t="shared" si="13"/>
        <v>0</v>
      </c>
      <c r="AC33" s="14">
        <f>AA33</f>
        <v>0</v>
      </c>
      <c r="AD33" s="14">
        <f t="shared" si="8"/>
        <v>0</v>
      </c>
      <c r="AE33" s="14">
        <f t="shared" si="10"/>
        <v>0</v>
      </c>
      <c r="AF33" s="14">
        <f t="shared" si="9"/>
        <v>0</v>
      </c>
      <c r="AG33" s="133">
        <v>0</v>
      </c>
      <c r="AH33" s="178">
        <f t="shared" si="11"/>
        <v>0</v>
      </c>
      <c r="AI33" s="178">
        <f t="shared" si="12"/>
        <v>0</v>
      </c>
      <c r="AL33" s="136"/>
    </row>
    <row r="34" spans="1:38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50000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4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73">
        <v>20</v>
      </c>
      <c r="W34" s="73">
        <v>22</v>
      </c>
      <c r="X34" s="16">
        <v>0</v>
      </c>
      <c r="Y34" s="14">
        <f t="shared" si="6"/>
        <v>42.553191489361701</v>
      </c>
      <c r="Z34" s="33">
        <v>14929.45</v>
      </c>
      <c r="AA34" s="14">
        <f t="shared" si="7"/>
        <v>28628.550000000003</v>
      </c>
      <c r="AB34" s="14">
        <f t="shared" si="13"/>
        <v>100.00157188217173</v>
      </c>
      <c r="AC34" s="14">
        <f>$AA$34</f>
        <v>28628.550000000003</v>
      </c>
      <c r="AD34" s="14">
        <f t="shared" si="8"/>
        <v>100</v>
      </c>
      <c r="AE34" s="14">
        <f t="shared" si="10"/>
        <v>0</v>
      </c>
      <c r="AF34" s="14">
        <f t="shared" si="9"/>
        <v>0</v>
      </c>
      <c r="AG34" s="178">
        <f>'[3]Серп 15'!$AG$38</f>
        <v>14929.900000000001</v>
      </c>
      <c r="AH34" s="178">
        <f t="shared" si="11"/>
        <v>13698.65</v>
      </c>
      <c r="AI34" s="178">
        <f t="shared" si="12"/>
        <v>28628.550000000003</v>
      </c>
      <c r="AL34" s="136"/>
    </row>
    <row r="35" spans="1:38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20000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4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73">
        <v>3</v>
      </c>
      <c r="W35" s="73">
        <v>5</v>
      </c>
      <c r="X35" s="16">
        <v>0</v>
      </c>
      <c r="Y35" s="14">
        <f t="shared" si="6"/>
        <v>13.636363636363635</v>
      </c>
      <c r="Z35" s="33">
        <v>2769.72</v>
      </c>
      <c r="AA35" s="14">
        <f t="shared" si="7"/>
        <v>7005.01</v>
      </c>
      <c r="AB35" s="14">
        <f t="shared" si="13"/>
        <v>100</v>
      </c>
      <c r="AC35" s="14">
        <f>$AA$35</f>
        <v>7005.01</v>
      </c>
      <c r="AD35" s="14">
        <f t="shared" si="8"/>
        <v>100</v>
      </c>
      <c r="AE35" s="14">
        <f t="shared" si="10"/>
        <v>0</v>
      </c>
      <c r="AF35" s="14">
        <f t="shared" si="9"/>
        <v>0</v>
      </c>
      <c r="AG35" s="178">
        <f>'[3]Серп 15'!$AG$29</f>
        <v>2769.72</v>
      </c>
      <c r="AH35" s="178">
        <f t="shared" si="11"/>
        <v>4235.29</v>
      </c>
      <c r="AI35" s="178">
        <f t="shared" si="12"/>
        <v>7005.01</v>
      </c>
      <c r="AL35" s="136"/>
    </row>
    <row r="36" spans="1:38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10000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4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73">
        <v>1</v>
      </c>
      <c r="W36" s="73">
        <v>3</v>
      </c>
      <c r="X36" s="16">
        <v>0</v>
      </c>
      <c r="Y36" s="14">
        <f t="shared" si="6"/>
        <v>2.9411764705882351</v>
      </c>
      <c r="Z36" s="33">
        <v>2111.87</v>
      </c>
      <c r="AA36" s="14">
        <f t="shared" si="7"/>
        <v>3236.91</v>
      </c>
      <c r="AB36" s="14">
        <f t="shared" si="13"/>
        <v>100</v>
      </c>
      <c r="AC36" s="14">
        <f>$AA$36</f>
        <v>3236.91</v>
      </c>
      <c r="AD36" s="14">
        <f t="shared" si="8"/>
        <v>100</v>
      </c>
      <c r="AE36" s="14">
        <f t="shared" si="10"/>
        <v>0</v>
      </c>
      <c r="AF36" s="14">
        <f t="shared" si="9"/>
        <v>0</v>
      </c>
      <c r="AG36" s="178">
        <f>'[3]Серп 15'!$AG$17</f>
        <v>2111.87</v>
      </c>
      <c r="AH36" s="178">
        <f t="shared" si="11"/>
        <v>1125.04</v>
      </c>
      <c r="AI36" s="178">
        <f t="shared" si="12"/>
        <v>3236.91</v>
      </c>
      <c r="AL36" s="136"/>
    </row>
    <row r="37" spans="1:38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20000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4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73">
        <v>0</v>
      </c>
      <c r="W37" s="73">
        <v>0</v>
      </c>
      <c r="X37" s="16">
        <v>0</v>
      </c>
      <c r="Y37" s="14">
        <f t="shared" si="6"/>
        <v>0</v>
      </c>
      <c r="Z37" s="33">
        <v>786.95</v>
      </c>
      <c r="AA37" s="14">
        <f t="shared" si="7"/>
        <v>3250.3599999999997</v>
      </c>
      <c r="AB37" s="14">
        <f t="shared" si="13"/>
        <v>100</v>
      </c>
      <c r="AC37" s="14">
        <f>$AA$37</f>
        <v>3250.3599999999997</v>
      </c>
      <c r="AD37" s="14">
        <f t="shared" si="8"/>
        <v>100</v>
      </c>
      <c r="AE37" s="14">
        <f t="shared" si="10"/>
        <v>0</v>
      </c>
      <c r="AF37" s="14">
        <f t="shared" si="9"/>
        <v>0</v>
      </c>
      <c r="AG37" s="178">
        <f>'[3]Серп 15'!$AG$11</f>
        <v>786.95</v>
      </c>
      <c r="AH37" s="178">
        <f t="shared" si="11"/>
        <v>2463.41</v>
      </c>
      <c r="AI37" s="178">
        <f t="shared" si="12"/>
        <v>3250.3599999999997</v>
      </c>
      <c r="AL37" s="136"/>
    </row>
    <row r="38" spans="1:38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20000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4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73">
        <v>1</v>
      </c>
      <c r="W38" s="73">
        <v>1</v>
      </c>
      <c r="X38" s="16">
        <v>0</v>
      </c>
      <c r="Y38" s="14">
        <f t="shared" si="6"/>
        <v>7.6923076923076925</v>
      </c>
      <c r="Z38" s="33">
        <v>11042.64</v>
      </c>
      <c r="AA38" s="14">
        <f t="shared" si="7"/>
        <v>13699.63</v>
      </c>
      <c r="AB38" s="14">
        <f t="shared" si="13"/>
        <v>100</v>
      </c>
      <c r="AC38" s="14">
        <f>$AA$38</f>
        <v>13699.63</v>
      </c>
      <c r="AD38" s="14">
        <f t="shared" si="8"/>
        <v>100</v>
      </c>
      <c r="AE38" s="14">
        <f t="shared" si="10"/>
        <v>0</v>
      </c>
      <c r="AF38" s="14">
        <f t="shared" si="9"/>
        <v>0</v>
      </c>
      <c r="AG38" s="178">
        <f>'[3]Серп 15'!$AG$10</f>
        <v>11042.64</v>
      </c>
      <c r="AH38" s="178">
        <f t="shared" si="11"/>
        <v>2656.99</v>
      </c>
      <c r="AI38" s="178">
        <f t="shared" si="12"/>
        <v>13699.63</v>
      </c>
      <c r="AL38" s="136"/>
    </row>
    <row r="39" spans="1:38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30000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4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73">
        <v>2</v>
      </c>
      <c r="W39" s="73">
        <v>2</v>
      </c>
      <c r="X39" s="16">
        <v>0</v>
      </c>
      <c r="Y39" s="14">
        <f t="shared" si="6"/>
        <v>2.9850746268656714</v>
      </c>
      <c r="Z39" s="33">
        <v>1779.86</v>
      </c>
      <c r="AA39" s="14">
        <f t="shared" si="7"/>
        <v>17171.150000000001</v>
      </c>
      <c r="AB39" s="14">
        <f t="shared" si="13"/>
        <v>90.608099515540331</v>
      </c>
      <c r="AC39" s="14">
        <f>$AA$39</f>
        <v>17171.150000000001</v>
      </c>
      <c r="AD39" s="14">
        <f t="shared" si="8"/>
        <v>100</v>
      </c>
      <c r="AE39" s="14">
        <f t="shared" si="10"/>
        <v>0</v>
      </c>
      <c r="AF39" s="14">
        <f t="shared" si="9"/>
        <v>0</v>
      </c>
      <c r="AG39" s="133">
        <v>0</v>
      </c>
      <c r="AH39" s="178">
        <f t="shared" si="11"/>
        <v>17171.150000000001</v>
      </c>
      <c r="AI39" s="178">
        <f t="shared" si="12"/>
        <v>17171.150000000001</v>
      </c>
      <c r="AL39" s="136"/>
    </row>
    <row r="40" spans="1:38" s="143" customFormat="1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20000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4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73">
        <v>2</v>
      </c>
      <c r="W40" s="73">
        <v>2</v>
      </c>
      <c r="X40" s="16">
        <v>0</v>
      </c>
      <c r="Y40" s="14">
        <f t="shared" si="6"/>
        <v>11.111111111111111</v>
      </c>
      <c r="Z40" s="33">
        <v>7843.77</v>
      </c>
      <c r="AA40" s="14">
        <f t="shared" si="7"/>
        <v>28316.91</v>
      </c>
      <c r="AB40" s="14">
        <f t="shared" si="13"/>
        <v>100</v>
      </c>
      <c r="AC40" s="14">
        <f>$AA$40</f>
        <v>28316.91</v>
      </c>
      <c r="AD40" s="14">
        <f t="shared" si="8"/>
        <v>100</v>
      </c>
      <c r="AE40" s="14">
        <f t="shared" si="10"/>
        <v>0</v>
      </c>
      <c r="AF40" s="14">
        <f t="shared" si="9"/>
        <v>0</v>
      </c>
      <c r="AG40" s="178">
        <f>'[3]Серп 15'!$AG$52</f>
        <v>7843.77</v>
      </c>
      <c r="AH40" s="178">
        <f t="shared" si="11"/>
        <v>20473.14</v>
      </c>
      <c r="AI40" s="178">
        <f t="shared" si="12"/>
        <v>28316.91</v>
      </c>
      <c r="AJ40" s="137"/>
      <c r="AK40" s="142"/>
      <c r="AL40" s="142"/>
    </row>
    <row r="41" spans="1:38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4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73">
        <v>1</v>
      </c>
      <c r="W41" s="73">
        <v>2</v>
      </c>
      <c r="X41" s="16">
        <v>0</v>
      </c>
      <c r="Y41" s="14">
        <f t="shared" si="6"/>
        <v>6.666666666666667</v>
      </c>
      <c r="Z41" s="33">
        <v>479.4</v>
      </c>
      <c r="AA41" s="14">
        <f t="shared" si="7"/>
        <v>2883.61</v>
      </c>
      <c r="AB41" s="14">
        <f t="shared" si="13"/>
        <v>100</v>
      </c>
      <c r="AC41" s="14">
        <f>$AA$41</f>
        <v>2883.61</v>
      </c>
      <c r="AD41" s="14">
        <f t="shared" si="8"/>
        <v>100</v>
      </c>
      <c r="AE41" s="14">
        <f t="shared" si="10"/>
        <v>0</v>
      </c>
      <c r="AF41" s="14">
        <f t="shared" si="9"/>
        <v>0</v>
      </c>
      <c r="AG41" s="178">
        <f>'[3]Серп 15'!$AG$12</f>
        <v>479.4</v>
      </c>
      <c r="AH41" s="178">
        <f t="shared" si="11"/>
        <v>2404.21</v>
      </c>
      <c r="AI41" s="178">
        <f t="shared" si="12"/>
        <v>2883.61</v>
      </c>
      <c r="AL41" s="136"/>
    </row>
    <row r="42" spans="1:38" s="143" customFormat="1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4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73">
        <v>0</v>
      </c>
      <c r="W42" s="73">
        <v>1</v>
      </c>
      <c r="X42" s="16">
        <v>0</v>
      </c>
      <c r="Y42" s="14">
        <f t="shared" si="6"/>
        <v>0</v>
      </c>
      <c r="Z42" s="33">
        <v>1790.23</v>
      </c>
      <c r="AA42" s="14">
        <f t="shared" si="7"/>
        <v>10751.67</v>
      </c>
      <c r="AB42" s="14">
        <f t="shared" si="13"/>
        <v>100</v>
      </c>
      <c r="AC42" s="14">
        <f>$AA$42</f>
        <v>10751.67</v>
      </c>
      <c r="AD42" s="14">
        <f t="shared" si="8"/>
        <v>100</v>
      </c>
      <c r="AE42" s="14">
        <f t="shared" si="10"/>
        <v>0</v>
      </c>
      <c r="AF42" s="14">
        <f t="shared" si="9"/>
        <v>0</v>
      </c>
      <c r="AG42" s="178">
        <f>'[3]Серп 15'!$AG$13</f>
        <v>1790.23</v>
      </c>
      <c r="AH42" s="178">
        <f t="shared" si="11"/>
        <v>8961.44</v>
      </c>
      <c r="AI42" s="178">
        <f t="shared" si="12"/>
        <v>10751.67</v>
      </c>
      <c r="AJ42" s="137"/>
      <c r="AK42" s="142"/>
      <c r="AL42" s="142"/>
    </row>
    <row r="43" spans="1:38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10000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4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73">
        <v>1</v>
      </c>
      <c r="W43" s="73">
        <v>1</v>
      </c>
      <c r="X43" s="16">
        <v>0</v>
      </c>
      <c r="Y43" s="14">
        <f t="shared" si="6"/>
        <v>16.666666666666664</v>
      </c>
      <c r="Z43" s="33">
        <v>2444.98</v>
      </c>
      <c r="AA43" s="14">
        <f t="shared" si="7"/>
        <v>3851.28</v>
      </c>
      <c r="AB43" s="14">
        <f t="shared" si="13"/>
        <v>106.25012069864515</v>
      </c>
      <c r="AC43" s="14">
        <f>$AA$43</f>
        <v>3851.28</v>
      </c>
      <c r="AD43" s="14">
        <f t="shared" si="8"/>
        <v>100</v>
      </c>
      <c r="AE43" s="14">
        <f t="shared" si="10"/>
        <v>0</v>
      </c>
      <c r="AF43" s="14">
        <f t="shared" si="9"/>
        <v>0</v>
      </c>
      <c r="AG43" s="178">
        <f>'[3]Серп 15'!$AG$46</f>
        <v>2671.53</v>
      </c>
      <c r="AH43" s="178">
        <f t="shared" si="11"/>
        <v>1179.75</v>
      </c>
      <c r="AI43" s="178">
        <f t="shared" si="12"/>
        <v>3851.28</v>
      </c>
      <c r="AL43" s="136"/>
    </row>
    <row r="44" spans="1:38" s="143" customFormat="1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30000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4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73">
        <v>3</v>
      </c>
      <c r="W44" s="73">
        <v>5</v>
      </c>
      <c r="X44" s="16">
        <v>0</v>
      </c>
      <c r="Y44" s="14">
        <f t="shared" si="6"/>
        <v>14.285714285714285</v>
      </c>
      <c r="Z44" s="33">
        <v>5886.17</v>
      </c>
      <c r="AA44" s="14">
        <f t="shared" si="7"/>
        <v>20071.66</v>
      </c>
      <c r="AB44" s="14">
        <f t="shared" si="13"/>
        <v>100</v>
      </c>
      <c r="AC44" s="14">
        <f>$AA$44</f>
        <v>20071.66</v>
      </c>
      <c r="AD44" s="14">
        <f t="shared" si="8"/>
        <v>100</v>
      </c>
      <c r="AE44" s="14">
        <f t="shared" si="10"/>
        <v>0</v>
      </c>
      <c r="AF44" s="14">
        <f t="shared" si="9"/>
        <v>0</v>
      </c>
      <c r="AG44" s="178">
        <f>'[3]Серп 15'!$AG$43</f>
        <v>5886.17</v>
      </c>
      <c r="AH44" s="178">
        <f t="shared" si="11"/>
        <v>14185.49</v>
      </c>
      <c r="AI44" s="178">
        <f t="shared" si="12"/>
        <v>20071.66</v>
      </c>
      <c r="AJ44" s="137"/>
      <c r="AK44" s="142"/>
      <c r="AL44" s="142"/>
    </row>
    <row r="45" spans="1:38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30000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4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73">
        <v>11</v>
      </c>
      <c r="W45" s="73">
        <v>14</v>
      </c>
      <c r="X45" s="16">
        <v>0</v>
      </c>
      <c r="Y45" s="14">
        <f t="shared" si="6"/>
        <v>47.826086956521742</v>
      </c>
      <c r="Z45" s="33">
        <v>13859.08</v>
      </c>
      <c r="AA45" s="14">
        <f t="shared" si="7"/>
        <v>18629.82</v>
      </c>
      <c r="AB45" s="14">
        <f t="shared" si="13"/>
        <v>98.746077018443913</v>
      </c>
      <c r="AC45" s="14">
        <f>$AA$45</f>
        <v>18629.82</v>
      </c>
      <c r="AD45" s="14">
        <f t="shared" si="8"/>
        <v>100</v>
      </c>
      <c r="AE45" s="14">
        <f t="shared" si="10"/>
        <v>0</v>
      </c>
      <c r="AF45" s="14">
        <f t="shared" si="9"/>
        <v>0</v>
      </c>
      <c r="AG45" s="178">
        <f>'[3]Серп 15'!$AG$34</f>
        <v>13622.51</v>
      </c>
      <c r="AH45" s="178">
        <f t="shared" si="11"/>
        <v>5007.3100000000004</v>
      </c>
      <c r="AI45" s="178">
        <f t="shared" si="12"/>
        <v>18629.82</v>
      </c>
      <c r="AL45" s="136"/>
    </row>
    <row r="46" spans="1:38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4"/>
        <v>0</v>
      </c>
      <c r="S46" s="14">
        <f t="shared" si="4"/>
        <v>0</v>
      </c>
      <c r="T46" s="14">
        <v>0</v>
      </c>
      <c r="U46" s="14">
        <f t="shared" si="5"/>
        <v>0</v>
      </c>
      <c r="V46" s="73">
        <v>0</v>
      </c>
      <c r="W46" s="73">
        <v>0</v>
      </c>
      <c r="X46" s="16">
        <v>0</v>
      </c>
      <c r="Y46" s="14">
        <f t="shared" si="6"/>
        <v>0</v>
      </c>
      <c r="Z46" s="33">
        <v>0</v>
      </c>
      <c r="AA46" s="14">
        <f t="shared" si="7"/>
        <v>0</v>
      </c>
      <c r="AB46" s="14">
        <f t="shared" si="13"/>
        <v>0</v>
      </c>
      <c r="AC46" s="14">
        <f>AA46</f>
        <v>0</v>
      </c>
      <c r="AD46" s="14">
        <f t="shared" si="8"/>
        <v>0</v>
      </c>
      <c r="AE46" s="14">
        <f t="shared" si="10"/>
        <v>0</v>
      </c>
      <c r="AF46" s="14">
        <f t="shared" si="9"/>
        <v>0</v>
      </c>
      <c r="AG46" s="133"/>
      <c r="AH46" s="178">
        <f t="shared" si="11"/>
        <v>0</v>
      </c>
      <c r="AI46" s="178">
        <f t="shared" si="12"/>
        <v>0</v>
      </c>
      <c r="AL46" s="136"/>
    </row>
    <row r="47" spans="1:38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5000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4"/>
        <v>0</v>
      </c>
      <c r="S47" s="14">
        <f t="shared" si="4"/>
        <v>0</v>
      </c>
      <c r="T47" s="14">
        <v>0</v>
      </c>
      <c r="U47" s="14">
        <f t="shared" si="5"/>
        <v>0</v>
      </c>
      <c r="V47" s="73">
        <v>0</v>
      </c>
      <c r="W47" s="73">
        <v>0</v>
      </c>
      <c r="X47" s="16">
        <v>0</v>
      </c>
      <c r="Y47" s="14">
        <f t="shared" si="6"/>
        <v>0</v>
      </c>
      <c r="Z47" s="33">
        <v>0</v>
      </c>
      <c r="AA47" s="14">
        <f t="shared" si="7"/>
        <v>0</v>
      </c>
      <c r="AB47" s="14">
        <f t="shared" si="13"/>
        <v>0</v>
      </c>
      <c r="AC47" s="14">
        <f>AA47</f>
        <v>0</v>
      </c>
      <c r="AD47" s="14">
        <f t="shared" si="8"/>
        <v>0</v>
      </c>
      <c r="AE47" s="14">
        <f t="shared" si="10"/>
        <v>0</v>
      </c>
      <c r="AF47" s="14">
        <f t="shared" si="9"/>
        <v>0</v>
      </c>
      <c r="AG47" s="133">
        <v>0</v>
      </c>
      <c r="AH47" s="178">
        <f t="shared" si="11"/>
        <v>0</v>
      </c>
      <c r="AI47" s="178">
        <f t="shared" si="12"/>
        <v>0</v>
      </c>
      <c r="AL47" s="136"/>
    </row>
    <row r="48" spans="1:38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30000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4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73">
        <v>3</v>
      </c>
      <c r="W48" s="73">
        <v>3</v>
      </c>
      <c r="X48" s="16">
        <v>0</v>
      </c>
      <c r="Y48" s="14">
        <f t="shared" si="6"/>
        <v>16.666666666666664</v>
      </c>
      <c r="Z48" s="33">
        <v>15775.16</v>
      </c>
      <c r="AA48" s="14">
        <f t="shared" si="7"/>
        <v>26863.26</v>
      </c>
      <c r="AB48" s="14">
        <f t="shared" si="13"/>
        <v>109.33041820932321</v>
      </c>
      <c r="AC48" s="14">
        <f>$AA$48</f>
        <v>26863.26</v>
      </c>
      <c r="AD48" s="14">
        <f t="shared" si="8"/>
        <v>100</v>
      </c>
      <c r="AE48" s="14">
        <f t="shared" si="10"/>
        <v>0</v>
      </c>
      <c r="AF48" s="14">
        <f t="shared" si="9"/>
        <v>0</v>
      </c>
      <c r="AG48" s="178">
        <f>'[3]Серп 15'!$AG$31</f>
        <v>18067.71</v>
      </c>
      <c r="AH48" s="178">
        <f t="shared" si="11"/>
        <v>8795.5499999999993</v>
      </c>
      <c r="AI48" s="178">
        <f t="shared" si="12"/>
        <v>26863.26</v>
      </c>
      <c r="AL48" s="136"/>
    </row>
    <row r="49" spans="1:38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30000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4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73">
        <v>8</v>
      </c>
      <c r="W49" s="73">
        <v>9</v>
      </c>
      <c r="X49" s="16">
        <v>0</v>
      </c>
      <c r="Y49" s="14">
        <f t="shared" si="6"/>
        <v>36.363636363636367</v>
      </c>
      <c r="Z49" s="33">
        <v>11020.64</v>
      </c>
      <c r="AA49" s="14">
        <f t="shared" si="7"/>
        <v>24090.87</v>
      </c>
      <c r="AB49" s="14">
        <f t="shared" si="13"/>
        <v>100.38063261265226</v>
      </c>
      <c r="AC49" s="14">
        <f>$AA$49</f>
        <v>24090.87</v>
      </c>
      <c r="AD49" s="14">
        <f t="shared" si="8"/>
        <v>100</v>
      </c>
      <c r="AE49" s="14">
        <f t="shared" si="10"/>
        <v>0</v>
      </c>
      <c r="AF49" s="14">
        <f t="shared" si="9"/>
        <v>0</v>
      </c>
      <c r="AG49" s="178">
        <f>'[3]Серп 15'!$AG$42</f>
        <v>11111.99</v>
      </c>
      <c r="AH49" s="178">
        <f t="shared" si="11"/>
        <v>12978.88</v>
      </c>
      <c r="AI49" s="178">
        <f t="shared" si="12"/>
        <v>24090.87</v>
      </c>
      <c r="AL49" s="136"/>
    </row>
    <row r="50" spans="1:38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4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73">
        <v>7</v>
      </c>
      <c r="W50" s="73">
        <v>7</v>
      </c>
      <c r="X50" s="16">
        <v>0</v>
      </c>
      <c r="Y50" s="14">
        <f t="shared" si="6"/>
        <v>77.777777777777786</v>
      </c>
      <c r="Z50" s="33">
        <v>12421.38</v>
      </c>
      <c r="AA50" s="14">
        <f t="shared" si="7"/>
        <v>12421.38</v>
      </c>
      <c r="AB50" s="14">
        <f t="shared" si="13"/>
        <v>100</v>
      </c>
      <c r="AC50" s="14">
        <f>$AA$50</f>
        <v>12421.38</v>
      </c>
      <c r="AD50" s="14">
        <f t="shared" si="8"/>
        <v>100</v>
      </c>
      <c r="AE50" s="14">
        <f t="shared" si="10"/>
        <v>0</v>
      </c>
      <c r="AF50" s="14">
        <f t="shared" si="9"/>
        <v>0</v>
      </c>
      <c r="AG50" s="178">
        <f>'[3]Серп 15'!$AG$41</f>
        <v>12421.38</v>
      </c>
      <c r="AH50" s="178">
        <f t="shared" si="11"/>
        <v>0</v>
      </c>
      <c r="AI50" s="178">
        <f t="shared" si="12"/>
        <v>12421.38</v>
      </c>
      <c r="AL50" s="136"/>
    </row>
    <row r="51" spans="1:38" ht="27" customHeight="1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20000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4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73">
        <v>1</v>
      </c>
      <c r="W51" s="73">
        <v>1</v>
      </c>
      <c r="X51" s="16">
        <v>0</v>
      </c>
      <c r="Y51" s="14">
        <f t="shared" si="6"/>
        <v>12.5</v>
      </c>
      <c r="Z51" s="33">
        <v>1358.83</v>
      </c>
      <c r="AA51" s="14">
        <f t="shared" si="7"/>
        <v>6840.29</v>
      </c>
      <c r="AB51" s="14">
        <f t="shared" si="13"/>
        <v>100</v>
      </c>
      <c r="AC51" s="14">
        <f>$AA$51</f>
        <v>6840.29</v>
      </c>
      <c r="AD51" s="14">
        <f t="shared" si="8"/>
        <v>100</v>
      </c>
      <c r="AE51" s="14">
        <f t="shared" si="10"/>
        <v>0</v>
      </c>
      <c r="AF51" s="14">
        <f t="shared" si="9"/>
        <v>0</v>
      </c>
      <c r="AG51" s="178">
        <f>'[3]Серп 15'!$AG$33</f>
        <v>1358.83</v>
      </c>
      <c r="AH51" s="178">
        <f t="shared" si="11"/>
        <v>5481.46</v>
      </c>
      <c r="AI51" s="178">
        <f t="shared" si="12"/>
        <v>6840.29</v>
      </c>
      <c r="AL51" s="136"/>
    </row>
    <row r="52" spans="1:38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4"/>
        <v>0</v>
      </c>
      <c r="S52" s="14">
        <f t="shared" si="4"/>
        <v>0</v>
      </c>
      <c r="T52" s="14">
        <v>0</v>
      </c>
      <c r="U52" s="14">
        <f t="shared" si="5"/>
        <v>0</v>
      </c>
      <c r="V52" s="73">
        <v>0</v>
      </c>
      <c r="W52" s="73">
        <v>0</v>
      </c>
      <c r="X52" s="16">
        <v>0</v>
      </c>
      <c r="Y52" s="14">
        <f t="shared" si="6"/>
        <v>0</v>
      </c>
      <c r="Z52" s="33">
        <v>0</v>
      </c>
      <c r="AA52" s="14">
        <f t="shared" si="7"/>
        <v>0</v>
      </c>
      <c r="AB52" s="14">
        <f t="shared" si="13"/>
        <v>0</v>
      </c>
      <c r="AC52" s="14">
        <f>AA52</f>
        <v>0</v>
      </c>
      <c r="AD52" s="14">
        <f t="shared" si="8"/>
        <v>0</v>
      </c>
      <c r="AE52" s="14">
        <f t="shared" si="10"/>
        <v>0</v>
      </c>
      <c r="AF52" s="14">
        <f t="shared" si="9"/>
        <v>0</v>
      </c>
      <c r="AG52" s="133">
        <v>0</v>
      </c>
      <c r="AH52" s="178">
        <f t="shared" si="11"/>
        <v>0</v>
      </c>
      <c r="AI52" s="178">
        <f t="shared" si="12"/>
        <v>0</v>
      </c>
      <c r="AL52" s="136"/>
    </row>
    <row r="53" spans="1:38" s="143" customFormat="1" ht="19.5" customHeight="1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40000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4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73">
        <v>1</v>
      </c>
      <c r="W53" s="73">
        <v>5</v>
      </c>
      <c r="X53" s="16">
        <v>0</v>
      </c>
      <c r="Y53" s="14">
        <f t="shared" si="6"/>
        <v>4.7619047619047619</v>
      </c>
      <c r="Z53" s="33">
        <v>4819.7299999999996</v>
      </c>
      <c r="AA53" s="14">
        <f t="shared" si="7"/>
        <v>27916.06</v>
      </c>
      <c r="AB53" s="14">
        <f t="shared" si="13"/>
        <v>100</v>
      </c>
      <c r="AC53" s="14">
        <f>$AA$53</f>
        <v>27916.06</v>
      </c>
      <c r="AD53" s="14">
        <f t="shared" si="8"/>
        <v>100</v>
      </c>
      <c r="AE53" s="14">
        <f t="shared" si="10"/>
        <v>0</v>
      </c>
      <c r="AF53" s="14">
        <f t="shared" si="9"/>
        <v>0</v>
      </c>
      <c r="AG53" s="178">
        <f>'[3]Серп 15'!$AG$19</f>
        <v>4819.7299999999996</v>
      </c>
      <c r="AH53" s="178">
        <f t="shared" si="11"/>
        <v>23096.33</v>
      </c>
      <c r="AI53" s="178">
        <f t="shared" si="12"/>
        <v>27916.06</v>
      </c>
      <c r="AJ53" s="137"/>
      <c r="AK53" s="142"/>
      <c r="AL53" s="142"/>
    </row>
    <row r="54" spans="1:38" ht="27.75" customHeight="1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20000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4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73">
        <v>3</v>
      </c>
      <c r="W54" s="73">
        <v>4</v>
      </c>
      <c r="X54" s="16">
        <v>0</v>
      </c>
      <c r="Y54" s="14">
        <f t="shared" si="6"/>
        <v>14.285714285714285</v>
      </c>
      <c r="Z54" s="33">
        <v>7211.6</v>
      </c>
      <c r="AA54" s="14">
        <f t="shared" si="7"/>
        <v>22536.46</v>
      </c>
      <c r="AB54" s="14">
        <f t="shared" si="13"/>
        <v>100</v>
      </c>
      <c r="AC54" s="14">
        <f>$AA$54</f>
        <v>22536.46</v>
      </c>
      <c r="AD54" s="14">
        <f t="shared" si="8"/>
        <v>100</v>
      </c>
      <c r="AE54" s="14">
        <f t="shared" si="10"/>
        <v>0</v>
      </c>
      <c r="AF54" s="14">
        <f t="shared" si="9"/>
        <v>0</v>
      </c>
      <c r="AG54" s="178">
        <f>'[3]Серп 15'!$AG$36</f>
        <v>7211.5999999999995</v>
      </c>
      <c r="AH54" s="178">
        <f t="shared" si="11"/>
        <v>15324.86</v>
      </c>
      <c r="AI54" s="178">
        <f t="shared" si="12"/>
        <v>22536.46</v>
      </c>
      <c r="AL54" s="136"/>
    </row>
    <row r="55" spans="1:38" s="143" customFormat="1" ht="29.25" customHeight="1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20000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4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73">
        <v>2</v>
      </c>
      <c r="W55" s="73">
        <v>3</v>
      </c>
      <c r="X55" s="16">
        <v>0</v>
      </c>
      <c r="Y55" s="14">
        <f t="shared" si="6"/>
        <v>20</v>
      </c>
      <c r="Z55" s="33">
        <v>3796.24</v>
      </c>
      <c r="AA55" s="14">
        <f t="shared" si="7"/>
        <v>5552.67</v>
      </c>
      <c r="AB55" s="14">
        <f t="shared" si="13"/>
        <v>100</v>
      </c>
      <c r="AC55" s="14">
        <f>$AA$55</f>
        <v>5552.67</v>
      </c>
      <c r="AD55" s="14">
        <f t="shared" si="8"/>
        <v>100</v>
      </c>
      <c r="AE55" s="14">
        <f t="shared" si="10"/>
        <v>0</v>
      </c>
      <c r="AF55" s="14">
        <f t="shared" si="9"/>
        <v>0</v>
      </c>
      <c r="AG55" s="178">
        <f>'[3]Серп 15'!$AG$35</f>
        <v>3796.24</v>
      </c>
      <c r="AH55" s="178">
        <f t="shared" si="11"/>
        <v>1756.43</v>
      </c>
      <c r="AI55" s="178">
        <f t="shared" si="12"/>
        <v>5552.67</v>
      </c>
      <c r="AJ55" s="137"/>
      <c r="AK55" s="189"/>
      <c r="AL55" s="142"/>
    </row>
    <row r="56" spans="1:38" s="143" customFormat="1" ht="29.25" customHeight="1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30000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4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73">
        <v>21</v>
      </c>
      <c r="W56" s="73">
        <v>30</v>
      </c>
      <c r="X56" s="16">
        <v>0</v>
      </c>
      <c r="Y56" s="14">
        <f t="shared" si="6"/>
        <v>87.5</v>
      </c>
      <c r="Z56" s="33">
        <v>12798.01</v>
      </c>
      <c r="AA56" s="14">
        <f t="shared" si="7"/>
        <v>21234.760000000002</v>
      </c>
      <c r="AB56" s="14">
        <f t="shared" si="13"/>
        <v>95.536825397111073</v>
      </c>
      <c r="AC56" s="14">
        <f>$AA$56</f>
        <v>21234.760000000002</v>
      </c>
      <c r="AD56" s="14">
        <f t="shared" si="8"/>
        <v>100</v>
      </c>
      <c r="AE56" s="14">
        <f t="shared" si="10"/>
        <v>0</v>
      </c>
      <c r="AF56" s="14">
        <f t="shared" si="9"/>
        <v>0</v>
      </c>
      <c r="AG56" s="178">
        <f>'[3]Серп 15'!$AG$45</f>
        <v>11805.99</v>
      </c>
      <c r="AH56" s="178">
        <f t="shared" si="11"/>
        <v>9428.77</v>
      </c>
      <c r="AI56" s="178">
        <f t="shared" si="12"/>
        <v>21234.760000000002</v>
      </c>
      <c r="AJ56" s="137"/>
      <c r="AK56" s="142"/>
      <c r="AL56" s="142"/>
    </row>
    <row r="57" spans="1:38" s="143" customFormat="1" ht="33" customHeight="1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50000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4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73">
        <v>21</v>
      </c>
      <c r="W57" s="73">
        <v>21</v>
      </c>
      <c r="X57" s="16">
        <v>0</v>
      </c>
      <c r="Y57" s="14">
        <f t="shared" si="6"/>
        <v>14.482758620689657</v>
      </c>
      <c r="Z57" s="33">
        <v>10712.82</v>
      </c>
      <c r="AA57" s="14">
        <f t="shared" si="7"/>
        <v>28283.22</v>
      </c>
      <c r="AB57" s="14">
        <f t="shared" si="13"/>
        <v>102.42770940786285</v>
      </c>
      <c r="AC57" s="14">
        <f>$AA$57</f>
        <v>28283.22</v>
      </c>
      <c r="AD57" s="14">
        <f t="shared" si="8"/>
        <v>100</v>
      </c>
      <c r="AE57" s="14">
        <f t="shared" si="10"/>
        <v>0</v>
      </c>
      <c r="AF57" s="14">
        <f t="shared" si="9"/>
        <v>0</v>
      </c>
      <c r="AG57" s="178">
        <f>'[3]Серп 15'!$AG$7</f>
        <v>11383.179999999998</v>
      </c>
      <c r="AH57" s="178">
        <f t="shared" si="11"/>
        <v>16900.04</v>
      </c>
      <c r="AI57" s="178">
        <f t="shared" si="12"/>
        <v>28283.22</v>
      </c>
      <c r="AJ57" s="137"/>
      <c r="AK57" s="142"/>
      <c r="AL57" s="142"/>
    </row>
    <row r="58" spans="1:38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885100</v>
      </c>
      <c r="H58" s="58">
        <f t="shared" ref="H58:M58" si="15">SUM(H7:H57)</f>
        <v>1073</v>
      </c>
      <c r="I58" s="58">
        <f t="shared" si="15"/>
        <v>161</v>
      </c>
      <c r="J58" s="58">
        <f t="shared" si="15"/>
        <v>841</v>
      </c>
      <c r="K58" s="58">
        <f t="shared" si="15"/>
        <v>639</v>
      </c>
      <c r="L58" s="58">
        <f t="shared" si="15"/>
        <v>677</v>
      </c>
      <c r="M58" s="58">
        <f t="shared" si="15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35">
        <f>SUM(V7:V57)</f>
        <v>193</v>
      </c>
      <c r="W58" s="35">
        <f>SUM(W7:W57)</f>
        <v>263</v>
      </c>
      <c r="X58" s="58">
        <f>SUM(X7:X57)</f>
        <v>2</v>
      </c>
      <c r="Y58" s="14">
        <f>IF(H58=0,0,V58/H58)*100</f>
        <v>17.986952469711088</v>
      </c>
      <c r="Z58" s="107">
        <f>SUM(Z7:Z57)</f>
        <v>355122.07</v>
      </c>
      <c r="AA58" s="212">
        <f>SUM(AA7:AA57)</f>
        <v>700830.12</v>
      </c>
      <c r="AB58" s="14">
        <f>IF(Z58=0,0,AA58/Z58)*100</f>
        <v>197.3490749251377</v>
      </c>
      <c r="AC58" s="212">
        <f>SUM(AC7:AC57)</f>
        <v>700830.12</v>
      </c>
      <c r="AD58" s="14">
        <f>IF(AA58=0,0,AC58/AA58)*100</f>
        <v>100</v>
      </c>
      <c r="AE58" s="14">
        <f>SUM(AE7:AE57)</f>
        <v>0</v>
      </c>
      <c r="AF58" s="14">
        <f>IF(AA58=0,0,AE58/AA58)*100</f>
        <v>0</v>
      </c>
      <c r="AG58" s="180">
        <f>SUM(AG7:AG57)</f>
        <v>356127.47</v>
      </c>
      <c r="AH58" s="180">
        <f>SUM(AH7:AH57)</f>
        <v>344702.64999999997</v>
      </c>
      <c r="AI58" s="180">
        <f>SUM(AI7:AI57)</f>
        <v>700830.12</v>
      </c>
      <c r="AL58" s="136"/>
    </row>
    <row r="59" spans="1:38" s="137" customFormat="1" x14ac:dyDescent="0.25">
      <c r="A59" s="209"/>
      <c r="B59" s="209"/>
      <c r="C59" s="209"/>
      <c r="D59" s="209"/>
      <c r="E59" s="209"/>
      <c r="F59" s="209"/>
      <c r="G59" s="209"/>
      <c r="H59" s="147"/>
      <c r="I59" s="147"/>
      <c r="J59" s="147"/>
      <c r="K59" s="147"/>
      <c r="L59" s="147"/>
      <c r="M59" s="147"/>
      <c r="N59" s="148"/>
      <c r="O59" s="147"/>
      <c r="P59" s="147"/>
      <c r="Q59" s="148"/>
      <c r="R59" s="147"/>
      <c r="S59" s="148"/>
      <c r="T59" s="149"/>
      <c r="U59" s="148"/>
      <c r="V59" s="110"/>
      <c r="W59" s="110"/>
      <c r="X59" s="147"/>
      <c r="Y59" s="148"/>
      <c r="Z59" s="113" t="s">
        <v>175</v>
      </c>
      <c r="AA59" s="371">
        <v>344702.65</v>
      </c>
      <c r="AB59" s="371"/>
      <c r="AC59" s="371"/>
      <c r="AD59" s="148"/>
      <c r="AE59" s="148"/>
      <c r="AF59" s="148"/>
      <c r="AG59" s="180"/>
      <c r="AH59" s="180"/>
      <c r="AI59" s="180"/>
    </row>
    <row r="60" spans="1:38" s="137" customFormat="1" ht="10.5" customHeight="1" x14ac:dyDescent="0.25">
      <c r="A60" s="209"/>
      <c r="B60" s="209"/>
      <c r="C60" s="209"/>
      <c r="D60" s="209"/>
      <c r="E60" s="209"/>
      <c r="F60" s="209"/>
      <c r="G60" s="209"/>
      <c r="H60" s="147"/>
      <c r="I60" s="147"/>
      <c r="J60" s="147"/>
      <c r="K60" s="147"/>
      <c r="L60" s="147"/>
      <c r="M60" s="147"/>
      <c r="N60" s="148"/>
      <c r="O60" s="147"/>
      <c r="P60" s="147"/>
      <c r="Q60" s="148"/>
      <c r="R60" s="147"/>
      <c r="S60" s="148"/>
      <c r="T60" s="149"/>
      <c r="U60" s="148"/>
      <c r="V60" s="110"/>
      <c r="W60" s="110"/>
      <c r="X60" s="147"/>
      <c r="Y60" s="148"/>
      <c r="Z60" s="113"/>
      <c r="AA60" s="210"/>
      <c r="AB60" s="373" t="s">
        <v>184</v>
      </c>
      <c r="AC60" s="373"/>
      <c r="AD60" s="182"/>
      <c r="AE60" s="373" t="s">
        <v>185</v>
      </c>
      <c r="AF60" s="373"/>
      <c r="AG60" s="180"/>
      <c r="AH60" s="180"/>
      <c r="AI60" s="180"/>
    </row>
    <row r="61" spans="1:38" s="137" customFormat="1" x14ac:dyDescent="0.25">
      <c r="D61" s="154"/>
      <c r="S61" s="153" t="s">
        <v>180</v>
      </c>
      <c r="T61" s="149">
        <v>728494.79</v>
      </c>
      <c r="V61" s="109"/>
      <c r="W61" s="109"/>
      <c r="Z61" s="128"/>
      <c r="AA61" s="180">
        <f>AA58-AA59</f>
        <v>356127.47</v>
      </c>
      <c r="AB61" s="183" t="s">
        <v>166</v>
      </c>
      <c r="AC61" s="178">
        <f>T58</f>
        <v>344702.64999999997</v>
      </c>
      <c r="AD61" s="178"/>
      <c r="AE61" s="381"/>
      <c r="AF61" s="381"/>
      <c r="AG61" s="133"/>
    </row>
    <row r="62" spans="1:38" s="137" customFormat="1" x14ac:dyDescent="0.25">
      <c r="D62" s="154"/>
      <c r="R62" s="367" t="s">
        <v>181</v>
      </c>
      <c r="S62" s="154" t="s">
        <v>177</v>
      </c>
      <c r="T62" s="155">
        <f>AC58</f>
        <v>700830.12</v>
      </c>
      <c r="V62" s="109"/>
      <c r="W62" s="109"/>
      <c r="Z62" s="128"/>
      <c r="AA62" s="375" t="s">
        <v>167</v>
      </c>
      <c r="AB62" s="375"/>
      <c r="AC62" s="180">
        <f>AG58</f>
        <v>356127.47</v>
      </c>
      <c r="AD62" s="185" t="s">
        <v>171</v>
      </c>
      <c r="AE62" s="376">
        <v>92998.91</v>
      </c>
      <c r="AF62" s="376"/>
      <c r="AG62" s="133"/>
    </row>
    <row r="63" spans="1:38" s="137" customFormat="1" x14ac:dyDescent="0.25">
      <c r="D63" s="154"/>
      <c r="R63" s="367"/>
      <c r="S63" s="154" t="s">
        <v>178</v>
      </c>
      <c r="T63" s="156">
        <v>43532.480000000003</v>
      </c>
      <c r="V63" s="109"/>
      <c r="W63" s="109"/>
      <c r="Z63" s="128"/>
      <c r="AA63" s="375" t="s">
        <v>168</v>
      </c>
      <c r="AB63" s="375"/>
      <c r="AC63" s="133">
        <v>90523.56</v>
      </c>
      <c r="AD63" s="185" t="s">
        <v>172</v>
      </c>
      <c r="AE63" s="375">
        <v>520874.99</v>
      </c>
      <c r="AF63" s="375"/>
      <c r="AG63" s="133"/>
    </row>
    <row r="64" spans="1:38" s="137" customFormat="1" x14ac:dyDescent="0.25">
      <c r="D64" s="154"/>
      <c r="R64" s="367"/>
      <c r="S64" s="157" t="s">
        <v>179</v>
      </c>
      <c r="T64" s="137">
        <v>10305.209999999999</v>
      </c>
      <c r="V64" s="109"/>
      <c r="W64" s="109"/>
      <c r="Z64" s="128"/>
      <c r="AA64" s="376" t="s">
        <v>169</v>
      </c>
      <c r="AB64" s="376"/>
      <c r="AC64" s="178">
        <v>12385.79</v>
      </c>
      <c r="AD64" s="186" t="s">
        <v>173</v>
      </c>
      <c r="AE64" s="377">
        <f>AE62+AE63</f>
        <v>613873.9</v>
      </c>
      <c r="AF64" s="374"/>
      <c r="AG64" s="133"/>
    </row>
    <row r="65" spans="3:43" s="137" customFormat="1" x14ac:dyDescent="0.25">
      <c r="D65" s="154"/>
      <c r="R65" s="137" t="s">
        <v>182</v>
      </c>
      <c r="T65" s="154">
        <v>176172.34</v>
      </c>
      <c r="V65" s="109"/>
      <c r="W65" s="109"/>
      <c r="Z65" s="128"/>
      <c r="AA65" s="374" t="s">
        <v>170</v>
      </c>
      <c r="AB65" s="374"/>
      <c r="AC65" s="180">
        <f>SUM(AC62:AC64)</f>
        <v>459036.81999999995</v>
      </c>
      <c r="AD65" s="133"/>
      <c r="AE65" s="133"/>
      <c r="AF65" s="133"/>
      <c r="AG65" s="133"/>
    </row>
    <row r="66" spans="3:43" s="137" customFormat="1" x14ac:dyDescent="0.25">
      <c r="D66" s="154"/>
      <c r="T66" s="158">
        <f>T61-T62-T63-T64-T65</f>
        <v>-202345.35999999996</v>
      </c>
      <c r="V66" s="109"/>
      <c r="W66" s="109"/>
      <c r="Z66" s="128"/>
      <c r="AA66" s="133"/>
      <c r="AB66" s="133"/>
      <c r="AC66" s="180">
        <v>0.45</v>
      </c>
      <c r="AD66" s="133"/>
      <c r="AE66" s="133"/>
      <c r="AF66" s="133"/>
      <c r="AG66" s="133"/>
    </row>
    <row r="67" spans="3:43" s="137" customFormat="1" ht="15.75" x14ac:dyDescent="0.25">
      <c r="V67" s="109"/>
      <c r="W67" s="109"/>
      <c r="Z67" s="109"/>
      <c r="AC67" s="211">
        <f>SUM(AC65:AC66)</f>
        <v>459037.26999999996</v>
      </c>
    </row>
    <row r="68" spans="3:43" s="137" customFormat="1" x14ac:dyDescent="0.25">
      <c r="V68" s="109"/>
      <c r="W68" s="109"/>
      <c r="Z68" s="109"/>
    </row>
    <row r="69" spans="3:43" s="120" customFormat="1" x14ac:dyDescent="0.25">
      <c r="V69" s="135"/>
      <c r="W69" s="135"/>
      <c r="Z69" s="135"/>
      <c r="AG69" s="137"/>
      <c r="AH69" s="137"/>
      <c r="AI69" s="137"/>
      <c r="AJ69" s="137"/>
    </row>
    <row r="70" spans="3:43" s="120" customFormat="1" x14ac:dyDescent="0.25">
      <c r="V70" s="135"/>
      <c r="W70" s="135"/>
      <c r="Z70" s="135"/>
      <c r="AG70" s="137"/>
      <c r="AH70" s="137"/>
      <c r="AI70" s="137"/>
      <c r="AJ70" s="137"/>
    </row>
    <row r="71" spans="3:43" s="78" customFormat="1" x14ac:dyDescent="0.25">
      <c r="C71" s="120"/>
      <c r="V71" s="83"/>
      <c r="W71" s="83"/>
      <c r="Z71" s="83"/>
      <c r="AB71" s="120"/>
      <c r="AC71" s="120"/>
      <c r="AD71" s="120"/>
      <c r="AE71" s="120"/>
      <c r="AF71" s="120"/>
      <c r="AG71" s="137"/>
      <c r="AH71" s="137"/>
      <c r="AI71" s="137"/>
      <c r="AJ71" s="137"/>
      <c r="AK71" s="120"/>
      <c r="AL71" s="120"/>
      <c r="AM71" s="120"/>
      <c r="AN71" s="120"/>
      <c r="AO71" s="120"/>
      <c r="AP71" s="120"/>
      <c r="AQ71" s="120"/>
    </row>
    <row r="72" spans="3:43" s="78" customFormat="1" x14ac:dyDescent="0.25">
      <c r="C72" s="120"/>
      <c r="V72" s="83"/>
      <c r="W72" s="83"/>
      <c r="Z72" s="83"/>
      <c r="AB72" s="120"/>
      <c r="AC72" s="120"/>
      <c r="AD72" s="120"/>
      <c r="AE72" s="120"/>
      <c r="AF72" s="120"/>
      <c r="AG72" s="137"/>
      <c r="AH72" s="137"/>
      <c r="AI72" s="137"/>
      <c r="AJ72" s="137"/>
      <c r="AK72" s="120"/>
      <c r="AL72" s="120"/>
    </row>
    <row r="73" spans="3:43" s="78" customFormat="1" x14ac:dyDescent="0.25">
      <c r="V73" s="83"/>
      <c r="W73" s="83"/>
      <c r="Z73" s="83"/>
      <c r="AB73" s="120"/>
      <c r="AC73" s="120"/>
      <c r="AD73" s="120"/>
      <c r="AE73" s="120"/>
      <c r="AF73" s="120"/>
      <c r="AG73" s="137"/>
      <c r="AH73" s="137"/>
      <c r="AI73" s="137"/>
      <c r="AJ73" s="137"/>
      <c r="AK73" s="120"/>
      <c r="AL73" s="120"/>
    </row>
    <row r="74" spans="3:43" s="78" customFormat="1" x14ac:dyDescent="0.25">
      <c r="V74" s="83"/>
      <c r="W74" s="83"/>
      <c r="Z74" s="83"/>
      <c r="AG74" s="137"/>
      <c r="AH74" s="137"/>
      <c r="AI74" s="137"/>
      <c r="AJ74" s="137"/>
      <c r="AK74" s="120"/>
    </row>
    <row r="75" spans="3:43" s="78" customFormat="1" x14ac:dyDescent="0.25">
      <c r="V75" s="83"/>
      <c r="W75" s="83"/>
      <c r="Z75" s="83"/>
      <c r="AG75" s="137"/>
      <c r="AH75" s="137"/>
      <c r="AI75" s="137"/>
      <c r="AJ75" s="137"/>
      <c r="AK75" s="120"/>
    </row>
    <row r="76" spans="3:43" s="78" customFormat="1" x14ac:dyDescent="0.25">
      <c r="V76" s="83"/>
      <c r="W76" s="83"/>
      <c r="Z76" s="83"/>
      <c r="AG76" s="137"/>
      <c r="AH76" s="137"/>
      <c r="AI76" s="137"/>
      <c r="AJ76" s="137"/>
      <c r="AK76" s="120"/>
    </row>
    <row r="77" spans="3:43" s="78" customFormat="1" x14ac:dyDescent="0.25">
      <c r="V77" s="83"/>
      <c r="W77" s="83"/>
      <c r="Z77" s="83"/>
      <c r="AG77" s="137"/>
      <c r="AH77" s="137"/>
      <c r="AI77" s="137"/>
      <c r="AJ77" s="137"/>
      <c r="AK77" s="120"/>
    </row>
  </sheetData>
  <mergeCells count="47">
    <mergeCell ref="H4:H5"/>
    <mergeCell ref="AA65:AB65"/>
    <mergeCell ref="AE61:AF61"/>
    <mergeCell ref="R62:R64"/>
    <mergeCell ref="AA62:AB62"/>
    <mergeCell ref="AE62:AF62"/>
    <mergeCell ref="AA63:AB63"/>
    <mergeCell ref="AE63:AF63"/>
    <mergeCell ref="AA64:AB64"/>
    <mergeCell ref="AE64:AF64"/>
    <mergeCell ref="AE4:AF4"/>
    <mergeCell ref="Z4:Z5"/>
    <mergeCell ref="K4:K5"/>
    <mergeCell ref="L4:L5"/>
    <mergeCell ref="AC4:AD4"/>
    <mergeCell ref="A58:F58"/>
    <mergeCell ref="AA59:AC59"/>
    <mergeCell ref="AB60:AC60"/>
    <mergeCell ref="AE60:AF60"/>
    <mergeCell ref="V4:V5"/>
    <mergeCell ref="W4:W5"/>
    <mergeCell ref="X4:X5"/>
    <mergeCell ref="Y4:Y5"/>
    <mergeCell ref="AA4:AB4"/>
    <mergeCell ref="M4:M5"/>
    <mergeCell ref="N4:N5"/>
    <mergeCell ref="O4:O5"/>
    <mergeCell ref="P4:Q4"/>
    <mergeCell ref="R4:S4"/>
    <mergeCell ref="I4:I5"/>
    <mergeCell ref="J4:J5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V3:Z3"/>
    <mergeCell ref="AA3:AF3"/>
    <mergeCell ref="T4:U4"/>
  </mergeCells>
  <pageMargins left="0.25" right="0.25" top="0.75" bottom="0.75" header="0.3" footer="0.3"/>
  <pageSetup paperSize="9" scale="38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opLeftCell="A40" workbookViewId="0">
      <selection activeCell="A40" sqref="A1:IV65536"/>
    </sheetView>
  </sheetViews>
  <sheetFormatPr defaultRowHeight="15" x14ac:dyDescent="0.25"/>
  <cols>
    <col min="3" max="3" width="2.28515625" customWidth="1"/>
    <col min="4" max="4" width="17.42578125" customWidth="1"/>
    <col min="16" max="17" width="9.140625" style="78"/>
    <col min="18" max="18" width="10.7109375" style="78" bestFit="1" customWidth="1"/>
    <col min="19" max="19" width="9.28515625" style="78" bestFit="1" customWidth="1"/>
    <col min="20" max="20" width="9.7109375" style="78" customWidth="1"/>
    <col min="21" max="21" width="9.5703125" bestFit="1" customWidth="1"/>
    <col min="22" max="23" width="9.5703125" style="83" bestFit="1" customWidth="1"/>
    <col min="24" max="25" width="9.5703125" bestFit="1" customWidth="1"/>
    <col min="26" max="26" width="10.7109375" style="83" bestFit="1" customWidth="1"/>
    <col min="27" max="27" width="12.42578125" style="83" bestFit="1" customWidth="1"/>
    <col min="28" max="28" width="9.7109375" style="83" bestFit="1" customWidth="1"/>
    <col min="29" max="29" width="11.42578125" style="83" customWidth="1"/>
    <col min="30" max="30" width="9.5703125" style="83" bestFit="1" customWidth="1"/>
    <col min="31" max="31" width="10.7109375" style="83" bestFit="1" customWidth="1"/>
    <col min="32" max="32" width="9.7109375" style="78" bestFit="1" customWidth="1"/>
    <col min="33" max="33" width="10.85546875" style="137" customWidth="1"/>
    <col min="34" max="35" width="12.42578125" style="137" bestFit="1" customWidth="1"/>
    <col min="36" max="36" width="9.140625" style="137"/>
    <col min="37" max="37" width="9.140625" style="136"/>
  </cols>
  <sheetData>
    <row r="1" spans="1:38" ht="42" customHeight="1" x14ac:dyDescent="0.25">
      <c r="A1" s="307" t="s">
        <v>193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L1" s="136"/>
    </row>
    <row r="2" spans="1:38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L2" s="136"/>
    </row>
    <row r="3" spans="1:38" ht="29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04" t="s">
        <v>17</v>
      </c>
      <c r="W3" s="305"/>
      <c r="X3" s="305"/>
      <c r="Y3" s="305"/>
      <c r="Z3" s="306"/>
      <c r="AA3" s="304" t="s">
        <v>26</v>
      </c>
      <c r="AB3" s="305"/>
      <c r="AC3" s="305"/>
      <c r="AD3" s="305"/>
      <c r="AE3" s="305"/>
      <c r="AF3" s="306"/>
      <c r="AL3" s="136"/>
    </row>
    <row r="4" spans="1:38" ht="33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323" t="s">
        <v>9</v>
      </c>
      <c r="W4" s="323" t="s">
        <v>24</v>
      </c>
      <c r="X4" s="298" t="s">
        <v>23</v>
      </c>
      <c r="Y4" s="298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26" t="s">
        <v>19</v>
      </c>
      <c r="AA4" s="321" t="s">
        <v>2</v>
      </c>
      <c r="AB4" s="322"/>
      <c r="AC4" s="321" t="s">
        <v>7</v>
      </c>
      <c r="AD4" s="322"/>
      <c r="AE4" s="304" t="s">
        <v>16</v>
      </c>
      <c r="AF4" s="306"/>
      <c r="AL4" s="136"/>
    </row>
    <row r="5" spans="1:38" s="83" customFormat="1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299"/>
      <c r="Y5" s="299"/>
      <c r="Z5" s="327"/>
      <c r="AA5" s="84" t="str">
        <f>"сума, грн.
(гр."&amp;T6&amp;"+гр."&amp;Z6&amp;")"</f>
        <v>сума, грн.
(гр.20+гр.26)</v>
      </c>
      <c r="AB5" s="85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85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3" t="s">
        <v>165</v>
      </c>
      <c r="AH5" s="133" t="s">
        <v>163</v>
      </c>
      <c r="AI5" s="133" t="s">
        <v>164</v>
      </c>
      <c r="AJ5" s="137"/>
      <c r="AK5" s="135"/>
      <c r="AL5" s="135"/>
    </row>
    <row r="6" spans="1:38" s="83" customFormat="1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72">
        <f t="shared" si="0"/>
        <v>22</v>
      </c>
      <c r="W6" s="72">
        <f t="shared" si="0"/>
        <v>23</v>
      </c>
      <c r="X6" s="11">
        <f t="shared" si="0"/>
        <v>24</v>
      </c>
      <c r="Y6" s="11">
        <f t="shared" si="0"/>
        <v>25</v>
      </c>
      <c r="Z6" s="72">
        <f t="shared" si="0"/>
        <v>26</v>
      </c>
      <c r="AA6" s="72">
        <f t="shared" si="0"/>
        <v>27</v>
      </c>
      <c r="AB6" s="72">
        <f t="shared" si="0"/>
        <v>28</v>
      </c>
      <c r="AC6" s="72">
        <f t="shared" si="0"/>
        <v>29</v>
      </c>
      <c r="AD6" s="72">
        <f t="shared" si="0"/>
        <v>30</v>
      </c>
      <c r="AE6" s="72">
        <v>31</v>
      </c>
      <c r="AF6" s="11">
        <v>32</v>
      </c>
      <c r="AG6" s="133" t="s">
        <v>183</v>
      </c>
      <c r="AH6" s="133"/>
      <c r="AI6" s="133"/>
      <c r="AJ6" s="137"/>
      <c r="AK6" s="135"/>
      <c r="AL6" s="135"/>
    </row>
    <row r="7" spans="1:38" s="83" customFormat="1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50000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73">
        <v>8</v>
      </c>
      <c r="W7" s="73">
        <v>18</v>
      </c>
      <c r="X7" s="16">
        <v>0</v>
      </c>
      <c r="Y7" s="14">
        <f t="shared" ref="Y7:Y57" si="6">IF(H7=0,0,V7/H7)*100</f>
        <v>27.586206896551722</v>
      </c>
      <c r="Z7" s="33">
        <v>16454.919999999998</v>
      </c>
      <c r="AA7" s="33">
        <f t="shared" ref="AA7:AA57" si="7">AI7</f>
        <v>24099.269999999997</v>
      </c>
      <c r="AB7" s="33">
        <f>IF((Z7+T7)=0,0,AA7/(Z7+T7)*100)</f>
        <v>100</v>
      </c>
      <c r="AC7" s="33">
        <f>$AA$7</f>
        <v>24099.269999999997</v>
      </c>
      <c r="AD7" s="33">
        <f t="shared" ref="AD7:AD57" si="8">IF(AA7=0,0,AC7/AA7)*100</f>
        <v>100</v>
      </c>
      <c r="AE7" s="33">
        <f>AA7-AC7</f>
        <v>0</v>
      </c>
      <c r="AF7" s="14">
        <f t="shared" ref="AF7:AF57" si="9">IF(AA7=0,0,AE7/AA7)*100</f>
        <v>0</v>
      </c>
      <c r="AG7" s="178">
        <f>'[3]Серп 15'!$AG$18</f>
        <v>16454.919999999998</v>
      </c>
      <c r="AH7" s="178">
        <f>T7</f>
        <v>7644.35</v>
      </c>
      <c r="AI7" s="178">
        <f>AG7+AH7</f>
        <v>24099.269999999997</v>
      </c>
      <c r="AJ7" s="137"/>
      <c r="AK7" s="135"/>
      <c r="AL7" s="135"/>
    </row>
    <row r="8" spans="1:38" s="83" customFormat="1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73">
        <v>0</v>
      </c>
      <c r="W8" s="73">
        <v>0</v>
      </c>
      <c r="X8" s="16">
        <v>0</v>
      </c>
      <c r="Y8" s="14">
        <f t="shared" si="6"/>
        <v>0</v>
      </c>
      <c r="Z8" s="33">
        <v>0</v>
      </c>
      <c r="AA8" s="33">
        <f t="shared" si="7"/>
        <v>0</v>
      </c>
      <c r="AB8" s="33">
        <f>IF((Z8+T8)=0,0,AA8/(Z8+T8)*100)</f>
        <v>0</v>
      </c>
      <c r="AC8" s="33">
        <f>AA8</f>
        <v>0</v>
      </c>
      <c r="AD8" s="33">
        <f t="shared" si="8"/>
        <v>0</v>
      </c>
      <c r="AE8" s="33">
        <f t="shared" ref="AE8:AE57" si="10">AA8-AC8</f>
        <v>0</v>
      </c>
      <c r="AF8" s="14">
        <f t="shared" si="9"/>
        <v>0</v>
      </c>
      <c r="AG8" s="133">
        <v>0</v>
      </c>
      <c r="AH8" s="178">
        <f t="shared" ref="AH8:AH57" si="11">T8</f>
        <v>0</v>
      </c>
      <c r="AI8" s="178">
        <f t="shared" ref="AI8:AI57" si="12">AG8+AH8</f>
        <v>0</v>
      </c>
      <c r="AJ8" s="137"/>
      <c r="AK8" s="135"/>
      <c r="AL8" s="135"/>
    </row>
    <row r="9" spans="1:38" s="83" customFormat="1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30000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73">
        <v>0</v>
      </c>
      <c r="W9" s="73">
        <v>0</v>
      </c>
      <c r="X9" s="16">
        <v>0</v>
      </c>
      <c r="Y9" s="14">
        <f t="shared" si="6"/>
        <v>0</v>
      </c>
      <c r="Z9" s="33">
        <v>0</v>
      </c>
      <c r="AA9" s="33">
        <f t="shared" si="7"/>
        <v>26929.119999999999</v>
      </c>
      <c r="AB9" s="33">
        <f t="shared" ref="AB9:AB57" si="13">IF((Z9+T9)=0,0,AA9/(Z9+T9)*100)</f>
        <v>100</v>
      </c>
      <c r="AC9" s="33">
        <f>$AA$9</f>
        <v>26929.119999999999</v>
      </c>
      <c r="AD9" s="33">
        <f t="shared" si="8"/>
        <v>100</v>
      </c>
      <c r="AE9" s="33">
        <f t="shared" si="10"/>
        <v>0</v>
      </c>
      <c r="AF9" s="14">
        <f t="shared" si="9"/>
        <v>0</v>
      </c>
      <c r="AG9" s="178">
        <f>'[3]Серп 15'!$AG$22</f>
        <v>0</v>
      </c>
      <c r="AH9" s="178">
        <f t="shared" si="11"/>
        <v>26929.119999999999</v>
      </c>
      <c r="AI9" s="178">
        <f t="shared" si="12"/>
        <v>26929.119999999999</v>
      </c>
      <c r="AJ9" s="137"/>
      <c r="AK9" s="135"/>
      <c r="AL9" s="135"/>
    </row>
    <row r="10" spans="1:38" s="83" customFormat="1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73">
        <v>0</v>
      </c>
      <c r="W10" s="73">
        <v>0</v>
      </c>
      <c r="X10" s="16">
        <v>0</v>
      </c>
      <c r="Y10" s="14">
        <f t="shared" si="6"/>
        <v>0</v>
      </c>
      <c r="Z10" s="33">
        <v>0</v>
      </c>
      <c r="AA10" s="33">
        <f t="shared" si="7"/>
        <v>0</v>
      </c>
      <c r="AB10" s="33">
        <f t="shared" si="13"/>
        <v>0</v>
      </c>
      <c r="AC10" s="33">
        <f>AA10</f>
        <v>0</v>
      </c>
      <c r="AD10" s="33">
        <f t="shared" si="8"/>
        <v>0</v>
      </c>
      <c r="AE10" s="33">
        <f t="shared" si="10"/>
        <v>0</v>
      </c>
      <c r="AF10" s="14">
        <f t="shared" si="9"/>
        <v>0</v>
      </c>
      <c r="AG10" s="133">
        <v>0</v>
      </c>
      <c r="AH10" s="178">
        <f t="shared" si="11"/>
        <v>0</v>
      </c>
      <c r="AI10" s="178">
        <f t="shared" si="12"/>
        <v>0</v>
      </c>
      <c r="AJ10" s="137"/>
      <c r="AK10" s="135"/>
      <c r="AL10" s="135"/>
    </row>
    <row r="11" spans="1:38" s="83" customFormat="1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20000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73">
        <v>1</v>
      </c>
      <c r="W11" s="73">
        <v>1</v>
      </c>
      <c r="X11" s="16">
        <v>0</v>
      </c>
      <c r="Y11" s="14">
        <f t="shared" si="6"/>
        <v>25</v>
      </c>
      <c r="Z11" s="33">
        <v>23999.87</v>
      </c>
      <c r="AA11" s="33">
        <f t="shared" si="7"/>
        <v>23999.510000000002</v>
      </c>
      <c r="AB11" s="33">
        <f t="shared" si="13"/>
        <v>99.998499991874965</v>
      </c>
      <c r="AC11" s="33">
        <f>$AA$11</f>
        <v>23999.510000000002</v>
      </c>
      <c r="AD11" s="33">
        <f t="shared" si="8"/>
        <v>100</v>
      </c>
      <c r="AE11" s="33">
        <f t="shared" si="10"/>
        <v>0</v>
      </c>
      <c r="AF11" s="14">
        <f t="shared" si="9"/>
        <v>0</v>
      </c>
      <c r="AG11" s="178">
        <f>'[3]Серп 15'!$AG$20</f>
        <v>23999.510000000002</v>
      </c>
      <c r="AH11" s="178">
        <f t="shared" si="11"/>
        <v>0</v>
      </c>
      <c r="AI11" s="178">
        <f t="shared" si="12"/>
        <v>23999.510000000002</v>
      </c>
      <c r="AJ11" s="137"/>
      <c r="AK11" s="135"/>
      <c r="AL11" s="135"/>
    </row>
    <row r="12" spans="1:38" s="83" customFormat="1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10000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73">
        <v>1</v>
      </c>
      <c r="W12" s="73">
        <v>1</v>
      </c>
      <c r="X12" s="16">
        <v>0</v>
      </c>
      <c r="Y12" s="14">
        <f t="shared" si="6"/>
        <v>10</v>
      </c>
      <c r="Z12" s="33">
        <v>503.43</v>
      </c>
      <c r="AA12" s="33">
        <f t="shared" si="7"/>
        <v>5122.5700000000006</v>
      </c>
      <c r="AB12" s="33">
        <f t="shared" si="13"/>
        <v>97.34192248857471</v>
      </c>
      <c r="AC12" s="33">
        <f>$AA$12</f>
        <v>5122.5700000000006</v>
      </c>
      <c r="AD12" s="33">
        <f t="shared" si="8"/>
        <v>100</v>
      </c>
      <c r="AE12" s="33">
        <f t="shared" si="10"/>
        <v>0</v>
      </c>
      <c r="AF12" s="14">
        <f t="shared" si="9"/>
        <v>0</v>
      </c>
      <c r="AG12" s="178">
        <f>'[3]Серп 15'!$AG$37</f>
        <v>363.55</v>
      </c>
      <c r="AH12" s="178">
        <f t="shared" si="11"/>
        <v>4759.0200000000004</v>
      </c>
      <c r="AI12" s="178">
        <f t="shared" si="12"/>
        <v>5122.5700000000006</v>
      </c>
      <c r="AJ12" s="137"/>
      <c r="AK12" s="135"/>
      <c r="AL12" s="135"/>
    </row>
    <row r="13" spans="1:38" s="83" customFormat="1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30000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73">
        <v>3</v>
      </c>
      <c r="W13" s="73">
        <v>3</v>
      </c>
      <c r="X13" s="16">
        <v>0</v>
      </c>
      <c r="Y13" s="14">
        <f t="shared" si="6"/>
        <v>9.375</v>
      </c>
      <c r="Z13" s="33">
        <v>2566.08</v>
      </c>
      <c r="AA13" s="33">
        <f t="shared" si="7"/>
        <v>16557.349999999999</v>
      </c>
      <c r="AB13" s="33">
        <f t="shared" si="13"/>
        <v>106.09285764173448</v>
      </c>
      <c r="AC13" s="33">
        <f>$AA$13</f>
        <v>16557.349999999999</v>
      </c>
      <c r="AD13" s="33">
        <f t="shared" si="8"/>
        <v>100</v>
      </c>
      <c r="AE13" s="33">
        <f t="shared" si="10"/>
        <v>0</v>
      </c>
      <c r="AF13" s="14">
        <f t="shared" si="9"/>
        <v>0</v>
      </c>
      <c r="AG13" s="178">
        <f>'[3]Серп 15'!$AG$16</f>
        <v>3516.96</v>
      </c>
      <c r="AH13" s="178">
        <f t="shared" si="11"/>
        <v>13040.39</v>
      </c>
      <c r="AI13" s="178">
        <f t="shared" si="12"/>
        <v>16557.349999999999</v>
      </c>
      <c r="AJ13" s="137"/>
      <c r="AK13" s="135"/>
      <c r="AL13" s="135"/>
    </row>
    <row r="14" spans="1:38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73">
        <v>0</v>
      </c>
      <c r="W14" s="73">
        <v>0</v>
      </c>
      <c r="X14" s="16">
        <v>0</v>
      </c>
      <c r="Y14" s="14">
        <f t="shared" si="6"/>
        <v>0</v>
      </c>
      <c r="Z14" s="33">
        <v>0</v>
      </c>
      <c r="AA14" s="33">
        <f t="shared" si="7"/>
        <v>3707.03</v>
      </c>
      <c r="AB14" s="33">
        <f t="shared" si="13"/>
        <v>100</v>
      </c>
      <c r="AC14" s="33">
        <f>$AA$14</f>
        <v>3707.03</v>
      </c>
      <c r="AD14" s="33">
        <f t="shared" si="8"/>
        <v>100</v>
      </c>
      <c r="AE14" s="33">
        <f t="shared" si="10"/>
        <v>0</v>
      </c>
      <c r="AF14" s="14">
        <f t="shared" si="9"/>
        <v>0</v>
      </c>
      <c r="AG14" s="178">
        <f>'[3]Серп 15'!$AG$48</f>
        <v>0</v>
      </c>
      <c r="AH14" s="178">
        <f t="shared" si="11"/>
        <v>3707.03</v>
      </c>
      <c r="AI14" s="178">
        <f t="shared" si="12"/>
        <v>3707.03</v>
      </c>
      <c r="AL14" s="136"/>
    </row>
    <row r="15" spans="1:38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4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73">
        <v>5</v>
      </c>
      <c r="W15" s="73">
        <v>5</v>
      </c>
      <c r="X15" s="16">
        <v>0</v>
      </c>
      <c r="Y15" s="14">
        <f t="shared" si="6"/>
        <v>55.555555555555557</v>
      </c>
      <c r="Z15" s="33">
        <v>13563.44</v>
      </c>
      <c r="AA15" s="33">
        <f t="shared" si="7"/>
        <v>13837.5</v>
      </c>
      <c r="AB15" s="33">
        <f t="shared" si="13"/>
        <v>100</v>
      </c>
      <c r="AC15" s="33">
        <f>$AA$15</f>
        <v>13837.5</v>
      </c>
      <c r="AD15" s="33">
        <f t="shared" si="8"/>
        <v>100</v>
      </c>
      <c r="AE15" s="33">
        <f t="shared" si="10"/>
        <v>0</v>
      </c>
      <c r="AF15" s="14">
        <f t="shared" si="9"/>
        <v>0</v>
      </c>
      <c r="AG15" s="178">
        <f>'[3]Серп 15'!$AG$49</f>
        <v>13563.44</v>
      </c>
      <c r="AH15" s="178">
        <f t="shared" si="11"/>
        <v>274.06</v>
      </c>
      <c r="AI15" s="178">
        <f t="shared" si="12"/>
        <v>13837.5</v>
      </c>
      <c r="AL15" s="136"/>
    </row>
    <row r="16" spans="1:38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20000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4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73">
        <v>1</v>
      </c>
      <c r="W16" s="73">
        <v>3</v>
      </c>
      <c r="X16" s="16">
        <v>0</v>
      </c>
      <c r="Y16" s="14">
        <f t="shared" si="6"/>
        <v>6.25</v>
      </c>
      <c r="Z16" s="33">
        <v>2993.81</v>
      </c>
      <c r="AA16" s="33">
        <f t="shared" si="7"/>
        <v>4038.9700000000003</v>
      </c>
      <c r="AB16" s="33">
        <f t="shared" si="13"/>
        <v>100</v>
      </c>
      <c r="AC16" s="33">
        <f>$AA$16</f>
        <v>4038.9700000000003</v>
      </c>
      <c r="AD16" s="33">
        <f t="shared" si="8"/>
        <v>100</v>
      </c>
      <c r="AE16" s="33">
        <f t="shared" si="10"/>
        <v>0</v>
      </c>
      <c r="AF16" s="14">
        <f t="shared" si="9"/>
        <v>0</v>
      </c>
      <c r="AG16" s="178">
        <f>'[3]Серп 15'!$AG$27</f>
        <v>2993.8100000000004</v>
      </c>
      <c r="AH16" s="178">
        <f t="shared" si="11"/>
        <v>1045.1600000000001</v>
      </c>
      <c r="AI16" s="178">
        <f t="shared" si="12"/>
        <v>4038.9700000000003</v>
      </c>
      <c r="AL16" s="136"/>
    </row>
    <row r="17" spans="1:38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20000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4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73">
        <v>4</v>
      </c>
      <c r="W17" s="73">
        <v>5</v>
      </c>
      <c r="X17" s="16">
        <v>0</v>
      </c>
      <c r="Y17" s="14">
        <f t="shared" si="6"/>
        <v>30.76923076923077</v>
      </c>
      <c r="Z17" s="33">
        <v>18321.990000000002</v>
      </c>
      <c r="AA17" s="33">
        <f t="shared" si="7"/>
        <v>19002.41</v>
      </c>
      <c r="AB17" s="33">
        <f t="shared" si="13"/>
        <v>100.00026312521182</v>
      </c>
      <c r="AC17" s="33">
        <f>$AA$17</f>
        <v>19002.41</v>
      </c>
      <c r="AD17" s="33">
        <f t="shared" si="8"/>
        <v>100</v>
      </c>
      <c r="AE17" s="33">
        <f t="shared" si="10"/>
        <v>0</v>
      </c>
      <c r="AF17" s="14">
        <f t="shared" si="9"/>
        <v>0</v>
      </c>
      <c r="AG17" s="178">
        <f>'[3]Серп 15'!$AG$47</f>
        <v>18322.04</v>
      </c>
      <c r="AH17" s="178">
        <f t="shared" si="11"/>
        <v>680.37</v>
      </c>
      <c r="AI17" s="178">
        <f t="shared" si="12"/>
        <v>19002.41</v>
      </c>
      <c r="AL17" s="136"/>
    </row>
    <row r="18" spans="1:38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30000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4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73">
        <v>4</v>
      </c>
      <c r="W18" s="73">
        <v>7</v>
      </c>
      <c r="X18" s="16">
        <v>0</v>
      </c>
      <c r="Y18" s="14">
        <f t="shared" si="6"/>
        <v>12.5</v>
      </c>
      <c r="Z18" s="33">
        <v>10804.64</v>
      </c>
      <c r="AA18" s="33">
        <f t="shared" si="7"/>
        <v>26316.39</v>
      </c>
      <c r="AB18" s="33">
        <f t="shared" si="13"/>
        <v>100</v>
      </c>
      <c r="AC18" s="33">
        <f>$AA$18</f>
        <v>26316.39</v>
      </c>
      <c r="AD18" s="33">
        <f t="shared" si="8"/>
        <v>100</v>
      </c>
      <c r="AE18" s="33">
        <f t="shared" si="10"/>
        <v>0</v>
      </c>
      <c r="AF18" s="14">
        <f t="shared" si="9"/>
        <v>0</v>
      </c>
      <c r="AG18" s="178">
        <f>'[3]Серп 15'!$AG$44</f>
        <v>10804.64</v>
      </c>
      <c r="AH18" s="178">
        <f t="shared" si="11"/>
        <v>15511.75</v>
      </c>
      <c r="AI18" s="178">
        <f t="shared" si="12"/>
        <v>26316.39</v>
      </c>
      <c r="AL18" s="136"/>
    </row>
    <row r="19" spans="1:38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4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73">
        <v>4</v>
      </c>
      <c r="W19" s="73">
        <v>6</v>
      </c>
      <c r="X19" s="16">
        <v>2</v>
      </c>
      <c r="Y19" s="14">
        <f t="shared" si="6"/>
        <v>17.391304347826086</v>
      </c>
      <c r="Z19" s="33">
        <v>16879.849999999999</v>
      </c>
      <c r="AA19" s="33">
        <f t="shared" si="7"/>
        <v>26223.21</v>
      </c>
      <c r="AB19" s="33">
        <f t="shared" si="13"/>
        <v>100</v>
      </c>
      <c r="AC19" s="33">
        <f>$AA$19</f>
        <v>26223.21</v>
      </c>
      <c r="AD19" s="33">
        <f t="shared" si="8"/>
        <v>100</v>
      </c>
      <c r="AE19" s="33">
        <f t="shared" si="10"/>
        <v>0</v>
      </c>
      <c r="AF19" s="14">
        <f t="shared" si="9"/>
        <v>0</v>
      </c>
      <c r="AG19" s="178">
        <f>'[3]Серп 15'!$AG$23</f>
        <v>16879.849999999999</v>
      </c>
      <c r="AH19" s="178">
        <f t="shared" si="11"/>
        <v>9343.36</v>
      </c>
      <c r="AI19" s="178">
        <f t="shared" si="12"/>
        <v>26223.21</v>
      </c>
      <c r="AL19" s="136"/>
    </row>
    <row r="20" spans="1:38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100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73">
        <v>0</v>
      </c>
      <c r="W20" s="73">
        <v>0</v>
      </c>
      <c r="X20" s="16">
        <v>0</v>
      </c>
      <c r="Y20" s="14">
        <f t="shared" si="6"/>
        <v>0</v>
      </c>
      <c r="Z20" s="33">
        <v>0</v>
      </c>
      <c r="AA20" s="33">
        <f t="shared" si="7"/>
        <v>0</v>
      </c>
      <c r="AB20" s="33">
        <f t="shared" si="13"/>
        <v>0</v>
      </c>
      <c r="AC20" s="33">
        <f>AA20</f>
        <v>0</v>
      </c>
      <c r="AD20" s="33">
        <f t="shared" si="8"/>
        <v>0</v>
      </c>
      <c r="AE20" s="33">
        <f t="shared" si="10"/>
        <v>0</v>
      </c>
      <c r="AF20" s="14">
        <f t="shared" si="9"/>
        <v>0</v>
      </c>
      <c r="AG20" s="133">
        <v>0</v>
      </c>
      <c r="AH20" s="178">
        <f t="shared" si="11"/>
        <v>0</v>
      </c>
      <c r="AI20" s="178">
        <f t="shared" si="12"/>
        <v>0</v>
      </c>
      <c r="AL20" s="136"/>
    </row>
    <row r="21" spans="1:38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20000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4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73">
        <f>4+2+4</f>
        <v>10</v>
      </c>
      <c r="W21" s="73">
        <v>14</v>
      </c>
      <c r="X21" s="16">
        <v>0</v>
      </c>
      <c r="Y21" s="14">
        <f t="shared" si="6"/>
        <v>33.333333333333329</v>
      </c>
      <c r="Z21" s="33">
        <v>8824.56</v>
      </c>
      <c r="AA21" s="33">
        <f t="shared" si="7"/>
        <v>16008.140000000001</v>
      </c>
      <c r="AB21" s="33">
        <f t="shared" si="13"/>
        <v>98.953786735684815</v>
      </c>
      <c r="AC21" s="33">
        <f>$AA$21</f>
        <v>16008.140000000001</v>
      </c>
      <c r="AD21" s="33">
        <f t="shared" si="8"/>
        <v>100</v>
      </c>
      <c r="AE21" s="33">
        <f t="shared" si="10"/>
        <v>0</v>
      </c>
      <c r="AF21" s="14">
        <f t="shared" si="9"/>
        <v>0</v>
      </c>
      <c r="AG21" s="178">
        <f>'[3]Серп 15'!$AG$15</f>
        <v>8655.3100000000013</v>
      </c>
      <c r="AH21" s="178">
        <f t="shared" si="11"/>
        <v>7352.83</v>
      </c>
      <c r="AI21" s="178">
        <f t="shared" si="12"/>
        <v>16008.140000000001</v>
      </c>
      <c r="AL21" s="136"/>
    </row>
    <row r="22" spans="1:38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30000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4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73">
        <v>4</v>
      </c>
      <c r="W22" s="73">
        <v>13</v>
      </c>
      <c r="X22" s="16">
        <v>0</v>
      </c>
      <c r="Y22" s="14">
        <f t="shared" si="6"/>
        <v>22.222222222222221</v>
      </c>
      <c r="Z22" s="33">
        <v>4492.1400000000003</v>
      </c>
      <c r="AA22" s="33">
        <f t="shared" si="7"/>
        <v>10827.45</v>
      </c>
      <c r="AB22" s="33">
        <f t="shared" si="13"/>
        <v>100</v>
      </c>
      <c r="AC22" s="33">
        <f>$AA$22</f>
        <v>10827.45</v>
      </c>
      <c r="AD22" s="33">
        <f t="shared" si="8"/>
        <v>100</v>
      </c>
      <c r="AE22" s="33">
        <f t="shared" si="10"/>
        <v>0</v>
      </c>
      <c r="AF22" s="14">
        <f t="shared" si="9"/>
        <v>0</v>
      </c>
      <c r="AG22" s="178">
        <f>'[3]Серп 15'!$AG$28</f>
        <v>4492.1399999999994</v>
      </c>
      <c r="AH22" s="178">
        <f t="shared" si="11"/>
        <v>6335.31</v>
      </c>
      <c r="AI22" s="178">
        <f t="shared" si="12"/>
        <v>10827.45</v>
      </c>
      <c r="AL22" s="136"/>
    </row>
    <row r="23" spans="1:38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73">
        <v>0</v>
      </c>
      <c r="W23" s="73">
        <v>0</v>
      </c>
      <c r="X23" s="16">
        <v>0</v>
      </c>
      <c r="Y23" s="14">
        <f t="shared" si="6"/>
        <v>0</v>
      </c>
      <c r="Z23" s="33">
        <v>0</v>
      </c>
      <c r="AA23" s="33">
        <f t="shared" si="7"/>
        <v>4382.9799999999996</v>
      </c>
      <c r="AB23" s="33">
        <f t="shared" si="13"/>
        <v>100</v>
      </c>
      <c r="AC23" s="33">
        <f>$AA$23</f>
        <v>4382.9799999999996</v>
      </c>
      <c r="AD23" s="33">
        <f t="shared" si="8"/>
        <v>100</v>
      </c>
      <c r="AE23" s="33">
        <f t="shared" si="10"/>
        <v>0</v>
      </c>
      <c r="AF23" s="14">
        <f t="shared" si="9"/>
        <v>0</v>
      </c>
      <c r="AG23" s="178">
        <f>'[3]Серп 15'!$AG$51</f>
        <v>0</v>
      </c>
      <c r="AH23" s="178">
        <f t="shared" si="11"/>
        <v>4382.9799999999996</v>
      </c>
      <c r="AI23" s="178">
        <f t="shared" si="12"/>
        <v>4382.9799999999996</v>
      </c>
      <c r="AL23" s="136"/>
    </row>
    <row r="24" spans="1:38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5000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73">
        <v>0</v>
      </c>
      <c r="W24" s="73">
        <v>0</v>
      </c>
      <c r="X24" s="16">
        <v>0</v>
      </c>
      <c r="Y24" s="14">
        <f t="shared" si="6"/>
        <v>0</v>
      </c>
      <c r="Z24" s="33">
        <v>0</v>
      </c>
      <c r="AA24" s="33">
        <f t="shared" si="7"/>
        <v>0</v>
      </c>
      <c r="AB24" s="33">
        <f t="shared" si="13"/>
        <v>0</v>
      </c>
      <c r="AC24" s="33">
        <f>AA24</f>
        <v>0</v>
      </c>
      <c r="AD24" s="33">
        <f t="shared" si="8"/>
        <v>0</v>
      </c>
      <c r="AE24" s="33">
        <f t="shared" si="10"/>
        <v>0</v>
      </c>
      <c r="AF24" s="14">
        <f t="shared" si="9"/>
        <v>0</v>
      </c>
      <c r="AG24" s="178">
        <f>'[3]Серп 15'!$AG$56</f>
        <v>0</v>
      </c>
      <c r="AH24" s="178">
        <f t="shared" si="11"/>
        <v>0</v>
      </c>
      <c r="AI24" s="178">
        <f t="shared" si="12"/>
        <v>0</v>
      </c>
      <c r="AL24" s="136"/>
    </row>
    <row r="25" spans="1:38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10000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73">
        <v>0</v>
      </c>
      <c r="W25" s="73">
        <v>0</v>
      </c>
      <c r="X25" s="16">
        <v>0</v>
      </c>
      <c r="Y25" s="14">
        <f t="shared" si="6"/>
        <v>0</v>
      </c>
      <c r="Z25" s="33">
        <v>0</v>
      </c>
      <c r="AA25" s="33">
        <f t="shared" si="7"/>
        <v>563.33000000000004</v>
      </c>
      <c r="AB25" s="33">
        <f t="shared" si="13"/>
        <v>100</v>
      </c>
      <c r="AC25" s="33">
        <f>$AA$25</f>
        <v>563.33000000000004</v>
      </c>
      <c r="AD25" s="33">
        <f t="shared" si="8"/>
        <v>100</v>
      </c>
      <c r="AE25" s="33">
        <f t="shared" si="10"/>
        <v>0</v>
      </c>
      <c r="AF25" s="14">
        <f t="shared" si="9"/>
        <v>0</v>
      </c>
      <c r="AG25" s="178">
        <f>'[3]Серп 15'!$AG$40</f>
        <v>0</v>
      </c>
      <c r="AH25" s="178">
        <f t="shared" si="11"/>
        <v>563.33000000000004</v>
      </c>
      <c r="AI25" s="178">
        <f t="shared" si="12"/>
        <v>563.33000000000004</v>
      </c>
      <c r="AL25" s="136"/>
    </row>
    <row r="26" spans="1:38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30000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4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73">
        <v>16</v>
      </c>
      <c r="W26" s="73">
        <v>19</v>
      </c>
      <c r="X26" s="16">
        <v>0</v>
      </c>
      <c r="Y26" s="14">
        <f t="shared" si="6"/>
        <v>40</v>
      </c>
      <c r="Z26" s="33">
        <v>17370.21</v>
      </c>
      <c r="AA26" s="33">
        <f t="shared" si="7"/>
        <v>18701.07</v>
      </c>
      <c r="AB26" s="33">
        <f t="shared" si="13"/>
        <v>100</v>
      </c>
      <c r="AC26" s="33">
        <f>$AA$26</f>
        <v>18701.07</v>
      </c>
      <c r="AD26" s="33">
        <f t="shared" si="8"/>
        <v>100</v>
      </c>
      <c r="AE26" s="33">
        <f t="shared" si="10"/>
        <v>0</v>
      </c>
      <c r="AF26" s="14">
        <f t="shared" si="9"/>
        <v>0</v>
      </c>
      <c r="AG26" s="178">
        <f>'[3]Серп 15'!$AG$30</f>
        <v>17370.21</v>
      </c>
      <c r="AH26" s="178">
        <f t="shared" si="11"/>
        <v>1330.86</v>
      </c>
      <c r="AI26" s="178">
        <f t="shared" si="12"/>
        <v>18701.07</v>
      </c>
      <c r="AL26" s="136"/>
    </row>
    <row r="27" spans="1:38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5000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4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73">
        <v>0</v>
      </c>
      <c r="W27" s="73">
        <v>0</v>
      </c>
      <c r="X27" s="16">
        <v>0</v>
      </c>
      <c r="Y27" s="14">
        <f t="shared" si="6"/>
        <v>0</v>
      </c>
      <c r="Z27" s="33">
        <v>0</v>
      </c>
      <c r="AA27" s="33">
        <f t="shared" si="7"/>
        <v>10869.96</v>
      </c>
      <c r="AB27" s="33">
        <f t="shared" si="13"/>
        <v>100</v>
      </c>
      <c r="AC27" s="33">
        <f>$AA$27</f>
        <v>10869.96</v>
      </c>
      <c r="AD27" s="33">
        <f t="shared" si="8"/>
        <v>100</v>
      </c>
      <c r="AE27" s="33">
        <f t="shared" si="10"/>
        <v>0</v>
      </c>
      <c r="AF27" s="14">
        <f t="shared" si="9"/>
        <v>0</v>
      </c>
      <c r="AG27" s="133">
        <v>0</v>
      </c>
      <c r="AH27" s="178">
        <f t="shared" si="11"/>
        <v>10869.96</v>
      </c>
      <c r="AI27" s="178">
        <f t="shared" si="12"/>
        <v>10869.96</v>
      </c>
      <c r="AL27" s="136"/>
    </row>
    <row r="28" spans="1:38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30000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4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73">
        <v>10</v>
      </c>
      <c r="W28" s="73">
        <v>15</v>
      </c>
      <c r="X28" s="16">
        <v>0</v>
      </c>
      <c r="Y28" s="14">
        <f t="shared" si="6"/>
        <v>17.857142857142858</v>
      </c>
      <c r="Z28" s="33">
        <v>21729.79</v>
      </c>
      <c r="AA28" s="33">
        <f t="shared" si="7"/>
        <v>33576.36</v>
      </c>
      <c r="AB28" s="33">
        <f t="shared" si="13"/>
        <v>100.22805997380296</v>
      </c>
      <c r="AC28" s="33">
        <f>$AA$28</f>
        <v>33576.36</v>
      </c>
      <c r="AD28" s="33">
        <f t="shared" si="8"/>
        <v>100</v>
      </c>
      <c r="AE28" s="33">
        <f t="shared" si="10"/>
        <v>0</v>
      </c>
      <c r="AF28" s="14">
        <f t="shared" si="9"/>
        <v>0</v>
      </c>
      <c r="AG28" s="178">
        <f>'[3]Серп 15'!$AG$39</f>
        <v>21806.19</v>
      </c>
      <c r="AH28" s="178">
        <f t="shared" si="11"/>
        <v>11770.17</v>
      </c>
      <c r="AI28" s="178">
        <f t="shared" si="12"/>
        <v>33576.36</v>
      </c>
      <c r="AL28" s="136"/>
    </row>
    <row r="29" spans="1:38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30000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4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73">
        <v>8</v>
      </c>
      <c r="W29" s="73">
        <v>8</v>
      </c>
      <c r="X29" s="16">
        <v>0</v>
      </c>
      <c r="Y29" s="14">
        <f t="shared" si="6"/>
        <v>33.333333333333329</v>
      </c>
      <c r="Z29" s="33">
        <v>24904.69</v>
      </c>
      <c r="AA29" s="33">
        <f t="shared" si="7"/>
        <v>31155.53</v>
      </c>
      <c r="AB29" s="33">
        <f t="shared" si="13"/>
        <v>93.903079685301179</v>
      </c>
      <c r="AC29" s="33">
        <f>$AA$29</f>
        <v>31155.53</v>
      </c>
      <c r="AD29" s="33">
        <f t="shared" si="8"/>
        <v>100</v>
      </c>
      <c r="AE29" s="33">
        <f t="shared" si="10"/>
        <v>0</v>
      </c>
      <c r="AF29" s="14">
        <f t="shared" si="9"/>
        <v>0</v>
      </c>
      <c r="AG29" s="178">
        <f>'[3]Серп 15'!$AG$32</f>
        <v>22881.829999999998</v>
      </c>
      <c r="AH29" s="178">
        <f t="shared" si="11"/>
        <v>8273.7000000000007</v>
      </c>
      <c r="AI29" s="178">
        <f t="shared" si="12"/>
        <v>31155.53</v>
      </c>
      <c r="AL29" s="136"/>
    </row>
    <row r="30" spans="1:38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4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73">
        <v>0</v>
      </c>
      <c r="W30" s="73">
        <v>0</v>
      </c>
      <c r="X30" s="16">
        <v>0</v>
      </c>
      <c r="Y30" s="14">
        <f t="shared" si="6"/>
        <v>0</v>
      </c>
      <c r="Z30" s="33">
        <v>0</v>
      </c>
      <c r="AA30" s="33">
        <f t="shared" si="7"/>
        <v>8845.52</v>
      </c>
      <c r="AB30" s="33">
        <f t="shared" si="13"/>
        <v>100</v>
      </c>
      <c r="AC30" s="33">
        <f>$AA$30</f>
        <v>8845.52</v>
      </c>
      <c r="AD30" s="33">
        <f t="shared" si="8"/>
        <v>100</v>
      </c>
      <c r="AE30" s="33">
        <f t="shared" si="10"/>
        <v>0</v>
      </c>
      <c r="AF30" s="14">
        <f t="shared" si="9"/>
        <v>0</v>
      </c>
      <c r="AG30" s="133">
        <v>0</v>
      </c>
      <c r="AH30" s="178">
        <f t="shared" si="11"/>
        <v>8845.52</v>
      </c>
      <c r="AI30" s="178">
        <f t="shared" si="12"/>
        <v>8845.52</v>
      </c>
      <c r="AL30" s="136"/>
    </row>
    <row r="31" spans="1:38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30000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4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73">
        <v>1</v>
      </c>
      <c r="W31" s="73">
        <v>1</v>
      </c>
      <c r="X31" s="16">
        <v>0</v>
      </c>
      <c r="Y31" s="14">
        <f t="shared" si="6"/>
        <v>2.3809523809523809</v>
      </c>
      <c r="Z31" s="33">
        <v>24539.439999999999</v>
      </c>
      <c r="AA31" s="33">
        <f t="shared" si="7"/>
        <v>42830.92</v>
      </c>
      <c r="AB31" s="33">
        <f t="shared" si="13"/>
        <v>109.099375092814</v>
      </c>
      <c r="AC31" s="33">
        <f>$AA$31</f>
        <v>42830.92</v>
      </c>
      <c r="AD31" s="33">
        <f t="shared" si="8"/>
        <v>100</v>
      </c>
      <c r="AE31" s="33">
        <f t="shared" si="10"/>
        <v>0</v>
      </c>
      <c r="AF31" s="14">
        <f t="shared" si="9"/>
        <v>0</v>
      </c>
      <c r="AG31" s="178">
        <f>'[3]Серп 15'!$AG$8</f>
        <v>28111.73</v>
      </c>
      <c r="AH31" s="178">
        <f t="shared" si="11"/>
        <v>14719.19</v>
      </c>
      <c r="AI31" s="178">
        <f t="shared" si="12"/>
        <v>42830.92</v>
      </c>
      <c r="AL31" s="136"/>
    </row>
    <row r="32" spans="1:38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4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73">
        <v>1</v>
      </c>
      <c r="W32" s="73">
        <v>3</v>
      </c>
      <c r="X32" s="16">
        <v>0</v>
      </c>
      <c r="Y32" s="14">
        <f t="shared" si="6"/>
        <v>16.666666666666664</v>
      </c>
      <c r="Z32" s="33">
        <v>1534.68</v>
      </c>
      <c r="AA32" s="33">
        <f t="shared" si="7"/>
        <v>0</v>
      </c>
      <c r="AB32" s="33">
        <f t="shared" si="13"/>
        <v>0</v>
      </c>
      <c r="AC32" s="33">
        <f>AA32</f>
        <v>0</v>
      </c>
      <c r="AD32" s="33">
        <f t="shared" si="8"/>
        <v>0</v>
      </c>
      <c r="AE32" s="33">
        <f t="shared" si="10"/>
        <v>0</v>
      </c>
      <c r="AF32" s="14">
        <f t="shared" si="9"/>
        <v>0</v>
      </c>
      <c r="AG32" s="133">
        <v>0</v>
      </c>
      <c r="AH32" s="178">
        <f t="shared" si="11"/>
        <v>0</v>
      </c>
      <c r="AI32" s="178">
        <f t="shared" si="12"/>
        <v>0</v>
      </c>
      <c r="AL32" s="136"/>
    </row>
    <row r="33" spans="1:38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4"/>
        <v>0</v>
      </c>
      <c r="S33" s="14">
        <f t="shared" si="4"/>
        <v>0</v>
      </c>
      <c r="T33" s="14">
        <v>0</v>
      </c>
      <c r="U33" s="14">
        <f t="shared" si="5"/>
        <v>0</v>
      </c>
      <c r="V33" s="73">
        <v>0</v>
      </c>
      <c r="W33" s="73">
        <v>0</v>
      </c>
      <c r="X33" s="16">
        <v>0</v>
      </c>
      <c r="Y33" s="14">
        <f t="shared" si="6"/>
        <v>0</v>
      </c>
      <c r="Z33" s="33">
        <v>0</v>
      </c>
      <c r="AA33" s="33">
        <f t="shared" si="7"/>
        <v>0</v>
      </c>
      <c r="AB33" s="33">
        <f t="shared" si="13"/>
        <v>0</v>
      </c>
      <c r="AC33" s="33">
        <f>AA33</f>
        <v>0</v>
      </c>
      <c r="AD33" s="33">
        <f t="shared" si="8"/>
        <v>0</v>
      </c>
      <c r="AE33" s="33">
        <f t="shared" si="10"/>
        <v>0</v>
      </c>
      <c r="AF33" s="14">
        <f t="shared" si="9"/>
        <v>0</v>
      </c>
      <c r="AG33" s="133">
        <v>0</v>
      </c>
      <c r="AH33" s="178">
        <f t="shared" si="11"/>
        <v>0</v>
      </c>
      <c r="AI33" s="178">
        <f t="shared" si="12"/>
        <v>0</v>
      </c>
      <c r="AL33" s="136"/>
    </row>
    <row r="34" spans="1:38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50000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4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73">
        <v>20</v>
      </c>
      <c r="W34" s="73">
        <v>22</v>
      </c>
      <c r="X34" s="16">
        <v>0</v>
      </c>
      <c r="Y34" s="14">
        <f t="shared" si="6"/>
        <v>42.553191489361701</v>
      </c>
      <c r="Z34" s="33">
        <v>14929.45</v>
      </c>
      <c r="AA34" s="33">
        <f t="shared" si="7"/>
        <v>28628.550000000003</v>
      </c>
      <c r="AB34" s="33">
        <f t="shared" si="13"/>
        <v>100.00157188217173</v>
      </c>
      <c r="AC34" s="33">
        <f>$AA$34</f>
        <v>28628.550000000003</v>
      </c>
      <c r="AD34" s="33">
        <f t="shared" si="8"/>
        <v>100</v>
      </c>
      <c r="AE34" s="33">
        <f t="shared" si="10"/>
        <v>0</v>
      </c>
      <c r="AF34" s="14">
        <f t="shared" si="9"/>
        <v>0</v>
      </c>
      <c r="AG34" s="178">
        <f>'[3]Серп 15'!$AG$38</f>
        <v>14929.900000000001</v>
      </c>
      <c r="AH34" s="178">
        <f t="shared" si="11"/>
        <v>13698.65</v>
      </c>
      <c r="AI34" s="178">
        <f t="shared" si="12"/>
        <v>28628.550000000003</v>
      </c>
      <c r="AL34" s="136"/>
    </row>
    <row r="35" spans="1:38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20000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4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73">
        <v>3</v>
      </c>
      <c r="W35" s="73">
        <v>5</v>
      </c>
      <c r="X35" s="16">
        <v>0</v>
      </c>
      <c r="Y35" s="14">
        <f t="shared" si="6"/>
        <v>13.636363636363635</v>
      </c>
      <c r="Z35" s="33">
        <v>2769.72</v>
      </c>
      <c r="AA35" s="33">
        <f t="shared" si="7"/>
        <v>7005.01</v>
      </c>
      <c r="AB35" s="33">
        <f t="shared" si="13"/>
        <v>100</v>
      </c>
      <c r="AC35" s="33">
        <f>$AA$35</f>
        <v>7005.01</v>
      </c>
      <c r="AD35" s="33">
        <f t="shared" si="8"/>
        <v>100</v>
      </c>
      <c r="AE35" s="33">
        <f t="shared" si="10"/>
        <v>0</v>
      </c>
      <c r="AF35" s="14">
        <f t="shared" si="9"/>
        <v>0</v>
      </c>
      <c r="AG35" s="178">
        <f>'[3]Серп 15'!$AG$29</f>
        <v>2769.72</v>
      </c>
      <c r="AH35" s="178">
        <f t="shared" si="11"/>
        <v>4235.29</v>
      </c>
      <c r="AI35" s="178">
        <f t="shared" si="12"/>
        <v>7005.01</v>
      </c>
      <c r="AL35" s="136"/>
    </row>
    <row r="36" spans="1:38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10000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4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73">
        <v>1</v>
      </c>
      <c r="W36" s="73">
        <v>3</v>
      </c>
      <c r="X36" s="16">
        <v>0</v>
      </c>
      <c r="Y36" s="14">
        <f t="shared" si="6"/>
        <v>2.9411764705882351</v>
      </c>
      <c r="Z36" s="33">
        <v>2111.87</v>
      </c>
      <c r="AA36" s="33">
        <f t="shared" si="7"/>
        <v>3236.91</v>
      </c>
      <c r="AB36" s="33">
        <f t="shared" si="13"/>
        <v>100</v>
      </c>
      <c r="AC36" s="33">
        <f>$AA$36</f>
        <v>3236.91</v>
      </c>
      <c r="AD36" s="33">
        <f t="shared" si="8"/>
        <v>100</v>
      </c>
      <c r="AE36" s="33">
        <f t="shared" si="10"/>
        <v>0</v>
      </c>
      <c r="AF36" s="14">
        <f t="shared" si="9"/>
        <v>0</v>
      </c>
      <c r="AG36" s="178">
        <f>'[3]Серп 15'!$AG$17</f>
        <v>2111.87</v>
      </c>
      <c r="AH36" s="178">
        <f t="shared" si="11"/>
        <v>1125.04</v>
      </c>
      <c r="AI36" s="178">
        <f t="shared" si="12"/>
        <v>3236.91</v>
      </c>
      <c r="AL36" s="136"/>
    </row>
    <row r="37" spans="1:38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20000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4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73">
        <v>0</v>
      </c>
      <c r="W37" s="73">
        <v>0</v>
      </c>
      <c r="X37" s="16">
        <v>0</v>
      </c>
      <c r="Y37" s="14">
        <f t="shared" si="6"/>
        <v>0</v>
      </c>
      <c r="Z37" s="33">
        <v>786.95</v>
      </c>
      <c r="AA37" s="33">
        <f t="shared" si="7"/>
        <v>3250.3599999999997</v>
      </c>
      <c r="AB37" s="33">
        <f t="shared" si="13"/>
        <v>100</v>
      </c>
      <c r="AC37" s="33">
        <f>$AA$37</f>
        <v>3250.3599999999997</v>
      </c>
      <c r="AD37" s="33">
        <f t="shared" si="8"/>
        <v>100</v>
      </c>
      <c r="AE37" s="33">
        <f t="shared" si="10"/>
        <v>0</v>
      </c>
      <c r="AF37" s="14">
        <f t="shared" si="9"/>
        <v>0</v>
      </c>
      <c r="AG37" s="178">
        <f>'[3]Серп 15'!$AG$11</f>
        <v>786.95</v>
      </c>
      <c r="AH37" s="178">
        <f t="shared" si="11"/>
        <v>2463.41</v>
      </c>
      <c r="AI37" s="178">
        <f t="shared" si="12"/>
        <v>3250.3599999999997</v>
      </c>
      <c r="AL37" s="136"/>
    </row>
    <row r="38" spans="1:38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20000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4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73">
        <v>1</v>
      </c>
      <c r="W38" s="73">
        <v>1</v>
      </c>
      <c r="X38" s="16">
        <v>0</v>
      </c>
      <c r="Y38" s="14">
        <f t="shared" si="6"/>
        <v>7.6923076923076925</v>
      </c>
      <c r="Z38" s="33">
        <v>11042.64</v>
      </c>
      <c r="AA38" s="33">
        <f t="shared" si="7"/>
        <v>13699.63</v>
      </c>
      <c r="AB38" s="33">
        <f t="shared" si="13"/>
        <v>100</v>
      </c>
      <c r="AC38" s="33">
        <f>$AA$38</f>
        <v>13699.63</v>
      </c>
      <c r="AD38" s="33">
        <f t="shared" si="8"/>
        <v>100</v>
      </c>
      <c r="AE38" s="33">
        <f t="shared" si="10"/>
        <v>0</v>
      </c>
      <c r="AF38" s="14">
        <f t="shared" si="9"/>
        <v>0</v>
      </c>
      <c r="AG38" s="178">
        <f>'[3]Серп 15'!$AG$10</f>
        <v>11042.64</v>
      </c>
      <c r="AH38" s="178">
        <f t="shared" si="11"/>
        <v>2656.99</v>
      </c>
      <c r="AI38" s="178">
        <f t="shared" si="12"/>
        <v>13699.63</v>
      </c>
      <c r="AL38" s="136"/>
    </row>
    <row r="39" spans="1:38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30000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4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73">
        <v>2</v>
      </c>
      <c r="W39" s="73">
        <v>2</v>
      </c>
      <c r="X39" s="16">
        <v>0</v>
      </c>
      <c r="Y39" s="14">
        <f t="shared" si="6"/>
        <v>2.9850746268656714</v>
      </c>
      <c r="Z39" s="33">
        <v>1779.86</v>
      </c>
      <c r="AA39" s="33">
        <f t="shared" si="7"/>
        <v>18951.010000000002</v>
      </c>
      <c r="AB39" s="33">
        <f t="shared" si="13"/>
        <v>100</v>
      </c>
      <c r="AC39" s="33">
        <f>$AA$39</f>
        <v>18951.010000000002</v>
      </c>
      <c r="AD39" s="33">
        <f t="shared" si="8"/>
        <v>100</v>
      </c>
      <c r="AE39" s="33">
        <f t="shared" si="10"/>
        <v>0</v>
      </c>
      <c r="AF39" s="14">
        <f t="shared" si="9"/>
        <v>0</v>
      </c>
      <c r="AG39" s="178">
        <f>'[3]Серп 15'!$AG$21</f>
        <v>1779.86</v>
      </c>
      <c r="AH39" s="178">
        <f t="shared" si="11"/>
        <v>17171.150000000001</v>
      </c>
      <c r="AI39" s="178">
        <f t="shared" si="12"/>
        <v>18951.010000000002</v>
      </c>
      <c r="AL39" s="136"/>
    </row>
    <row r="40" spans="1:38" s="143" customFormat="1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20000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4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73">
        <v>2</v>
      </c>
      <c r="W40" s="73">
        <v>2</v>
      </c>
      <c r="X40" s="16">
        <v>0</v>
      </c>
      <c r="Y40" s="14">
        <f t="shared" si="6"/>
        <v>11.111111111111111</v>
      </c>
      <c r="Z40" s="33">
        <v>7843.77</v>
      </c>
      <c r="AA40" s="33">
        <f t="shared" si="7"/>
        <v>28316.91</v>
      </c>
      <c r="AB40" s="33">
        <f t="shared" si="13"/>
        <v>100</v>
      </c>
      <c r="AC40" s="33">
        <f>$AA$40</f>
        <v>28316.91</v>
      </c>
      <c r="AD40" s="33">
        <f t="shared" si="8"/>
        <v>100</v>
      </c>
      <c r="AE40" s="33">
        <f t="shared" si="10"/>
        <v>0</v>
      </c>
      <c r="AF40" s="14">
        <f t="shared" si="9"/>
        <v>0</v>
      </c>
      <c r="AG40" s="178">
        <f>'[3]Серп 15'!$AG$52</f>
        <v>7843.77</v>
      </c>
      <c r="AH40" s="178">
        <f t="shared" si="11"/>
        <v>20473.14</v>
      </c>
      <c r="AI40" s="178">
        <f t="shared" si="12"/>
        <v>28316.91</v>
      </c>
      <c r="AJ40" s="137"/>
      <c r="AK40" s="142"/>
      <c r="AL40" s="142"/>
    </row>
    <row r="41" spans="1:38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4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73">
        <v>1</v>
      </c>
      <c r="W41" s="73">
        <v>2</v>
      </c>
      <c r="X41" s="16">
        <v>0</v>
      </c>
      <c r="Y41" s="14">
        <f t="shared" si="6"/>
        <v>6.666666666666667</v>
      </c>
      <c r="Z41" s="33">
        <v>479.4</v>
      </c>
      <c r="AA41" s="33">
        <f t="shared" si="7"/>
        <v>2883.61</v>
      </c>
      <c r="AB41" s="33">
        <f t="shared" si="13"/>
        <v>100</v>
      </c>
      <c r="AC41" s="33">
        <f>$AA$41</f>
        <v>2883.61</v>
      </c>
      <c r="AD41" s="33">
        <f t="shared" si="8"/>
        <v>100</v>
      </c>
      <c r="AE41" s="33">
        <f t="shared" si="10"/>
        <v>0</v>
      </c>
      <c r="AF41" s="14">
        <f t="shared" si="9"/>
        <v>0</v>
      </c>
      <c r="AG41" s="178">
        <f>'[3]Серп 15'!$AG$12</f>
        <v>479.4</v>
      </c>
      <c r="AH41" s="178">
        <f t="shared" si="11"/>
        <v>2404.21</v>
      </c>
      <c r="AI41" s="178">
        <f t="shared" si="12"/>
        <v>2883.61</v>
      </c>
      <c r="AL41" s="136"/>
    </row>
    <row r="42" spans="1:38" s="143" customFormat="1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4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73">
        <v>0</v>
      </c>
      <c r="W42" s="73">
        <v>1</v>
      </c>
      <c r="X42" s="16">
        <v>0</v>
      </c>
      <c r="Y42" s="14">
        <f t="shared" si="6"/>
        <v>0</v>
      </c>
      <c r="Z42" s="33">
        <v>1790.23</v>
      </c>
      <c r="AA42" s="33">
        <f t="shared" si="7"/>
        <v>10751.67</v>
      </c>
      <c r="AB42" s="33">
        <f t="shared" si="13"/>
        <v>100</v>
      </c>
      <c r="AC42" s="33">
        <f>$AA$42</f>
        <v>10751.67</v>
      </c>
      <c r="AD42" s="33">
        <f t="shared" si="8"/>
        <v>100</v>
      </c>
      <c r="AE42" s="33">
        <f t="shared" si="10"/>
        <v>0</v>
      </c>
      <c r="AF42" s="14">
        <f t="shared" si="9"/>
        <v>0</v>
      </c>
      <c r="AG42" s="178">
        <f>'[3]Серп 15'!$AG$13</f>
        <v>1790.23</v>
      </c>
      <c r="AH42" s="178">
        <f t="shared" si="11"/>
        <v>8961.44</v>
      </c>
      <c r="AI42" s="178">
        <f t="shared" si="12"/>
        <v>10751.67</v>
      </c>
      <c r="AJ42" s="137"/>
      <c r="AK42" s="142"/>
      <c r="AL42" s="142"/>
    </row>
    <row r="43" spans="1:38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10000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4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73">
        <v>1</v>
      </c>
      <c r="W43" s="73">
        <v>1</v>
      </c>
      <c r="X43" s="16">
        <v>0</v>
      </c>
      <c r="Y43" s="14">
        <f t="shared" si="6"/>
        <v>16.666666666666664</v>
      </c>
      <c r="Z43" s="33">
        <v>2444.98</v>
      </c>
      <c r="AA43" s="33">
        <f t="shared" si="7"/>
        <v>3851.28</v>
      </c>
      <c r="AB43" s="33">
        <f t="shared" si="13"/>
        <v>106.25012069864515</v>
      </c>
      <c r="AC43" s="33">
        <f>$AA$43</f>
        <v>3851.28</v>
      </c>
      <c r="AD43" s="33">
        <f t="shared" si="8"/>
        <v>100</v>
      </c>
      <c r="AE43" s="33">
        <f t="shared" si="10"/>
        <v>0</v>
      </c>
      <c r="AF43" s="14">
        <f t="shared" si="9"/>
        <v>0</v>
      </c>
      <c r="AG43" s="178">
        <f>'[3]Серп 15'!$AG$46</f>
        <v>2671.53</v>
      </c>
      <c r="AH43" s="178">
        <f t="shared" si="11"/>
        <v>1179.75</v>
      </c>
      <c r="AI43" s="178">
        <f t="shared" si="12"/>
        <v>3851.28</v>
      </c>
      <c r="AL43" s="136"/>
    </row>
    <row r="44" spans="1:38" s="143" customFormat="1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30000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4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73">
        <v>3</v>
      </c>
      <c r="W44" s="73">
        <v>5</v>
      </c>
      <c r="X44" s="16">
        <v>0</v>
      </c>
      <c r="Y44" s="14">
        <f t="shared" si="6"/>
        <v>14.285714285714285</v>
      </c>
      <c r="Z44" s="33">
        <v>5886.17</v>
      </c>
      <c r="AA44" s="33">
        <f t="shared" si="7"/>
        <v>20071.66</v>
      </c>
      <c r="AB44" s="33">
        <f t="shared" si="13"/>
        <v>100</v>
      </c>
      <c r="AC44" s="33">
        <f>$AA$44</f>
        <v>20071.66</v>
      </c>
      <c r="AD44" s="33">
        <f t="shared" si="8"/>
        <v>100</v>
      </c>
      <c r="AE44" s="33">
        <f t="shared" si="10"/>
        <v>0</v>
      </c>
      <c r="AF44" s="14">
        <f t="shared" si="9"/>
        <v>0</v>
      </c>
      <c r="AG44" s="178">
        <f>'[3]Серп 15'!$AG$43</f>
        <v>5886.17</v>
      </c>
      <c r="AH44" s="178">
        <f t="shared" si="11"/>
        <v>14185.49</v>
      </c>
      <c r="AI44" s="178">
        <f t="shared" si="12"/>
        <v>20071.66</v>
      </c>
      <c r="AJ44" s="137"/>
      <c r="AK44" s="142"/>
      <c r="AL44" s="142"/>
    </row>
    <row r="45" spans="1:38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30000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4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73">
        <v>11</v>
      </c>
      <c r="W45" s="73">
        <v>14</v>
      </c>
      <c r="X45" s="16">
        <v>0</v>
      </c>
      <c r="Y45" s="14">
        <f t="shared" si="6"/>
        <v>47.826086956521742</v>
      </c>
      <c r="Z45" s="33">
        <v>13859.08</v>
      </c>
      <c r="AA45" s="33">
        <f t="shared" si="7"/>
        <v>18629.82</v>
      </c>
      <c r="AB45" s="33">
        <f t="shared" si="13"/>
        <v>98.746077018443913</v>
      </c>
      <c r="AC45" s="33">
        <f>$AA$45</f>
        <v>18629.82</v>
      </c>
      <c r="AD45" s="33">
        <f t="shared" si="8"/>
        <v>100</v>
      </c>
      <c r="AE45" s="33">
        <f t="shared" si="10"/>
        <v>0</v>
      </c>
      <c r="AF45" s="14">
        <f t="shared" si="9"/>
        <v>0</v>
      </c>
      <c r="AG45" s="178">
        <f>'[3]Серп 15'!$AG$34</f>
        <v>13622.51</v>
      </c>
      <c r="AH45" s="178">
        <f t="shared" si="11"/>
        <v>5007.3100000000004</v>
      </c>
      <c r="AI45" s="178">
        <f t="shared" si="12"/>
        <v>18629.82</v>
      </c>
      <c r="AL45" s="136"/>
    </row>
    <row r="46" spans="1:38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4"/>
        <v>0</v>
      </c>
      <c r="S46" s="14">
        <f t="shared" si="4"/>
        <v>0</v>
      </c>
      <c r="T46" s="14">
        <v>0</v>
      </c>
      <c r="U46" s="14">
        <f t="shared" si="5"/>
        <v>0</v>
      </c>
      <c r="V46" s="73">
        <v>0</v>
      </c>
      <c r="W46" s="73">
        <v>0</v>
      </c>
      <c r="X46" s="16">
        <v>0</v>
      </c>
      <c r="Y46" s="14">
        <f t="shared" si="6"/>
        <v>0</v>
      </c>
      <c r="Z46" s="33">
        <v>0</v>
      </c>
      <c r="AA46" s="33">
        <f t="shared" si="7"/>
        <v>0</v>
      </c>
      <c r="AB46" s="33">
        <f t="shared" si="13"/>
        <v>0</v>
      </c>
      <c r="AC46" s="33">
        <f>AA46</f>
        <v>0</v>
      </c>
      <c r="AD46" s="33">
        <f t="shared" si="8"/>
        <v>0</v>
      </c>
      <c r="AE46" s="33">
        <f t="shared" si="10"/>
        <v>0</v>
      </c>
      <c r="AF46" s="14">
        <f t="shared" si="9"/>
        <v>0</v>
      </c>
      <c r="AG46" s="133"/>
      <c r="AH46" s="178">
        <f t="shared" si="11"/>
        <v>0</v>
      </c>
      <c r="AI46" s="178">
        <f t="shared" si="12"/>
        <v>0</v>
      </c>
      <c r="AL46" s="136"/>
    </row>
    <row r="47" spans="1:38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5000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4"/>
        <v>0</v>
      </c>
      <c r="S47" s="14">
        <f t="shared" si="4"/>
        <v>0</v>
      </c>
      <c r="T47" s="14">
        <v>0</v>
      </c>
      <c r="U47" s="14">
        <f t="shared" si="5"/>
        <v>0</v>
      </c>
      <c r="V47" s="73">
        <v>0</v>
      </c>
      <c r="W47" s="73">
        <v>0</v>
      </c>
      <c r="X47" s="16">
        <v>0</v>
      </c>
      <c r="Y47" s="14">
        <f t="shared" si="6"/>
        <v>0</v>
      </c>
      <c r="Z47" s="33">
        <v>0</v>
      </c>
      <c r="AA47" s="33">
        <f t="shared" si="7"/>
        <v>0</v>
      </c>
      <c r="AB47" s="33">
        <f t="shared" si="13"/>
        <v>0</v>
      </c>
      <c r="AC47" s="33">
        <f>AA47</f>
        <v>0</v>
      </c>
      <c r="AD47" s="33">
        <f t="shared" si="8"/>
        <v>0</v>
      </c>
      <c r="AE47" s="33">
        <f t="shared" si="10"/>
        <v>0</v>
      </c>
      <c r="AF47" s="14">
        <f t="shared" si="9"/>
        <v>0</v>
      </c>
      <c r="AG47" s="133">
        <v>0</v>
      </c>
      <c r="AH47" s="178">
        <f t="shared" si="11"/>
        <v>0</v>
      </c>
      <c r="AI47" s="178">
        <f t="shared" si="12"/>
        <v>0</v>
      </c>
      <c r="AL47" s="136"/>
    </row>
    <row r="48" spans="1:38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30000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4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73">
        <v>3</v>
      </c>
      <c r="W48" s="73">
        <v>3</v>
      </c>
      <c r="X48" s="16">
        <v>0</v>
      </c>
      <c r="Y48" s="14">
        <f t="shared" si="6"/>
        <v>16.666666666666664</v>
      </c>
      <c r="Z48" s="33">
        <v>15775.16</v>
      </c>
      <c r="AA48" s="33">
        <f t="shared" si="7"/>
        <v>26863.26</v>
      </c>
      <c r="AB48" s="33">
        <f t="shared" si="13"/>
        <v>109.33041820932321</v>
      </c>
      <c r="AC48" s="33">
        <f>$AA$48</f>
        <v>26863.26</v>
      </c>
      <c r="AD48" s="33">
        <f t="shared" si="8"/>
        <v>100</v>
      </c>
      <c r="AE48" s="33">
        <f t="shared" si="10"/>
        <v>0</v>
      </c>
      <c r="AF48" s="14">
        <f t="shared" si="9"/>
        <v>0</v>
      </c>
      <c r="AG48" s="178">
        <f>'[3]Серп 15'!$AG$31</f>
        <v>18067.71</v>
      </c>
      <c r="AH48" s="178">
        <f t="shared" si="11"/>
        <v>8795.5499999999993</v>
      </c>
      <c r="AI48" s="178">
        <f t="shared" si="12"/>
        <v>26863.26</v>
      </c>
      <c r="AL48" s="136"/>
    </row>
    <row r="49" spans="1:38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30000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4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73">
        <v>8</v>
      </c>
      <c r="W49" s="73">
        <v>9</v>
      </c>
      <c r="X49" s="16">
        <v>0</v>
      </c>
      <c r="Y49" s="14">
        <f t="shared" si="6"/>
        <v>36.363636363636367</v>
      </c>
      <c r="Z49" s="33">
        <v>11020.64</v>
      </c>
      <c r="AA49" s="33">
        <f t="shared" si="7"/>
        <v>24090.87</v>
      </c>
      <c r="AB49" s="33">
        <f t="shared" si="13"/>
        <v>100.38063261265226</v>
      </c>
      <c r="AC49" s="33">
        <f>$AA$49</f>
        <v>24090.87</v>
      </c>
      <c r="AD49" s="33">
        <f t="shared" si="8"/>
        <v>100</v>
      </c>
      <c r="AE49" s="33">
        <f t="shared" si="10"/>
        <v>0</v>
      </c>
      <c r="AF49" s="14">
        <f t="shared" si="9"/>
        <v>0</v>
      </c>
      <c r="AG49" s="178">
        <f>'[3]Серп 15'!$AG$42</f>
        <v>11111.99</v>
      </c>
      <c r="AH49" s="178">
        <f t="shared" si="11"/>
        <v>12978.88</v>
      </c>
      <c r="AI49" s="178">
        <f t="shared" si="12"/>
        <v>24090.87</v>
      </c>
      <c r="AL49" s="136"/>
    </row>
    <row r="50" spans="1:38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4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73">
        <v>7</v>
      </c>
      <c r="W50" s="73">
        <v>7</v>
      </c>
      <c r="X50" s="16">
        <v>0</v>
      </c>
      <c r="Y50" s="14">
        <f t="shared" si="6"/>
        <v>77.777777777777786</v>
      </c>
      <c r="Z50" s="33">
        <v>12421.38</v>
      </c>
      <c r="AA50" s="33">
        <f t="shared" si="7"/>
        <v>12421.38</v>
      </c>
      <c r="AB50" s="33">
        <f t="shared" si="13"/>
        <v>100</v>
      </c>
      <c r="AC50" s="33">
        <f>$AA$50</f>
        <v>12421.38</v>
      </c>
      <c r="AD50" s="33">
        <f t="shared" si="8"/>
        <v>100</v>
      </c>
      <c r="AE50" s="33">
        <f t="shared" si="10"/>
        <v>0</v>
      </c>
      <c r="AF50" s="14">
        <f t="shared" si="9"/>
        <v>0</v>
      </c>
      <c r="AG50" s="178">
        <f>'[3]Серп 15'!$AG$41</f>
        <v>12421.38</v>
      </c>
      <c r="AH50" s="178">
        <f t="shared" si="11"/>
        <v>0</v>
      </c>
      <c r="AI50" s="178">
        <f t="shared" si="12"/>
        <v>12421.38</v>
      </c>
      <c r="AL50" s="136"/>
    </row>
    <row r="51" spans="1:38" ht="27" customHeight="1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20000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4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73">
        <v>1</v>
      </c>
      <c r="W51" s="73">
        <v>1</v>
      </c>
      <c r="X51" s="16">
        <v>0</v>
      </c>
      <c r="Y51" s="14">
        <f t="shared" si="6"/>
        <v>12.5</v>
      </c>
      <c r="Z51" s="33">
        <v>1358.83</v>
      </c>
      <c r="AA51" s="33">
        <f t="shared" si="7"/>
        <v>6840.29</v>
      </c>
      <c r="AB51" s="33">
        <f t="shared" si="13"/>
        <v>100</v>
      </c>
      <c r="AC51" s="33">
        <f>$AA$51</f>
        <v>6840.29</v>
      </c>
      <c r="AD51" s="33">
        <f t="shared" si="8"/>
        <v>100</v>
      </c>
      <c r="AE51" s="33">
        <f t="shared" si="10"/>
        <v>0</v>
      </c>
      <c r="AF51" s="14">
        <f t="shared" si="9"/>
        <v>0</v>
      </c>
      <c r="AG51" s="178">
        <f>'[3]Серп 15'!$AG$33</f>
        <v>1358.83</v>
      </c>
      <c r="AH51" s="178">
        <f t="shared" si="11"/>
        <v>5481.46</v>
      </c>
      <c r="AI51" s="178">
        <f t="shared" si="12"/>
        <v>6840.29</v>
      </c>
      <c r="AL51" s="136"/>
    </row>
    <row r="52" spans="1:38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4"/>
        <v>0</v>
      </c>
      <c r="S52" s="14">
        <f t="shared" si="4"/>
        <v>0</v>
      </c>
      <c r="T52" s="14">
        <v>0</v>
      </c>
      <c r="U52" s="14">
        <f t="shared" si="5"/>
        <v>0</v>
      </c>
      <c r="V52" s="73">
        <v>0</v>
      </c>
      <c r="W52" s="73">
        <v>0</v>
      </c>
      <c r="X52" s="16">
        <v>0</v>
      </c>
      <c r="Y52" s="14">
        <f t="shared" si="6"/>
        <v>0</v>
      </c>
      <c r="Z52" s="33">
        <v>0</v>
      </c>
      <c r="AA52" s="33">
        <f t="shared" si="7"/>
        <v>0</v>
      </c>
      <c r="AB52" s="33">
        <f t="shared" si="13"/>
        <v>0</v>
      </c>
      <c r="AC52" s="33">
        <f>AA52</f>
        <v>0</v>
      </c>
      <c r="AD52" s="33">
        <f t="shared" si="8"/>
        <v>0</v>
      </c>
      <c r="AE52" s="33">
        <f t="shared" si="10"/>
        <v>0</v>
      </c>
      <c r="AF52" s="14">
        <f t="shared" si="9"/>
        <v>0</v>
      </c>
      <c r="AG52" s="133">
        <v>0</v>
      </c>
      <c r="AH52" s="178">
        <f t="shared" si="11"/>
        <v>0</v>
      </c>
      <c r="AI52" s="178">
        <f t="shared" si="12"/>
        <v>0</v>
      </c>
      <c r="AL52" s="136"/>
    </row>
    <row r="53" spans="1:38" s="143" customFormat="1" ht="19.5" customHeight="1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40000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4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73">
        <v>1</v>
      </c>
      <c r="W53" s="73">
        <v>5</v>
      </c>
      <c r="X53" s="16">
        <v>0</v>
      </c>
      <c r="Y53" s="14">
        <f t="shared" si="6"/>
        <v>4.7619047619047619</v>
      </c>
      <c r="Z53" s="33">
        <v>4819.7299999999996</v>
      </c>
      <c r="AA53" s="33">
        <f t="shared" si="7"/>
        <v>27916.06</v>
      </c>
      <c r="AB53" s="33">
        <f t="shared" si="13"/>
        <v>100</v>
      </c>
      <c r="AC53" s="33">
        <f>$AA$53</f>
        <v>27916.06</v>
      </c>
      <c r="AD53" s="33">
        <f t="shared" si="8"/>
        <v>100</v>
      </c>
      <c r="AE53" s="33">
        <f t="shared" si="10"/>
        <v>0</v>
      </c>
      <c r="AF53" s="14">
        <f t="shared" si="9"/>
        <v>0</v>
      </c>
      <c r="AG53" s="178">
        <f>'[3]Серп 15'!$AG$19</f>
        <v>4819.7299999999996</v>
      </c>
      <c r="AH53" s="178">
        <f t="shared" si="11"/>
        <v>23096.33</v>
      </c>
      <c r="AI53" s="178">
        <f t="shared" si="12"/>
        <v>27916.06</v>
      </c>
      <c r="AJ53" s="137"/>
      <c r="AK53" s="142"/>
      <c r="AL53" s="142"/>
    </row>
    <row r="54" spans="1:38" ht="27.75" customHeight="1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20000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4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73">
        <v>3</v>
      </c>
      <c r="W54" s="73">
        <v>4</v>
      </c>
      <c r="X54" s="16">
        <v>0</v>
      </c>
      <c r="Y54" s="14">
        <f t="shared" si="6"/>
        <v>14.285714285714285</v>
      </c>
      <c r="Z54" s="33">
        <v>7211.6</v>
      </c>
      <c r="AA54" s="33">
        <f t="shared" si="7"/>
        <v>22536.46</v>
      </c>
      <c r="AB54" s="33">
        <f t="shared" si="13"/>
        <v>100</v>
      </c>
      <c r="AC54" s="33">
        <f>$AA$54</f>
        <v>22536.46</v>
      </c>
      <c r="AD54" s="33">
        <f t="shared" si="8"/>
        <v>100</v>
      </c>
      <c r="AE54" s="33">
        <f t="shared" si="10"/>
        <v>0</v>
      </c>
      <c r="AF54" s="14">
        <f t="shared" si="9"/>
        <v>0</v>
      </c>
      <c r="AG54" s="178">
        <f>'[3]Серп 15'!$AG$36</f>
        <v>7211.5999999999995</v>
      </c>
      <c r="AH54" s="178">
        <f t="shared" si="11"/>
        <v>15324.86</v>
      </c>
      <c r="AI54" s="178">
        <f t="shared" si="12"/>
        <v>22536.46</v>
      </c>
      <c r="AL54" s="136"/>
    </row>
    <row r="55" spans="1:38" s="143" customFormat="1" ht="29.25" customHeight="1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20000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4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73">
        <v>2</v>
      </c>
      <c r="W55" s="73">
        <v>3</v>
      </c>
      <c r="X55" s="16">
        <v>0</v>
      </c>
      <c r="Y55" s="14">
        <f t="shared" si="6"/>
        <v>20</v>
      </c>
      <c r="Z55" s="33">
        <v>3796.24</v>
      </c>
      <c r="AA55" s="33">
        <f t="shared" si="7"/>
        <v>5552.67</v>
      </c>
      <c r="AB55" s="33">
        <f t="shared" si="13"/>
        <v>100</v>
      </c>
      <c r="AC55" s="33">
        <f>$AA$55</f>
        <v>5552.67</v>
      </c>
      <c r="AD55" s="33">
        <f t="shared" si="8"/>
        <v>100</v>
      </c>
      <c r="AE55" s="33">
        <f t="shared" si="10"/>
        <v>0</v>
      </c>
      <c r="AF55" s="14">
        <f t="shared" si="9"/>
        <v>0</v>
      </c>
      <c r="AG55" s="178">
        <f>'[3]Серп 15'!$AG$35</f>
        <v>3796.24</v>
      </c>
      <c r="AH55" s="178">
        <f t="shared" si="11"/>
        <v>1756.43</v>
      </c>
      <c r="AI55" s="178">
        <f t="shared" si="12"/>
        <v>5552.67</v>
      </c>
      <c r="AJ55" s="137"/>
      <c r="AK55" s="189"/>
      <c r="AL55" s="142"/>
    </row>
    <row r="56" spans="1:38" s="143" customFormat="1" ht="29.25" customHeight="1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30000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4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73">
        <v>21</v>
      </c>
      <c r="W56" s="73">
        <v>30</v>
      </c>
      <c r="X56" s="16">
        <v>0</v>
      </c>
      <c r="Y56" s="14">
        <f t="shared" si="6"/>
        <v>87.5</v>
      </c>
      <c r="Z56" s="33">
        <v>12798.01</v>
      </c>
      <c r="AA56" s="33">
        <f t="shared" si="7"/>
        <v>21234.760000000002</v>
      </c>
      <c r="AB56" s="33">
        <f t="shared" si="13"/>
        <v>95.536825397111073</v>
      </c>
      <c r="AC56" s="33">
        <f>$AA$56</f>
        <v>21234.760000000002</v>
      </c>
      <c r="AD56" s="33">
        <f t="shared" si="8"/>
        <v>100</v>
      </c>
      <c r="AE56" s="33">
        <f t="shared" si="10"/>
        <v>0</v>
      </c>
      <c r="AF56" s="14">
        <f t="shared" si="9"/>
        <v>0</v>
      </c>
      <c r="AG56" s="178">
        <f>'[3]Серп 15'!$AG$45</f>
        <v>11805.99</v>
      </c>
      <c r="AH56" s="178">
        <f t="shared" si="11"/>
        <v>9428.77</v>
      </c>
      <c r="AI56" s="178">
        <f t="shared" si="12"/>
        <v>21234.760000000002</v>
      </c>
      <c r="AJ56" s="137"/>
      <c r="AK56" s="142"/>
      <c r="AL56" s="142"/>
    </row>
    <row r="57" spans="1:38" s="143" customFormat="1" ht="33" customHeight="1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50000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4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73">
        <v>21</v>
      </c>
      <c r="W57" s="73">
        <v>21</v>
      </c>
      <c r="X57" s="16">
        <v>0</v>
      </c>
      <c r="Y57" s="14">
        <f t="shared" si="6"/>
        <v>14.482758620689657</v>
      </c>
      <c r="Z57" s="33">
        <v>10712.82</v>
      </c>
      <c r="AA57" s="33">
        <f t="shared" si="7"/>
        <v>28283.22</v>
      </c>
      <c r="AB57" s="33">
        <f t="shared" si="13"/>
        <v>102.42770940786285</v>
      </c>
      <c r="AC57" s="33">
        <f>$AA$57</f>
        <v>28283.22</v>
      </c>
      <c r="AD57" s="33">
        <f t="shared" si="8"/>
        <v>100</v>
      </c>
      <c r="AE57" s="33">
        <f t="shared" si="10"/>
        <v>0</v>
      </c>
      <c r="AF57" s="14">
        <f t="shared" si="9"/>
        <v>0</v>
      </c>
      <c r="AG57" s="178">
        <f>'[3]Серп 15'!$AG$7</f>
        <v>11383.179999999998</v>
      </c>
      <c r="AH57" s="178">
        <f t="shared" si="11"/>
        <v>16900.04</v>
      </c>
      <c r="AI57" s="178">
        <f t="shared" si="12"/>
        <v>28283.22</v>
      </c>
      <c r="AJ57" s="137"/>
      <c r="AK57" s="142"/>
      <c r="AL57" s="142"/>
    </row>
    <row r="58" spans="1:38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885100</v>
      </c>
      <c r="H58" s="58">
        <f t="shared" ref="H58:M58" si="15">SUM(H7:H57)</f>
        <v>1073</v>
      </c>
      <c r="I58" s="58">
        <f t="shared" si="15"/>
        <v>161</v>
      </c>
      <c r="J58" s="58">
        <f t="shared" si="15"/>
        <v>841</v>
      </c>
      <c r="K58" s="58">
        <f t="shared" si="15"/>
        <v>639</v>
      </c>
      <c r="L58" s="58">
        <f t="shared" si="15"/>
        <v>677</v>
      </c>
      <c r="M58" s="58">
        <f t="shared" si="15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35">
        <f>SUM(V7:V57)</f>
        <v>193</v>
      </c>
      <c r="W58" s="35">
        <f>SUM(W7:W57)</f>
        <v>263</v>
      </c>
      <c r="X58" s="58">
        <f>SUM(X7:X57)</f>
        <v>2</v>
      </c>
      <c r="Y58" s="14">
        <f>IF(H58=0,0,V58/H58)*100</f>
        <v>17.986952469711088</v>
      </c>
      <c r="Z58" s="107">
        <f>SUM(Z7:Z57)</f>
        <v>355122.07</v>
      </c>
      <c r="AA58" s="108">
        <f>SUM(AA7:AA57)</f>
        <v>702609.98</v>
      </c>
      <c r="AB58" s="33">
        <f>IF(Z58=0,0,AA58/Z58)*100</f>
        <v>197.85027159815778</v>
      </c>
      <c r="AC58" s="108">
        <f>SUM(AC7:AC57)</f>
        <v>702609.98</v>
      </c>
      <c r="AD58" s="33">
        <f>IF(AA58=0,0,AC58/AA58)*100</f>
        <v>100</v>
      </c>
      <c r="AE58" s="33">
        <f>SUM(AE7:AE57)</f>
        <v>0</v>
      </c>
      <c r="AF58" s="14">
        <f>IF(AA58=0,0,AE58/AA58)*100</f>
        <v>0</v>
      </c>
      <c r="AG58" s="180">
        <f>SUM(AG7:AG57)</f>
        <v>357907.32999999996</v>
      </c>
      <c r="AH58" s="180">
        <f>SUM(AH7:AH57)</f>
        <v>344702.64999999997</v>
      </c>
      <c r="AI58" s="180">
        <f>SUM(AI7:AI57)</f>
        <v>702609.98</v>
      </c>
      <c r="AL58" s="136"/>
    </row>
    <row r="59" spans="1:38" s="137" customFormat="1" x14ac:dyDescent="0.25">
      <c r="A59" s="209"/>
      <c r="B59" s="209"/>
      <c r="C59" s="209"/>
      <c r="D59" s="209"/>
      <c r="E59" s="209"/>
      <c r="F59" s="209"/>
      <c r="G59" s="209"/>
      <c r="H59" s="147"/>
      <c r="I59" s="147"/>
      <c r="J59" s="147"/>
      <c r="K59" s="147"/>
      <c r="L59" s="147"/>
      <c r="M59" s="147"/>
      <c r="N59" s="148"/>
      <c r="O59" s="147"/>
      <c r="P59" s="147"/>
      <c r="Q59" s="148"/>
      <c r="R59" s="147"/>
      <c r="S59" s="148"/>
      <c r="T59" s="149"/>
      <c r="U59" s="148"/>
      <c r="V59" s="110"/>
      <c r="W59" s="110"/>
      <c r="X59" s="147"/>
      <c r="Y59" s="148"/>
      <c r="Z59" s="113" t="s">
        <v>175</v>
      </c>
      <c r="AA59" s="359">
        <v>344702.65</v>
      </c>
      <c r="AB59" s="359"/>
      <c r="AC59" s="359"/>
      <c r="AD59" s="111"/>
      <c r="AE59" s="111"/>
      <c r="AF59" s="148"/>
      <c r="AG59" s="180"/>
      <c r="AH59" s="180"/>
      <c r="AI59" s="180"/>
    </row>
    <row r="60" spans="1:38" s="137" customFormat="1" ht="10.5" customHeight="1" x14ac:dyDescent="0.25">
      <c r="A60" s="209"/>
      <c r="B60" s="209"/>
      <c r="C60" s="209"/>
      <c r="D60" s="209"/>
      <c r="E60" s="209"/>
      <c r="F60" s="209"/>
      <c r="G60" s="209"/>
      <c r="H60" s="147"/>
      <c r="I60" s="147"/>
      <c r="J60" s="147"/>
      <c r="K60" s="147"/>
      <c r="L60" s="147"/>
      <c r="M60" s="147"/>
      <c r="N60" s="148"/>
      <c r="O60" s="147"/>
      <c r="P60" s="147"/>
      <c r="Q60" s="148"/>
      <c r="R60" s="147"/>
      <c r="S60" s="148"/>
      <c r="T60" s="149"/>
      <c r="U60" s="148"/>
      <c r="V60" s="110"/>
      <c r="W60" s="110"/>
      <c r="X60" s="147"/>
      <c r="Y60" s="148"/>
      <c r="Z60" s="113"/>
      <c r="AA60" s="127"/>
      <c r="AB60" s="363" t="s">
        <v>184</v>
      </c>
      <c r="AC60" s="363"/>
      <c r="AD60" s="138"/>
      <c r="AE60" s="373" t="s">
        <v>185</v>
      </c>
      <c r="AF60" s="373"/>
      <c r="AG60" s="180"/>
      <c r="AH60" s="180"/>
      <c r="AI60" s="180"/>
    </row>
    <row r="61" spans="1:38" s="137" customFormat="1" x14ac:dyDescent="0.25">
      <c r="D61" s="154"/>
      <c r="S61" s="153" t="s">
        <v>180</v>
      </c>
      <c r="T61" s="149">
        <v>728494.79</v>
      </c>
      <c r="V61" s="109"/>
      <c r="W61" s="109"/>
      <c r="Z61" s="128"/>
      <c r="AA61" s="130">
        <f>AA58-AA59</f>
        <v>357907.32999999996</v>
      </c>
      <c r="AB61" s="131" t="s">
        <v>166</v>
      </c>
      <c r="AC61" s="129">
        <f>T58</f>
        <v>344702.64999999997</v>
      </c>
      <c r="AD61" s="129"/>
      <c r="AE61" s="381"/>
      <c r="AF61" s="381"/>
      <c r="AG61" s="133"/>
    </row>
    <row r="62" spans="1:38" s="137" customFormat="1" x14ac:dyDescent="0.25">
      <c r="D62" s="154"/>
      <c r="R62" s="367" t="s">
        <v>181</v>
      </c>
      <c r="S62" s="154" t="s">
        <v>177</v>
      </c>
      <c r="T62" s="155">
        <f>AC58</f>
        <v>702609.98</v>
      </c>
      <c r="V62" s="109"/>
      <c r="W62" s="109"/>
      <c r="Z62" s="128"/>
      <c r="AA62" s="364" t="s">
        <v>167</v>
      </c>
      <c r="AB62" s="364"/>
      <c r="AC62" s="130">
        <f>AG58</f>
        <v>357907.32999999996</v>
      </c>
      <c r="AD62" s="139" t="s">
        <v>171</v>
      </c>
      <c r="AE62" s="376">
        <v>92998.91</v>
      </c>
      <c r="AF62" s="376"/>
      <c r="AG62" s="133"/>
    </row>
    <row r="63" spans="1:38" s="137" customFormat="1" x14ac:dyDescent="0.25">
      <c r="D63" s="154"/>
      <c r="R63" s="367"/>
      <c r="S63" s="154" t="s">
        <v>178</v>
      </c>
      <c r="T63" s="156">
        <v>43532.480000000003</v>
      </c>
      <c r="V63" s="109"/>
      <c r="W63" s="109"/>
      <c r="Z63" s="128"/>
      <c r="AA63" s="364" t="s">
        <v>168</v>
      </c>
      <c r="AB63" s="364"/>
      <c r="AC63" s="128">
        <v>90523.56</v>
      </c>
      <c r="AD63" s="139" t="s">
        <v>172</v>
      </c>
      <c r="AE63" s="375">
        <v>520874.99</v>
      </c>
      <c r="AF63" s="375"/>
      <c r="AG63" s="133"/>
    </row>
    <row r="64" spans="1:38" s="137" customFormat="1" x14ac:dyDescent="0.25">
      <c r="D64" s="154"/>
      <c r="R64" s="367"/>
      <c r="S64" s="157" t="s">
        <v>179</v>
      </c>
      <c r="T64" s="137">
        <v>10305.209999999999</v>
      </c>
      <c r="V64" s="109"/>
      <c r="W64" s="109"/>
      <c r="Z64" s="128"/>
      <c r="AA64" s="365" t="s">
        <v>169</v>
      </c>
      <c r="AB64" s="365"/>
      <c r="AC64" s="129">
        <v>12385.79</v>
      </c>
      <c r="AD64" s="140" t="s">
        <v>173</v>
      </c>
      <c r="AE64" s="377">
        <f>AE62+AE63</f>
        <v>613873.9</v>
      </c>
      <c r="AF64" s="374"/>
      <c r="AG64" s="133"/>
    </row>
    <row r="65" spans="3:43" s="137" customFormat="1" x14ac:dyDescent="0.25">
      <c r="D65" s="154"/>
      <c r="R65" s="137" t="s">
        <v>182</v>
      </c>
      <c r="T65" s="154">
        <v>176172.34</v>
      </c>
      <c r="V65" s="109"/>
      <c r="W65" s="109"/>
      <c r="Z65" s="128"/>
      <c r="AA65" s="362" t="s">
        <v>170</v>
      </c>
      <c r="AB65" s="362"/>
      <c r="AC65" s="130">
        <f>SUM(AC62:AC64)</f>
        <v>460816.67999999993</v>
      </c>
      <c r="AD65" s="128"/>
      <c r="AE65" s="128"/>
      <c r="AF65" s="133"/>
      <c r="AG65" s="133"/>
    </row>
    <row r="66" spans="3:43" s="137" customFormat="1" x14ac:dyDescent="0.25">
      <c r="D66" s="154"/>
      <c r="T66" s="158">
        <f>T61-T62-T63-T64-T65</f>
        <v>-204125.21999999994</v>
      </c>
      <c r="V66" s="109"/>
      <c r="W66" s="109"/>
      <c r="Z66" s="128"/>
      <c r="AA66" s="128"/>
      <c r="AB66" s="128"/>
      <c r="AC66" s="130">
        <v>0.45</v>
      </c>
      <c r="AD66" s="128"/>
      <c r="AE66" s="128"/>
      <c r="AF66" s="133"/>
      <c r="AG66" s="133"/>
    </row>
    <row r="67" spans="3:43" s="137" customFormat="1" ht="15.75" x14ac:dyDescent="0.25">
      <c r="V67" s="109"/>
      <c r="W67" s="109"/>
      <c r="Z67" s="109"/>
      <c r="AA67" s="109"/>
      <c r="AB67" s="109"/>
      <c r="AC67" s="192">
        <f>SUM(AC65:AC66)</f>
        <v>460817.12999999995</v>
      </c>
      <c r="AD67" s="109"/>
      <c r="AE67" s="109"/>
    </row>
    <row r="68" spans="3:43" s="137" customFormat="1" x14ac:dyDescent="0.25">
      <c r="V68" s="109"/>
      <c r="W68" s="109"/>
      <c r="Z68" s="109"/>
      <c r="AA68" s="109"/>
      <c r="AB68" s="109"/>
      <c r="AC68" s="109"/>
      <c r="AD68" s="109"/>
      <c r="AE68" s="109"/>
    </row>
    <row r="69" spans="3:43" s="120" customFormat="1" x14ac:dyDescent="0.25">
      <c r="V69" s="135"/>
      <c r="W69" s="135"/>
      <c r="Z69" s="135"/>
      <c r="AA69" s="135"/>
      <c r="AB69" s="135"/>
      <c r="AC69" s="135"/>
      <c r="AD69" s="135"/>
      <c r="AE69" s="135"/>
      <c r="AG69" s="137"/>
      <c r="AH69" s="137"/>
      <c r="AI69" s="137"/>
      <c r="AJ69" s="137"/>
    </row>
    <row r="70" spans="3:43" s="120" customFormat="1" x14ac:dyDescent="0.25">
      <c r="V70" s="135"/>
      <c r="W70" s="135"/>
      <c r="Z70" s="135"/>
      <c r="AA70" s="135"/>
      <c r="AB70" s="135"/>
      <c r="AC70" s="135"/>
      <c r="AD70" s="135"/>
      <c r="AE70" s="135"/>
      <c r="AG70" s="137"/>
      <c r="AH70" s="137"/>
      <c r="AI70" s="137"/>
      <c r="AJ70" s="137"/>
    </row>
    <row r="71" spans="3:43" s="78" customFormat="1" x14ac:dyDescent="0.25">
      <c r="C71" s="120"/>
      <c r="V71" s="83"/>
      <c r="W71" s="83"/>
      <c r="Z71" s="83"/>
      <c r="AA71" s="83"/>
      <c r="AB71" s="135"/>
      <c r="AC71" s="135"/>
      <c r="AD71" s="135"/>
      <c r="AE71" s="135"/>
      <c r="AF71" s="120"/>
      <c r="AG71" s="137"/>
      <c r="AH71" s="137"/>
      <c r="AI71" s="137"/>
      <c r="AJ71" s="137"/>
      <c r="AK71" s="120"/>
      <c r="AL71" s="120"/>
      <c r="AM71" s="120"/>
      <c r="AN71" s="120"/>
      <c r="AO71" s="120"/>
      <c r="AP71" s="120"/>
      <c r="AQ71" s="120"/>
    </row>
    <row r="72" spans="3:43" s="78" customFormat="1" x14ac:dyDescent="0.25">
      <c r="C72" s="120"/>
      <c r="V72" s="83"/>
      <c r="W72" s="83"/>
      <c r="Z72" s="83"/>
      <c r="AA72" s="83"/>
      <c r="AB72" s="135"/>
      <c r="AC72" s="135"/>
      <c r="AD72" s="135"/>
      <c r="AE72" s="135"/>
      <c r="AF72" s="120"/>
      <c r="AG72" s="137"/>
      <c r="AH72" s="137"/>
      <c r="AI72" s="137"/>
      <c r="AJ72" s="137"/>
      <c r="AK72" s="120"/>
      <c r="AL72" s="120"/>
    </row>
    <row r="73" spans="3:43" s="78" customFormat="1" x14ac:dyDescent="0.25">
      <c r="V73" s="83"/>
      <c r="W73" s="83"/>
      <c r="Z73" s="83"/>
      <c r="AA73" s="83"/>
      <c r="AB73" s="135"/>
      <c r="AC73" s="135"/>
      <c r="AD73" s="135"/>
      <c r="AE73" s="135"/>
      <c r="AF73" s="120"/>
      <c r="AG73" s="137"/>
      <c r="AH73" s="137"/>
      <c r="AI73" s="137"/>
      <c r="AJ73" s="137"/>
      <c r="AK73" s="120"/>
      <c r="AL73" s="120"/>
    </row>
    <row r="74" spans="3:43" s="78" customFormat="1" x14ac:dyDescent="0.25">
      <c r="V74" s="83"/>
      <c r="W74" s="83"/>
      <c r="Z74" s="83"/>
      <c r="AA74" s="83"/>
      <c r="AB74" s="83"/>
      <c r="AC74" s="83"/>
      <c r="AD74" s="83"/>
      <c r="AE74" s="83"/>
      <c r="AG74" s="137"/>
      <c r="AH74" s="137"/>
      <c r="AI74" s="137"/>
      <c r="AJ74" s="137"/>
      <c r="AK74" s="120"/>
    </row>
    <row r="75" spans="3:43" s="78" customFormat="1" x14ac:dyDescent="0.25">
      <c r="V75" s="83"/>
      <c r="W75" s="83"/>
      <c r="Z75" s="83"/>
      <c r="AA75" s="83"/>
      <c r="AB75" s="83"/>
      <c r="AC75" s="83"/>
      <c r="AD75" s="83"/>
      <c r="AE75" s="83"/>
      <c r="AG75" s="137"/>
      <c r="AH75" s="137"/>
      <c r="AI75" s="137"/>
      <c r="AJ75" s="137"/>
      <c r="AK75" s="120"/>
    </row>
    <row r="76" spans="3:43" s="78" customFormat="1" x14ac:dyDescent="0.25">
      <c r="V76" s="83"/>
      <c r="W76" s="83"/>
      <c r="Z76" s="83"/>
      <c r="AA76" s="83"/>
      <c r="AB76" s="83"/>
      <c r="AC76" s="83"/>
      <c r="AD76" s="83"/>
      <c r="AE76" s="83"/>
      <c r="AG76" s="137"/>
      <c r="AH76" s="137"/>
      <c r="AI76" s="137"/>
      <c r="AJ76" s="137"/>
      <c r="AK76" s="120"/>
    </row>
    <row r="77" spans="3:43" s="78" customFormat="1" x14ac:dyDescent="0.25">
      <c r="V77" s="83"/>
      <c r="W77" s="83"/>
      <c r="Z77" s="83"/>
      <c r="AA77" s="83"/>
      <c r="AB77" s="83"/>
      <c r="AC77" s="83"/>
      <c r="AD77" s="83"/>
      <c r="AE77" s="83"/>
      <c r="AG77" s="137"/>
      <c r="AH77" s="137"/>
      <c r="AI77" s="137"/>
      <c r="AJ77" s="137"/>
      <c r="AK77" s="120"/>
    </row>
  </sheetData>
  <mergeCells count="47"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H4:H5"/>
    <mergeCell ref="I4:I5"/>
    <mergeCell ref="J4:J5"/>
    <mergeCell ref="K4:K5"/>
    <mergeCell ref="L4:L5"/>
    <mergeCell ref="V2:AF2"/>
    <mergeCell ref="K3:O3"/>
    <mergeCell ref="P3:U3"/>
    <mergeCell ref="V3:Z3"/>
    <mergeCell ref="AA3:AF3"/>
    <mergeCell ref="R4:S4"/>
    <mergeCell ref="AE4:AF4"/>
    <mergeCell ref="A58:F58"/>
    <mergeCell ref="AA59:AC59"/>
    <mergeCell ref="AB60:AC60"/>
    <mergeCell ref="AE60:AF60"/>
    <mergeCell ref="V4:V5"/>
    <mergeCell ref="W4:W5"/>
    <mergeCell ref="X4:X5"/>
    <mergeCell ref="Y4:Y5"/>
    <mergeCell ref="Z4:Z5"/>
    <mergeCell ref="AA4:AB4"/>
    <mergeCell ref="M4:M5"/>
    <mergeCell ref="N4:N5"/>
    <mergeCell ref="O4:O5"/>
    <mergeCell ref="P4:Q4"/>
    <mergeCell ref="T4:U4"/>
    <mergeCell ref="AC4:AD4"/>
    <mergeCell ref="AA65:AB65"/>
    <mergeCell ref="AE61:AF61"/>
    <mergeCell ref="R62:R64"/>
    <mergeCell ref="AA62:AB62"/>
    <mergeCell ref="AE62:AF62"/>
    <mergeCell ref="AA63:AB63"/>
    <mergeCell ref="AE63:AF63"/>
    <mergeCell ref="AA64:AB64"/>
    <mergeCell ref="AE64:AF6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opLeftCell="A55" workbookViewId="0">
      <selection activeCell="R40" sqref="A1:IV65536"/>
    </sheetView>
  </sheetViews>
  <sheetFormatPr defaultRowHeight="15" x14ac:dyDescent="0.25"/>
  <cols>
    <col min="3" max="3" width="2.28515625" customWidth="1"/>
    <col min="4" max="4" width="17.42578125" customWidth="1"/>
    <col min="16" max="17" width="9.140625" style="78"/>
    <col min="18" max="18" width="10.7109375" style="78" bestFit="1" customWidth="1"/>
    <col min="19" max="19" width="9.28515625" style="78" bestFit="1" customWidth="1"/>
    <col min="20" max="20" width="9.7109375" style="78" customWidth="1"/>
    <col min="21" max="21" width="9.5703125" bestFit="1" customWidth="1"/>
    <col min="22" max="25" width="9.5703125" style="83" bestFit="1" customWidth="1"/>
    <col min="26" max="26" width="10.7109375" style="83" bestFit="1" customWidth="1"/>
    <col min="27" max="27" width="12.42578125" style="83" bestFit="1" customWidth="1"/>
    <col min="28" max="28" width="9.7109375" style="83" bestFit="1" customWidth="1"/>
    <col min="29" max="29" width="11.42578125" style="83" customWidth="1"/>
    <col min="30" max="30" width="9.5703125" style="83" bestFit="1" customWidth="1"/>
    <col min="31" max="31" width="10.7109375" style="83" bestFit="1" customWidth="1"/>
    <col min="32" max="32" width="9.7109375" style="78" bestFit="1" customWidth="1"/>
    <col min="33" max="33" width="10.85546875" style="137" customWidth="1"/>
    <col min="34" max="35" width="12.42578125" style="137" bestFit="1" customWidth="1"/>
    <col min="36" max="36" width="9.140625" style="137"/>
    <col min="37" max="37" width="9.140625" style="136"/>
  </cols>
  <sheetData>
    <row r="1" spans="1:38" ht="42" customHeight="1" x14ac:dyDescent="0.25">
      <c r="A1" s="307" t="s">
        <v>193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L1" s="136"/>
    </row>
    <row r="2" spans="1:38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L2" s="136"/>
    </row>
    <row r="3" spans="1:38" ht="29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21" t="s">
        <v>17</v>
      </c>
      <c r="W3" s="325"/>
      <c r="X3" s="325"/>
      <c r="Y3" s="325"/>
      <c r="Z3" s="322"/>
      <c r="AA3" s="304" t="s">
        <v>26</v>
      </c>
      <c r="AB3" s="305"/>
      <c r="AC3" s="305"/>
      <c r="AD3" s="305"/>
      <c r="AE3" s="305"/>
      <c r="AF3" s="306"/>
      <c r="AL3" s="136"/>
    </row>
    <row r="4" spans="1:38" ht="33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323" t="s">
        <v>9</v>
      </c>
      <c r="W4" s="323" t="s">
        <v>24</v>
      </c>
      <c r="X4" s="323" t="s">
        <v>23</v>
      </c>
      <c r="Y4" s="323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26" t="s">
        <v>19</v>
      </c>
      <c r="AA4" s="321" t="s">
        <v>2</v>
      </c>
      <c r="AB4" s="322"/>
      <c r="AC4" s="321" t="s">
        <v>7</v>
      </c>
      <c r="AD4" s="322"/>
      <c r="AE4" s="304" t="s">
        <v>16</v>
      </c>
      <c r="AF4" s="306"/>
      <c r="AL4" s="136"/>
    </row>
    <row r="5" spans="1:38" s="83" customFormat="1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324"/>
      <c r="Y5" s="324"/>
      <c r="Z5" s="327"/>
      <c r="AA5" s="84" t="str">
        <f>"сума, грн.
(гр."&amp;T6&amp;"+гр."&amp;Z6&amp;")"</f>
        <v>сума, грн.
(гр.20+гр.26)</v>
      </c>
      <c r="AB5" s="85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85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3" t="s">
        <v>165</v>
      </c>
      <c r="AH5" s="133" t="s">
        <v>163</v>
      </c>
      <c r="AI5" s="133" t="s">
        <v>164</v>
      </c>
      <c r="AJ5" s="137"/>
      <c r="AK5" s="135"/>
      <c r="AL5" s="135"/>
    </row>
    <row r="6" spans="1:38" s="83" customFormat="1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72">
        <f t="shared" si="0"/>
        <v>22</v>
      </c>
      <c r="W6" s="72">
        <f t="shared" si="0"/>
        <v>23</v>
      </c>
      <c r="X6" s="72">
        <f t="shared" si="0"/>
        <v>24</v>
      </c>
      <c r="Y6" s="72">
        <f t="shared" si="0"/>
        <v>25</v>
      </c>
      <c r="Z6" s="72">
        <f t="shared" si="0"/>
        <v>26</v>
      </c>
      <c r="AA6" s="72">
        <f t="shared" si="0"/>
        <v>27</v>
      </c>
      <c r="AB6" s="72">
        <f t="shared" si="0"/>
        <v>28</v>
      </c>
      <c r="AC6" s="72">
        <f t="shared" si="0"/>
        <v>29</v>
      </c>
      <c r="AD6" s="72">
        <f t="shared" si="0"/>
        <v>30</v>
      </c>
      <c r="AE6" s="72">
        <v>31</v>
      </c>
      <c r="AF6" s="11">
        <v>32</v>
      </c>
      <c r="AG6" s="133" t="s">
        <v>183</v>
      </c>
      <c r="AH6" s="133"/>
      <c r="AI6" s="133"/>
      <c r="AJ6" s="137"/>
      <c r="AK6" s="135"/>
      <c r="AL6" s="135"/>
    </row>
    <row r="7" spans="1:38" s="83" customFormat="1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50000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73">
        <v>8</v>
      </c>
      <c r="W7" s="73">
        <v>18</v>
      </c>
      <c r="X7" s="73">
        <v>0</v>
      </c>
      <c r="Y7" s="33">
        <f t="shared" ref="Y7:Y57" si="6">IF(H7=0,0,V7/H7)*100</f>
        <v>27.586206896551722</v>
      </c>
      <c r="Z7" s="33">
        <v>16454.919999999998</v>
      </c>
      <c r="AA7" s="33">
        <f t="shared" ref="AA7:AA57" si="7">AI7</f>
        <v>24099.269999999997</v>
      </c>
      <c r="AB7" s="33">
        <f>IF((Z7+T7)=0,0,AA7/(Z7+T7)*100)</f>
        <v>100</v>
      </c>
      <c r="AC7" s="33">
        <f>$AA$7</f>
        <v>24099.269999999997</v>
      </c>
      <c r="AD7" s="33">
        <f t="shared" ref="AD7:AD57" si="8">IF(AA7=0,0,AC7/AA7)*100</f>
        <v>100</v>
      </c>
      <c r="AE7" s="33">
        <f>AA7-AC7</f>
        <v>0</v>
      </c>
      <c r="AF7" s="14">
        <f t="shared" ref="AF7:AF57" si="9">IF(AA7=0,0,AE7/AA7)*100</f>
        <v>0</v>
      </c>
      <c r="AG7" s="178">
        <f>'[3]Серп 15'!$AG$18</f>
        <v>16454.919999999998</v>
      </c>
      <c r="AH7" s="178">
        <f>T7</f>
        <v>7644.35</v>
      </c>
      <c r="AI7" s="178">
        <f>AG7+AH7</f>
        <v>24099.269999999997</v>
      </c>
      <c r="AJ7" s="137"/>
      <c r="AK7" s="135"/>
      <c r="AL7" s="135"/>
    </row>
    <row r="8" spans="1:38" s="83" customFormat="1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73">
        <v>0</v>
      </c>
      <c r="W8" s="73">
        <v>0</v>
      </c>
      <c r="X8" s="73">
        <v>0</v>
      </c>
      <c r="Y8" s="33">
        <f t="shared" si="6"/>
        <v>0</v>
      </c>
      <c r="Z8" s="33">
        <v>0</v>
      </c>
      <c r="AA8" s="33">
        <f t="shared" si="7"/>
        <v>0</v>
      </c>
      <c r="AB8" s="33">
        <f>IF((Z8+T8)=0,0,AA8/(Z8+T8)*100)</f>
        <v>0</v>
      </c>
      <c r="AC8" s="33">
        <f>AA8</f>
        <v>0</v>
      </c>
      <c r="AD8" s="33">
        <f t="shared" si="8"/>
        <v>0</v>
      </c>
      <c r="AE8" s="33">
        <f t="shared" ref="AE8:AE57" si="10">AA8-AC8</f>
        <v>0</v>
      </c>
      <c r="AF8" s="14">
        <f t="shared" si="9"/>
        <v>0</v>
      </c>
      <c r="AG8" s="133">
        <v>0</v>
      </c>
      <c r="AH8" s="178">
        <f t="shared" ref="AH8:AH57" si="11">T8</f>
        <v>0</v>
      </c>
      <c r="AI8" s="178">
        <f t="shared" ref="AI8:AI57" si="12">AG8+AH8</f>
        <v>0</v>
      </c>
      <c r="AJ8" s="137"/>
      <c r="AK8" s="135"/>
      <c r="AL8" s="135"/>
    </row>
    <row r="9" spans="1:38" s="83" customFormat="1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30000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73">
        <v>0</v>
      </c>
      <c r="W9" s="73">
        <v>0</v>
      </c>
      <c r="X9" s="73">
        <v>0</v>
      </c>
      <c r="Y9" s="33">
        <f t="shared" si="6"/>
        <v>0</v>
      </c>
      <c r="Z9" s="33">
        <v>0</v>
      </c>
      <c r="AA9" s="33">
        <f t="shared" si="7"/>
        <v>26929.119999999999</v>
      </c>
      <c r="AB9" s="33">
        <f t="shared" ref="AB9:AB57" si="13">IF((Z9+T9)=0,0,AA9/(Z9+T9)*100)</f>
        <v>100</v>
      </c>
      <c r="AC9" s="33">
        <f>$AA$9</f>
        <v>26929.119999999999</v>
      </c>
      <c r="AD9" s="33">
        <f t="shared" si="8"/>
        <v>100</v>
      </c>
      <c r="AE9" s="33">
        <f t="shared" si="10"/>
        <v>0</v>
      </c>
      <c r="AF9" s="14">
        <f t="shared" si="9"/>
        <v>0</v>
      </c>
      <c r="AG9" s="178">
        <f>'[3]Серп 15'!$AG$22</f>
        <v>0</v>
      </c>
      <c r="AH9" s="178">
        <f t="shared" si="11"/>
        <v>26929.119999999999</v>
      </c>
      <c r="AI9" s="178">
        <f t="shared" si="12"/>
        <v>26929.119999999999</v>
      </c>
      <c r="AJ9" s="137"/>
      <c r="AK9" s="135"/>
      <c r="AL9" s="135"/>
    </row>
    <row r="10" spans="1:38" s="83" customFormat="1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73">
        <v>0</v>
      </c>
      <c r="W10" s="73">
        <v>0</v>
      </c>
      <c r="X10" s="73">
        <v>0</v>
      </c>
      <c r="Y10" s="33">
        <f t="shared" si="6"/>
        <v>0</v>
      </c>
      <c r="Z10" s="33">
        <v>0</v>
      </c>
      <c r="AA10" s="33">
        <f t="shared" si="7"/>
        <v>0</v>
      </c>
      <c r="AB10" s="33">
        <f t="shared" si="13"/>
        <v>0</v>
      </c>
      <c r="AC10" s="33">
        <f>AA10</f>
        <v>0</v>
      </c>
      <c r="AD10" s="33">
        <f t="shared" si="8"/>
        <v>0</v>
      </c>
      <c r="AE10" s="33">
        <f t="shared" si="10"/>
        <v>0</v>
      </c>
      <c r="AF10" s="14">
        <f t="shared" si="9"/>
        <v>0</v>
      </c>
      <c r="AG10" s="133">
        <v>0</v>
      </c>
      <c r="AH10" s="178">
        <f t="shared" si="11"/>
        <v>0</v>
      </c>
      <c r="AI10" s="178">
        <f t="shared" si="12"/>
        <v>0</v>
      </c>
      <c r="AJ10" s="137"/>
      <c r="AK10" s="135"/>
      <c r="AL10" s="135"/>
    </row>
    <row r="11" spans="1:38" s="83" customFormat="1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20000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73">
        <v>1</v>
      </c>
      <c r="W11" s="73">
        <v>1</v>
      </c>
      <c r="X11" s="73">
        <v>0</v>
      </c>
      <c r="Y11" s="33">
        <f t="shared" si="6"/>
        <v>25</v>
      </c>
      <c r="Z11" s="33">
        <v>23999.87</v>
      </c>
      <c r="AA11" s="33">
        <f t="shared" si="7"/>
        <v>23999.510000000002</v>
      </c>
      <c r="AB11" s="33">
        <f t="shared" si="13"/>
        <v>99.998499991874965</v>
      </c>
      <c r="AC11" s="33">
        <f>$AA$11</f>
        <v>23999.510000000002</v>
      </c>
      <c r="AD11" s="33">
        <f t="shared" si="8"/>
        <v>100</v>
      </c>
      <c r="AE11" s="33">
        <f t="shared" si="10"/>
        <v>0</v>
      </c>
      <c r="AF11" s="14">
        <f t="shared" si="9"/>
        <v>0</v>
      </c>
      <c r="AG11" s="178">
        <f>'[3]Серп 15'!$AG$20</f>
        <v>23999.510000000002</v>
      </c>
      <c r="AH11" s="178">
        <f t="shared" si="11"/>
        <v>0</v>
      </c>
      <c r="AI11" s="178">
        <f t="shared" si="12"/>
        <v>23999.510000000002</v>
      </c>
      <c r="AJ11" s="137"/>
      <c r="AK11" s="135"/>
      <c r="AL11" s="135"/>
    </row>
    <row r="12" spans="1:38" s="83" customFormat="1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10000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73">
        <v>1</v>
      </c>
      <c r="W12" s="73">
        <v>1</v>
      </c>
      <c r="X12" s="73">
        <v>0</v>
      </c>
      <c r="Y12" s="33">
        <f t="shared" si="6"/>
        <v>10</v>
      </c>
      <c r="Z12" s="33">
        <v>503.43</v>
      </c>
      <c r="AA12" s="33">
        <f t="shared" si="7"/>
        <v>5122.5700000000006</v>
      </c>
      <c r="AB12" s="33">
        <f t="shared" si="13"/>
        <v>97.34192248857471</v>
      </c>
      <c r="AC12" s="33">
        <f>$AA$12</f>
        <v>5122.5700000000006</v>
      </c>
      <c r="AD12" s="33">
        <f t="shared" si="8"/>
        <v>100</v>
      </c>
      <c r="AE12" s="33">
        <f t="shared" si="10"/>
        <v>0</v>
      </c>
      <c r="AF12" s="14">
        <f t="shared" si="9"/>
        <v>0</v>
      </c>
      <c r="AG12" s="178">
        <f>'[3]Серп 15'!$AG$37</f>
        <v>363.55</v>
      </c>
      <c r="AH12" s="178">
        <f t="shared" si="11"/>
        <v>4759.0200000000004</v>
      </c>
      <c r="AI12" s="178">
        <f t="shared" si="12"/>
        <v>5122.5700000000006</v>
      </c>
      <c r="AJ12" s="137"/>
      <c r="AK12" s="135"/>
      <c r="AL12" s="135"/>
    </row>
    <row r="13" spans="1:38" s="83" customFormat="1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30000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73">
        <v>3</v>
      </c>
      <c r="W13" s="73">
        <v>3</v>
      </c>
      <c r="X13" s="73">
        <v>0</v>
      </c>
      <c r="Y13" s="33">
        <f t="shared" si="6"/>
        <v>9.375</v>
      </c>
      <c r="Z13" s="33">
        <v>2566.08</v>
      </c>
      <c r="AA13" s="33">
        <f t="shared" si="7"/>
        <v>16557.349999999999</v>
      </c>
      <c r="AB13" s="33">
        <f t="shared" si="13"/>
        <v>106.09285764173448</v>
      </c>
      <c r="AC13" s="33">
        <f>$AA$13</f>
        <v>16557.349999999999</v>
      </c>
      <c r="AD13" s="33">
        <f t="shared" si="8"/>
        <v>100</v>
      </c>
      <c r="AE13" s="33">
        <f t="shared" si="10"/>
        <v>0</v>
      </c>
      <c r="AF13" s="14">
        <f t="shared" si="9"/>
        <v>0</v>
      </c>
      <c r="AG13" s="178">
        <f>'[3]Серп 15'!$AG$16</f>
        <v>3516.96</v>
      </c>
      <c r="AH13" s="178">
        <f t="shared" si="11"/>
        <v>13040.39</v>
      </c>
      <c r="AI13" s="178">
        <f t="shared" si="12"/>
        <v>16557.349999999999</v>
      </c>
      <c r="AJ13" s="137"/>
      <c r="AK13" s="135"/>
      <c r="AL13" s="135"/>
    </row>
    <row r="14" spans="1:38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 t="shared" si="5"/>
        <v>43.080003579318515</v>
      </c>
      <c r="V14" s="73">
        <v>0</v>
      </c>
      <c r="W14" s="73">
        <v>0</v>
      </c>
      <c r="X14" s="73">
        <v>0</v>
      </c>
      <c r="Y14" s="33">
        <f t="shared" si="6"/>
        <v>0</v>
      </c>
      <c r="Z14" s="33">
        <v>0</v>
      </c>
      <c r="AA14" s="33">
        <f t="shared" si="7"/>
        <v>3707.03</v>
      </c>
      <c r="AB14" s="33">
        <f t="shared" si="13"/>
        <v>100</v>
      </c>
      <c r="AC14" s="33">
        <f>$AA$14</f>
        <v>3707.03</v>
      </c>
      <c r="AD14" s="33">
        <f t="shared" si="8"/>
        <v>100</v>
      </c>
      <c r="AE14" s="33">
        <f t="shared" si="10"/>
        <v>0</v>
      </c>
      <c r="AF14" s="14">
        <f t="shared" si="9"/>
        <v>0</v>
      </c>
      <c r="AG14" s="178">
        <f>'[3]Серп 15'!$AG$48</f>
        <v>0</v>
      </c>
      <c r="AH14" s="178">
        <f t="shared" si="11"/>
        <v>3707.03</v>
      </c>
      <c r="AI14" s="178">
        <f t="shared" si="12"/>
        <v>3707.03</v>
      </c>
      <c r="AL14" s="136"/>
    </row>
    <row r="15" spans="1:38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4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73">
        <v>5</v>
      </c>
      <c r="W15" s="73">
        <v>5</v>
      </c>
      <c r="X15" s="73">
        <v>0</v>
      </c>
      <c r="Y15" s="33">
        <f t="shared" si="6"/>
        <v>55.555555555555557</v>
      </c>
      <c r="Z15" s="33">
        <v>13563.44</v>
      </c>
      <c r="AA15" s="33">
        <f t="shared" si="7"/>
        <v>13837.5</v>
      </c>
      <c r="AB15" s="33">
        <f t="shared" si="13"/>
        <v>100</v>
      </c>
      <c r="AC15" s="33">
        <f>$AA$15</f>
        <v>13837.5</v>
      </c>
      <c r="AD15" s="33">
        <f t="shared" si="8"/>
        <v>100</v>
      </c>
      <c r="AE15" s="33">
        <f t="shared" si="10"/>
        <v>0</v>
      </c>
      <c r="AF15" s="14">
        <f t="shared" si="9"/>
        <v>0</v>
      </c>
      <c r="AG15" s="178">
        <f>'[3]Серп 15'!$AG$49</f>
        <v>13563.44</v>
      </c>
      <c r="AH15" s="178">
        <f t="shared" si="11"/>
        <v>274.06</v>
      </c>
      <c r="AI15" s="178">
        <f t="shared" si="12"/>
        <v>13837.5</v>
      </c>
      <c r="AL15" s="136"/>
    </row>
    <row r="16" spans="1:38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20000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4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73">
        <v>1</v>
      </c>
      <c r="W16" s="73">
        <v>3</v>
      </c>
      <c r="X16" s="73">
        <v>0</v>
      </c>
      <c r="Y16" s="33">
        <f t="shared" si="6"/>
        <v>6.25</v>
      </c>
      <c r="Z16" s="33">
        <v>2993.81</v>
      </c>
      <c r="AA16" s="33">
        <f t="shared" si="7"/>
        <v>4038.9700000000003</v>
      </c>
      <c r="AB16" s="33">
        <f t="shared" si="13"/>
        <v>100</v>
      </c>
      <c r="AC16" s="33">
        <f>$AA$16</f>
        <v>4038.9700000000003</v>
      </c>
      <c r="AD16" s="33">
        <f t="shared" si="8"/>
        <v>100</v>
      </c>
      <c r="AE16" s="33">
        <f t="shared" si="10"/>
        <v>0</v>
      </c>
      <c r="AF16" s="14">
        <f t="shared" si="9"/>
        <v>0</v>
      </c>
      <c r="AG16" s="178">
        <f>'[3]Серп 15'!$AG$27</f>
        <v>2993.8100000000004</v>
      </c>
      <c r="AH16" s="178">
        <f t="shared" si="11"/>
        <v>1045.1600000000001</v>
      </c>
      <c r="AI16" s="178">
        <f t="shared" si="12"/>
        <v>4038.9700000000003</v>
      </c>
      <c r="AL16" s="136"/>
    </row>
    <row r="17" spans="1:38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20000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4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73">
        <v>4</v>
      </c>
      <c r="W17" s="73">
        <v>5</v>
      </c>
      <c r="X17" s="73">
        <v>0</v>
      </c>
      <c r="Y17" s="33">
        <f t="shared" si="6"/>
        <v>30.76923076923077</v>
      </c>
      <c r="Z17" s="33">
        <v>18321.990000000002</v>
      </c>
      <c r="AA17" s="33">
        <f t="shared" si="7"/>
        <v>19002.41</v>
      </c>
      <c r="AB17" s="33">
        <f t="shared" si="13"/>
        <v>100.00026312521182</v>
      </c>
      <c r="AC17" s="33">
        <f>$AA$17</f>
        <v>19002.41</v>
      </c>
      <c r="AD17" s="33">
        <f t="shared" si="8"/>
        <v>100</v>
      </c>
      <c r="AE17" s="33">
        <f t="shared" si="10"/>
        <v>0</v>
      </c>
      <c r="AF17" s="14">
        <f t="shared" si="9"/>
        <v>0</v>
      </c>
      <c r="AG17" s="178">
        <f>'[3]Серп 15'!$AG$47</f>
        <v>18322.04</v>
      </c>
      <c r="AH17" s="178">
        <f t="shared" si="11"/>
        <v>680.37</v>
      </c>
      <c r="AI17" s="178">
        <f t="shared" si="12"/>
        <v>19002.41</v>
      </c>
      <c r="AL17" s="136"/>
    </row>
    <row r="18" spans="1:38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30000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4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73">
        <v>4</v>
      </c>
      <c r="W18" s="73">
        <v>7</v>
      </c>
      <c r="X18" s="73">
        <v>0</v>
      </c>
      <c r="Y18" s="33">
        <f t="shared" si="6"/>
        <v>12.5</v>
      </c>
      <c r="Z18" s="33">
        <v>10804.64</v>
      </c>
      <c r="AA18" s="33">
        <f t="shared" si="7"/>
        <v>26316.39</v>
      </c>
      <c r="AB18" s="33">
        <f t="shared" si="13"/>
        <v>100</v>
      </c>
      <c r="AC18" s="33">
        <f>$AA$18</f>
        <v>26316.39</v>
      </c>
      <c r="AD18" s="33">
        <f t="shared" si="8"/>
        <v>100</v>
      </c>
      <c r="AE18" s="33">
        <f t="shared" si="10"/>
        <v>0</v>
      </c>
      <c r="AF18" s="14">
        <f t="shared" si="9"/>
        <v>0</v>
      </c>
      <c r="AG18" s="178">
        <f>'[3]Серп 15'!$AG$44</f>
        <v>10804.64</v>
      </c>
      <c r="AH18" s="178">
        <f t="shared" si="11"/>
        <v>15511.75</v>
      </c>
      <c r="AI18" s="178">
        <f t="shared" si="12"/>
        <v>26316.39</v>
      </c>
      <c r="AL18" s="136"/>
    </row>
    <row r="19" spans="1:38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4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73">
        <v>4</v>
      </c>
      <c r="W19" s="73">
        <v>6</v>
      </c>
      <c r="X19" s="73">
        <v>2</v>
      </c>
      <c r="Y19" s="33">
        <f t="shared" si="6"/>
        <v>17.391304347826086</v>
      </c>
      <c r="Z19" s="33">
        <v>16879.849999999999</v>
      </c>
      <c r="AA19" s="33">
        <f t="shared" si="7"/>
        <v>26223.21</v>
      </c>
      <c r="AB19" s="33">
        <f t="shared" si="13"/>
        <v>100</v>
      </c>
      <c r="AC19" s="33">
        <f>$AA$19</f>
        <v>26223.21</v>
      </c>
      <c r="AD19" s="33">
        <f t="shared" si="8"/>
        <v>100</v>
      </c>
      <c r="AE19" s="33">
        <f t="shared" si="10"/>
        <v>0</v>
      </c>
      <c r="AF19" s="14">
        <f t="shared" si="9"/>
        <v>0</v>
      </c>
      <c r="AG19" s="178">
        <f>'[3]Серп 15'!$AG$23</f>
        <v>16879.849999999999</v>
      </c>
      <c r="AH19" s="178">
        <f t="shared" si="11"/>
        <v>9343.36</v>
      </c>
      <c r="AI19" s="178">
        <f t="shared" si="12"/>
        <v>26223.21</v>
      </c>
      <c r="AL19" s="136"/>
    </row>
    <row r="20" spans="1:38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100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73">
        <v>0</v>
      </c>
      <c r="W20" s="73">
        <v>0</v>
      </c>
      <c r="X20" s="73">
        <v>0</v>
      </c>
      <c r="Y20" s="33">
        <f t="shared" si="6"/>
        <v>0</v>
      </c>
      <c r="Z20" s="33">
        <v>0</v>
      </c>
      <c r="AA20" s="33">
        <f t="shared" si="7"/>
        <v>0</v>
      </c>
      <c r="AB20" s="33">
        <f t="shared" si="13"/>
        <v>0</v>
      </c>
      <c r="AC20" s="33">
        <f>AA20</f>
        <v>0</v>
      </c>
      <c r="AD20" s="33">
        <f t="shared" si="8"/>
        <v>0</v>
      </c>
      <c r="AE20" s="33">
        <f t="shared" si="10"/>
        <v>0</v>
      </c>
      <c r="AF20" s="14">
        <f t="shared" si="9"/>
        <v>0</v>
      </c>
      <c r="AG20" s="133">
        <v>0</v>
      </c>
      <c r="AH20" s="178">
        <f t="shared" si="11"/>
        <v>0</v>
      </c>
      <c r="AI20" s="178">
        <f t="shared" si="12"/>
        <v>0</v>
      </c>
      <c r="AL20" s="136"/>
    </row>
    <row r="21" spans="1:38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20000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4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73">
        <f>4+2+4</f>
        <v>10</v>
      </c>
      <c r="W21" s="73">
        <v>14</v>
      </c>
      <c r="X21" s="73">
        <v>0</v>
      </c>
      <c r="Y21" s="33">
        <f t="shared" si="6"/>
        <v>33.333333333333329</v>
      </c>
      <c r="Z21" s="33">
        <v>8824.56</v>
      </c>
      <c r="AA21" s="33">
        <f t="shared" si="7"/>
        <v>16008.140000000001</v>
      </c>
      <c r="AB21" s="33">
        <f t="shared" si="13"/>
        <v>98.953786735684815</v>
      </c>
      <c r="AC21" s="33">
        <f>$AA$21</f>
        <v>16008.140000000001</v>
      </c>
      <c r="AD21" s="33">
        <f t="shared" si="8"/>
        <v>100</v>
      </c>
      <c r="AE21" s="33">
        <f t="shared" si="10"/>
        <v>0</v>
      </c>
      <c r="AF21" s="14">
        <f t="shared" si="9"/>
        <v>0</v>
      </c>
      <c r="AG21" s="178">
        <f>'[3]Серп 15'!$AG$15</f>
        <v>8655.3100000000013</v>
      </c>
      <c r="AH21" s="178">
        <f t="shared" si="11"/>
        <v>7352.83</v>
      </c>
      <c r="AI21" s="178">
        <f t="shared" si="12"/>
        <v>16008.140000000001</v>
      </c>
      <c r="AL21" s="136"/>
    </row>
    <row r="22" spans="1:38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30000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4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73">
        <v>4</v>
      </c>
      <c r="W22" s="73">
        <v>13</v>
      </c>
      <c r="X22" s="73">
        <v>0</v>
      </c>
      <c r="Y22" s="33">
        <f t="shared" si="6"/>
        <v>22.222222222222221</v>
      </c>
      <c r="Z22" s="33">
        <v>4492.1400000000003</v>
      </c>
      <c r="AA22" s="33">
        <f t="shared" si="7"/>
        <v>10827.45</v>
      </c>
      <c r="AB22" s="33">
        <f t="shared" si="13"/>
        <v>100</v>
      </c>
      <c r="AC22" s="33">
        <f>$AA$22</f>
        <v>10827.45</v>
      </c>
      <c r="AD22" s="33">
        <f t="shared" si="8"/>
        <v>100</v>
      </c>
      <c r="AE22" s="33">
        <f t="shared" si="10"/>
        <v>0</v>
      </c>
      <c r="AF22" s="14">
        <f t="shared" si="9"/>
        <v>0</v>
      </c>
      <c r="AG22" s="178">
        <f>'[3]Серп 15'!$AG$28</f>
        <v>4492.1399999999994</v>
      </c>
      <c r="AH22" s="178">
        <f t="shared" si="11"/>
        <v>6335.31</v>
      </c>
      <c r="AI22" s="178">
        <f t="shared" si="12"/>
        <v>10827.45</v>
      </c>
      <c r="AL22" s="136"/>
    </row>
    <row r="23" spans="1:38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73">
        <v>0</v>
      </c>
      <c r="W23" s="73">
        <v>0</v>
      </c>
      <c r="X23" s="73">
        <v>0</v>
      </c>
      <c r="Y23" s="33">
        <f t="shared" si="6"/>
        <v>0</v>
      </c>
      <c r="Z23" s="33">
        <v>0</v>
      </c>
      <c r="AA23" s="33">
        <f t="shared" si="7"/>
        <v>4382.9799999999996</v>
      </c>
      <c r="AB23" s="33">
        <f t="shared" si="13"/>
        <v>100</v>
      </c>
      <c r="AC23" s="33">
        <f>$AA$23</f>
        <v>4382.9799999999996</v>
      </c>
      <c r="AD23" s="33">
        <f t="shared" si="8"/>
        <v>100</v>
      </c>
      <c r="AE23" s="33">
        <f t="shared" si="10"/>
        <v>0</v>
      </c>
      <c r="AF23" s="14">
        <f t="shared" si="9"/>
        <v>0</v>
      </c>
      <c r="AG23" s="178">
        <f>'[3]Серп 15'!$AG$51</f>
        <v>0</v>
      </c>
      <c r="AH23" s="178">
        <f t="shared" si="11"/>
        <v>4382.9799999999996</v>
      </c>
      <c r="AI23" s="178">
        <f t="shared" si="12"/>
        <v>4382.9799999999996</v>
      </c>
      <c r="AL23" s="136"/>
    </row>
    <row r="24" spans="1:38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5000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73">
        <v>0</v>
      </c>
      <c r="W24" s="73">
        <v>0</v>
      </c>
      <c r="X24" s="73">
        <v>0</v>
      </c>
      <c r="Y24" s="33">
        <f t="shared" si="6"/>
        <v>0</v>
      </c>
      <c r="Z24" s="33">
        <v>0</v>
      </c>
      <c r="AA24" s="33">
        <f t="shared" si="7"/>
        <v>0</v>
      </c>
      <c r="AB24" s="33">
        <f t="shared" si="13"/>
        <v>0</v>
      </c>
      <c r="AC24" s="33">
        <f>AA24</f>
        <v>0</v>
      </c>
      <c r="AD24" s="33">
        <f t="shared" si="8"/>
        <v>0</v>
      </c>
      <c r="AE24" s="33">
        <f t="shared" si="10"/>
        <v>0</v>
      </c>
      <c r="AF24" s="14">
        <f t="shared" si="9"/>
        <v>0</v>
      </c>
      <c r="AG24" s="178">
        <f>'[3]Серп 15'!$AG$56</f>
        <v>0</v>
      </c>
      <c r="AH24" s="178">
        <f t="shared" si="11"/>
        <v>0</v>
      </c>
      <c r="AI24" s="178">
        <f t="shared" si="12"/>
        <v>0</v>
      </c>
      <c r="AL24" s="136"/>
    </row>
    <row r="25" spans="1:38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10000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73">
        <v>0</v>
      </c>
      <c r="W25" s="73">
        <v>0</v>
      </c>
      <c r="X25" s="73">
        <v>0</v>
      </c>
      <c r="Y25" s="33">
        <f t="shared" si="6"/>
        <v>0</v>
      </c>
      <c r="Z25" s="33">
        <v>0</v>
      </c>
      <c r="AA25" s="33">
        <f t="shared" si="7"/>
        <v>563.33000000000004</v>
      </c>
      <c r="AB25" s="33">
        <f t="shared" si="13"/>
        <v>100</v>
      </c>
      <c r="AC25" s="33">
        <f>$AA$25</f>
        <v>563.33000000000004</v>
      </c>
      <c r="AD25" s="33">
        <f t="shared" si="8"/>
        <v>100</v>
      </c>
      <c r="AE25" s="33">
        <f t="shared" si="10"/>
        <v>0</v>
      </c>
      <c r="AF25" s="14">
        <f t="shared" si="9"/>
        <v>0</v>
      </c>
      <c r="AG25" s="178">
        <f>'[3]Серп 15'!$AG$40</f>
        <v>0</v>
      </c>
      <c r="AH25" s="178">
        <f t="shared" si="11"/>
        <v>563.33000000000004</v>
      </c>
      <c r="AI25" s="178">
        <f t="shared" si="12"/>
        <v>563.33000000000004</v>
      </c>
      <c r="AL25" s="136"/>
    </row>
    <row r="26" spans="1:38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30000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4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73">
        <v>16</v>
      </c>
      <c r="W26" s="73">
        <v>19</v>
      </c>
      <c r="X26" s="73">
        <v>0</v>
      </c>
      <c r="Y26" s="33">
        <f t="shared" si="6"/>
        <v>40</v>
      </c>
      <c r="Z26" s="33">
        <v>17370.21</v>
      </c>
      <c r="AA26" s="33">
        <f t="shared" si="7"/>
        <v>18701.07</v>
      </c>
      <c r="AB26" s="33">
        <f t="shared" si="13"/>
        <v>100</v>
      </c>
      <c r="AC26" s="33">
        <f>$AA$26</f>
        <v>18701.07</v>
      </c>
      <c r="AD26" s="33">
        <f t="shared" si="8"/>
        <v>100</v>
      </c>
      <c r="AE26" s="33">
        <f t="shared" si="10"/>
        <v>0</v>
      </c>
      <c r="AF26" s="14">
        <f t="shared" si="9"/>
        <v>0</v>
      </c>
      <c r="AG26" s="178">
        <f>'[3]Серп 15'!$AG$30</f>
        <v>17370.21</v>
      </c>
      <c r="AH26" s="178">
        <f t="shared" si="11"/>
        <v>1330.86</v>
      </c>
      <c r="AI26" s="178">
        <f t="shared" si="12"/>
        <v>18701.07</v>
      </c>
      <c r="AL26" s="136"/>
    </row>
    <row r="27" spans="1:38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5000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4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73">
        <v>0</v>
      </c>
      <c r="W27" s="73">
        <v>0</v>
      </c>
      <c r="X27" s="73">
        <v>0</v>
      </c>
      <c r="Y27" s="33">
        <f t="shared" si="6"/>
        <v>0</v>
      </c>
      <c r="Z27" s="33">
        <v>0</v>
      </c>
      <c r="AA27" s="33">
        <f t="shared" si="7"/>
        <v>10869.96</v>
      </c>
      <c r="AB27" s="33">
        <f t="shared" si="13"/>
        <v>100</v>
      </c>
      <c r="AC27" s="33">
        <f>$AA$27</f>
        <v>10869.96</v>
      </c>
      <c r="AD27" s="33">
        <f t="shared" si="8"/>
        <v>100</v>
      </c>
      <c r="AE27" s="33">
        <f t="shared" si="10"/>
        <v>0</v>
      </c>
      <c r="AF27" s="14">
        <f t="shared" si="9"/>
        <v>0</v>
      </c>
      <c r="AG27" s="133">
        <v>0</v>
      </c>
      <c r="AH27" s="178">
        <f t="shared" si="11"/>
        <v>10869.96</v>
      </c>
      <c r="AI27" s="178">
        <f t="shared" si="12"/>
        <v>10869.96</v>
      </c>
      <c r="AL27" s="136"/>
    </row>
    <row r="28" spans="1:38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30000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4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73">
        <v>10</v>
      </c>
      <c r="W28" s="73">
        <v>15</v>
      </c>
      <c r="X28" s="73">
        <v>0</v>
      </c>
      <c r="Y28" s="33">
        <f t="shared" si="6"/>
        <v>17.857142857142858</v>
      </c>
      <c r="Z28" s="33">
        <v>21729.79</v>
      </c>
      <c r="AA28" s="33">
        <f t="shared" si="7"/>
        <v>33576.36</v>
      </c>
      <c r="AB28" s="33">
        <f t="shared" si="13"/>
        <v>100.22805997380296</v>
      </c>
      <c r="AC28" s="33">
        <f>$AA$28</f>
        <v>33576.36</v>
      </c>
      <c r="AD28" s="33">
        <f t="shared" si="8"/>
        <v>100</v>
      </c>
      <c r="AE28" s="33">
        <f t="shared" si="10"/>
        <v>0</v>
      </c>
      <c r="AF28" s="14">
        <f t="shared" si="9"/>
        <v>0</v>
      </c>
      <c r="AG28" s="178">
        <f>'[3]Серп 15'!$AG$39</f>
        <v>21806.19</v>
      </c>
      <c r="AH28" s="178">
        <f t="shared" si="11"/>
        <v>11770.17</v>
      </c>
      <c r="AI28" s="178">
        <f t="shared" si="12"/>
        <v>33576.36</v>
      </c>
      <c r="AL28" s="136"/>
    </row>
    <row r="29" spans="1:38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30000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4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73">
        <v>8</v>
      </c>
      <c r="W29" s="73">
        <v>8</v>
      </c>
      <c r="X29" s="73">
        <v>0</v>
      </c>
      <c r="Y29" s="33">
        <f t="shared" si="6"/>
        <v>33.333333333333329</v>
      </c>
      <c r="Z29" s="33">
        <v>24904.69</v>
      </c>
      <c r="AA29" s="33">
        <f t="shared" si="7"/>
        <v>31155.53</v>
      </c>
      <c r="AB29" s="33">
        <f t="shared" si="13"/>
        <v>93.903079685301179</v>
      </c>
      <c r="AC29" s="33">
        <f>$AA$29</f>
        <v>31155.53</v>
      </c>
      <c r="AD29" s="33">
        <f t="shared" si="8"/>
        <v>100</v>
      </c>
      <c r="AE29" s="33">
        <f t="shared" si="10"/>
        <v>0</v>
      </c>
      <c r="AF29" s="14">
        <f t="shared" si="9"/>
        <v>0</v>
      </c>
      <c r="AG29" s="178">
        <f>'[3]Серп 15'!$AG$32</f>
        <v>22881.829999999998</v>
      </c>
      <c r="AH29" s="178">
        <f t="shared" si="11"/>
        <v>8273.7000000000007</v>
      </c>
      <c r="AI29" s="178">
        <f t="shared" si="12"/>
        <v>31155.53</v>
      </c>
      <c r="AL29" s="136"/>
    </row>
    <row r="30" spans="1:38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4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73">
        <v>0</v>
      </c>
      <c r="W30" s="73">
        <v>0</v>
      </c>
      <c r="X30" s="73">
        <v>0</v>
      </c>
      <c r="Y30" s="33">
        <f t="shared" si="6"/>
        <v>0</v>
      </c>
      <c r="Z30" s="33">
        <v>0</v>
      </c>
      <c r="AA30" s="33">
        <f t="shared" si="7"/>
        <v>8845.52</v>
      </c>
      <c r="AB30" s="33">
        <f t="shared" si="13"/>
        <v>100</v>
      </c>
      <c r="AC30" s="33">
        <f>$AA$30</f>
        <v>8845.52</v>
      </c>
      <c r="AD30" s="33">
        <f t="shared" si="8"/>
        <v>100</v>
      </c>
      <c r="AE30" s="33">
        <f t="shared" si="10"/>
        <v>0</v>
      </c>
      <c r="AF30" s="14">
        <f t="shared" si="9"/>
        <v>0</v>
      </c>
      <c r="AG30" s="133">
        <v>0</v>
      </c>
      <c r="AH30" s="178">
        <f t="shared" si="11"/>
        <v>8845.52</v>
      </c>
      <c r="AI30" s="178">
        <f t="shared" si="12"/>
        <v>8845.52</v>
      </c>
      <c r="AL30" s="136"/>
    </row>
    <row r="31" spans="1:38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30000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4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73">
        <v>1</v>
      </c>
      <c r="W31" s="73">
        <v>1</v>
      </c>
      <c r="X31" s="73">
        <v>0</v>
      </c>
      <c r="Y31" s="33">
        <f t="shared" si="6"/>
        <v>2.3809523809523809</v>
      </c>
      <c r="Z31" s="33">
        <v>24539.439999999999</v>
      </c>
      <c r="AA31" s="33">
        <f t="shared" si="7"/>
        <v>42830.92</v>
      </c>
      <c r="AB31" s="33">
        <f t="shared" si="13"/>
        <v>109.099375092814</v>
      </c>
      <c r="AC31" s="33">
        <f>$AA$31</f>
        <v>42830.92</v>
      </c>
      <c r="AD31" s="33">
        <f t="shared" si="8"/>
        <v>100</v>
      </c>
      <c r="AE31" s="33">
        <f t="shared" si="10"/>
        <v>0</v>
      </c>
      <c r="AF31" s="14">
        <f t="shared" si="9"/>
        <v>0</v>
      </c>
      <c r="AG31" s="178">
        <f>'[3]Серп 15'!$AG$8</f>
        <v>28111.73</v>
      </c>
      <c r="AH31" s="178">
        <f t="shared" si="11"/>
        <v>14719.19</v>
      </c>
      <c r="AI31" s="178">
        <f t="shared" si="12"/>
        <v>42830.92</v>
      </c>
      <c r="AL31" s="136"/>
    </row>
    <row r="32" spans="1:38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4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73">
        <v>1</v>
      </c>
      <c r="W32" s="73">
        <v>3</v>
      </c>
      <c r="X32" s="73">
        <v>0</v>
      </c>
      <c r="Y32" s="33">
        <f t="shared" si="6"/>
        <v>16.666666666666664</v>
      </c>
      <c r="Z32" s="33">
        <v>1534.68</v>
      </c>
      <c r="AA32" s="33">
        <f t="shared" si="7"/>
        <v>0</v>
      </c>
      <c r="AB32" s="33">
        <f t="shared" si="13"/>
        <v>0</v>
      </c>
      <c r="AC32" s="33">
        <f>AA32</f>
        <v>0</v>
      </c>
      <c r="AD32" s="33">
        <f t="shared" si="8"/>
        <v>0</v>
      </c>
      <c r="AE32" s="33">
        <f t="shared" si="10"/>
        <v>0</v>
      </c>
      <c r="AF32" s="14">
        <f t="shared" si="9"/>
        <v>0</v>
      </c>
      <c r="AG32" s="133">
        <v>0</v>
      </c>
      <c r="AH32" s="178">
        <f t="shared" si="11"/>
        <v>0</v>
      </c>
      <c r="AI32" s="178">
        <f t="shared" si="12"/>
        <v>0</v>
      </c>
      <c r="AL32" s="136"/>
    </row>
    <row r="33" spans="1:38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4"/>
        <v>0</v>
      </c>
      <c r="S33" s="14">
        <f t="shared" si="4"/>
        <v>0</v>
      </c>
      <c r="T33" s="14">
        <v>0</v>
      </c>
      <c r="U33" s="14">
        <f t="shared" si="5"/>
        <v>0</v>
      </c>
      <c r="V33" s="73">
        <v>0</v>
      </c>
      <c r="W33" s="73">
        <v>0</v>
      </c>
      <c r="X33" s="73">
        <v>0</v>
      </c>
      <c r="Y33" s="33">
        <f t="shared" si="6"/>
        <v>0</v>
      </c>
      <c r="Z33" s="33">
        <v>0</v>
      </c>
      <c r="AA33" s="33">
        <f t="shared" si="7"/>
        <v>0</v>
      </c>
      <c r="AB33" s="33">
        <f t="shared" si="13"/>
        <v>0</v>
      </c>
      <c r="AC33" s="33">
        <f>AA33</f>
        <v>0</v>
      </c>
      <c r="AD33" s="33">
        <f t="shared" si="8"/>
        <v>0</v>
      </c>
      <c r="AE33" s="33">
        <f t="shared" si="10"/>
        <v>0</v>
      </c>
      <c r="AF33" s="14">
        <f t="shared" si="9"/>
        <v>0</v>
      </c>
      <c r="AG33" s="133">
        <v>0</v>
      </c>
      <c r="AH33" s="178">
        <f t="shared" si="11"/>
        <v>0</v>
      </c>
      <c r="AI33" s="178">
        <f t="shared" si="12"/>
        <v>0</v>
      </c>
      <c r="AL33" s="136"/>
    </row>
    <row r="34" spans="1:38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50000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4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73">
        <v>20</v>
      </c>
      <c r="W34" s="73">
        <v>22</v>
      </c>
      <c r="X34" s="73">
        <v>0</v>
      </c>
      <c r="Y34" s="33">
        <f t="shared" si="6"/>
        <v>42.553191489361701</v>
      </c>
      <c r="Z34" s="33">
        <v>14929.45</v>
      </c>
      <c r="AA34" s="33">
        <f t="shared" si="7"/>
        <v>28628.550000000003</v>
      </c>
      <c r="AB34" s="33">
        <f t="shared" si="13"/>
        <v>100.00157188217173</v>
      </c>
      <c r="AC34" s="33">
        <f>$AA$34</f>
        <v>28628.550000000003</v>
      </c>
      <c r="AD34" s="33">
        <f t="shared" si="8"/>
        <v>100</v>
      </c>
      <c r="AE34" s="33">
        <f t="shared" si="10"/>
        <v>0</v>
      </c>
      <c r="AF34" s="14">
        <f t="shared" si="9"/>
        <v>0</v>
      </c>
      <c r="AG34" s="178">
        <f>'[3]Серп 15'!$AG$38</f>
        <v>14929.900000000001</v>
      </c>
      <c r="AH34" s="178">
        <f t="shared" si="11"/>
        <v>13698.65</v>
      </c>
      <c r="AI34" s="178">
        <f t="shared" si="12"/>
        <v>28628.550000000003</v>
      </c>
      <c r="AL34" s="136"/>
    </row>
    <row r="35" spans="1:38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20000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4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73">
        <v>3</v>
      </c>
      <c r="W35" s="73">
        <v>5</v>
      </c>
      <c r="X35" s="73">
        <v>0</v>
      </c>
      <c r="Y35" s="33">
        <f t="shared" si="6"/>
        <v>13.636363636363635</v>
      </c>
      <c r="Z35" s="33">
        <v>2769.72</v>
      </c>
      <c r="AA35" s="33">
        <f t="shared" si="7"/>
        <v>7005.01</v>
      </c>
      <c r="AB35" s="33">
        <f t="shared" si="13"/>
        <v>100</v>
      </c>
      <c r="AC35" s="33">
        <f>$AA$35</f>
        <v>7005.01</v>
      </c>
      <c r="AD35" s="33">
        <f t="shared" si="8"/>
        <v>100</v>
      </c>
      <c r="AE35" s="33">
        <f t="shared" si="10"/>
        <v>0</v>
      </c>
      <c r="AF35" s="14">
        <f t="shared" si="9"/>
        <v>0</v>
      </c>
      <c r="AG35" s="178">
        <f>'[3]Серп 15'!$AG$29</f>
        <v>2769.72</v>
      </c>
      <c r="AH35" s="178">
        <f t="shared" si="11"/>
        <v>4235.29</v>
      </c>
      <c r="AI35" s="178">
        <f t="shared" si="12"/>
        <v>7005.01</v>
      </c>
      <c r="AL35" s="136"/>
    </row>
    <row r="36" spans="1:38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10000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4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73">
        <v>1</v>
      </c>
      <c r="W36" s="73">
        <v>3</v>
      </c>
      <c r="X36" s="73">
        <v>0</v>
      </c>
      <c r="Y36" s="33">
        <f t="shared" si="6"/>
        <v>2.9411764705882351</v>
      </c>
      <c r="Z36" s="33">
        <v>2111.87</v>
      </c>
      <c r="AA36" s="33">
        <f t="shared" si="7"/>
        <v>3236.91</v>
      </c>
      <c r="AB36" s="33">
        <f t="shared" si="13"/>
        <v>100</v>
      </c>
      <c r="AC36" s="33">
        <f>$AA$36</f>
        <v>3236.91</v>
      </c>
      <c r="AD36" s="33">
        <f t="shared" si="8"/>
        <v>100</v>
      </c>
      <c r="AE36" s="33">
        <f t="shared" si="10"/>
        <v>0</v>
      </c>
      <c r="AF36" s="14">
        <f t="shared" si="9"/>
        <v>0</v>
      </c>
      <c r="AG36" s="178">
        <f>'[3]Серп 15'!$AG$17</f>
        <v>2111.87</v>
      </c>
      <c r="AH36" s="178">
        <f t="shared" si="11"/>
        <v>1125.04</v>
      </c>
      <c r="AI36" s="178">
        <f t="shared" si="12"/>
        <v>3236.91</v>
      </c>
      <c r="AL36" s="136"/>
    </row>
    <row r="37" spans="1:38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20000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4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73">
        <v>0</v>
      </c>
      <c r="W37" s="73">
        <v>0</v>
      </c>
      <c r="X37" s="73">
        <v>0</v>
      </c>
      <c r="Y37" s="33">
        <f t="shared" si="6"/>
        <v>0</v>
      </c>
      <c r="Z37" s="33">
        <v>786.95</v>
      </c>
      <c r="AA37" s="33">
        <f t="shared" si="7"/>
        <v>3250.3599999999997</v>
      </c>
      <c r="AB37" s="33">
        <f t="shared" si="13"/>
        <v>100</v>
      </c>
      <c r="AC37" s="33">
        <f>$AA$37</f>
        <v>3250.3599999999997</v>
      </c>
      <c r="AD37" s="33">
        <f t="shared" si="8"/>
        <v>100</v>
      </c>
      <c r="AE37" s="33">
        <f t="shared" si="10"/>
        <v>0</v>
      </c>
      <c r="AF37" s="14">
        <f t="shared" si="9"/>
        <v>0</v>
      </c>
      <c r="AG37" s="178">
        <f>'[3]Серп 15'!$AG$11</f>
        <v>786.95</v>
      </c>
      <c r="AH37" s="178">
        <f t="shared" si="11"/>
        <v>2463.41</v>
      </c>
      <c r="AI37" s="178">
        <f t="shared" si="12"/>
        <v>3250.3599999999997</v>
      </c>
      <c r="AL37" s="136"/>
    </row>
    <row r="38" spans="1:38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20000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4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73">
        <v>1</v>
      </c>
      <c r="W38" s="73">
        <v>1</v>
      </c>
      <c r="X38" s="73">
        <v>0</v>
      </c>
      <c r="Y38" s="33">
        <f t="shared" si="6"/>
        <v>7.6923076923076925</v>
      </c>
      <c r="Z38" s="33">
        <v>11042.64</v>
      </c>
      <c r="AA38" s="33">
        <f t="shared" si="7"/>
        <v>13699.63</v>
      </c>
      <c r="AB38" s="33">
        <f t="shared" si="13"/>
        <v>100</v>
      </c>
      <c r="AC38" s="33">
        <f>$AA$38</f>
        <v>13699.63</v>
      </c>
      <c r="AD38" s="33">
        <f t="shared" si="8"/>
        <v>100</v>
      </c>
      <c r="AE38" s="33">
        <f t="shared" si="10"/>
        <v>0</v>
      </c>
      <c r="AF38" s="14">
        <f t="shared" si="9"/>
        <v>0</v>
      </c>
      <c r="AG38" s="178">
        <f>'[3]Серп 15'!$AG$10</f>
        <v>11042.64</v>
      </c>
      <c r="AH38" s="178">
        <f t="shared" si="11"/>
        <v>2656.99</v>
      </c>
      <c r="AI38" s="178">
        <f t="shared" si="12"/>
        <v>13699.63</v>
      </c>
      <c r="AL38" s="136"/>
    </row>
    <row r="39" spans="1:38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30000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4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73">
        <v>2</v>
      </c>
      <c r="W39" s="73">
        <v>2</v>
      </c>
      <c r="X39" s="73">
        <v>0</v>
      </c>
      <c r="Y39" s="33">
        <f t="shared" si="6"/>
        <v>2.9850746268656714</v>
      </c>
      <c r="Z39" s="33">
        <v>1779.86</v>
      </c>
      <c r="AA39" s="33">
        <f t="shared" si="7"/>
        <v>18951.010000000002</v>
      </c>
      <c r="AB39" s="33">
        <f t="shared" si="13"/>
        <v>100</v>
      </c>
      <c r="AC39" s="33">
        <f>$AA$39</f>
        <v>18951.010000000002</v>
      </c>
      <c r="AD39" s="33">
        <f t="shared" si="8"/>
        <v>100</v>
      </c>
      <c r="AE39" s="33">
        <f t="shared" si="10"/>
        <v>0</v>
      </c>
      <c r="AF39" s="14">
        <f t="shared" si="9"/>
        <v>0</v>
      </c>
      <c r="AG39" s="178">
        <f>'[3]Серп 15'!$AG$21</f>
        <v>1779.86</v>
      </c>
      <c r="AH39" s="178">
        <f t="shared" si="11"/>
        <v>17171.150000000001</v>
      </c>
      <c r="AI39" s="178">
        <f t="shared" si="12"/>
        <v>18951.010000000002</v>
      </c>
      <c r="AL39" s="136"/>
    </row>
    <row r="40" spans="1:38" s="143" customFormat="1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20000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4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73">
        <v>2</v>
      </c>
      <c r="W40" s="73">
        <v>2</v>
      </c>
      <c r="X40" s="73">
        <v>0</v>
      </c>
      <c r="Y40" s="33">
        <f t="shared" si="6"/>
        <v>11.111111111111111</v>
      </c>
      <c r="Z40" s="33">
        <v>7843.77</v>
      </c>
      <c r="AA40" s="33">
        <f t="shared" si="7"/>
        <v>28316.91</v>
      </c>
      <c r="AB40" s="33">
        <f t="shared" si="13"/>
        <v>100</v>
      </c>
      <c r="AC40" s="33">
        <f>$AA$40</f>
        <v>28316.91</v>
      </c>
      <c r="AD40" s="33">
        <f t="shared" si="8"/>
        <v>100</v>
      </c>
      <c r="AE40" s="33">
        <f t="shared" si="10"/>
        <v>0</v>
      </c>
      <c r="AF40" s="14">
        <f t="shared" si="9"/>
        <v>0</v>
      </c>
      <c r="AG40" s="178">
        <f>'[3]Серп 15'!$AG$52</f>
        <v>7843.77</v>
      </c>
      <c r="AH40" s="178">
        <f t="shared" si="11"/>
        <v>20473.14</v>
      </c>
      <c r="AI40" s="178">
        <f t="shared" si="12"/>
        <v>28316.91</v>
      </c>
      <c r="AJ40" s="137"/>
      <c r="AK40" s="142"/>
      <c r="AL40" s="142"/>
    </row>
    <row r="41" spans="1:38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4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73">
        <v>1</v>
      </c>
      <c r="W41" s="73">
        <v>2</v>
      </c>
      <c r="X41" s="73">
        <v>0</v>
      </c>
      <c r="Y41" s="33">
        <f t="shared" si="6"/>
        <v>6.666666666666667</v>
      </c>
      <c r="Z41" s="33">
        <v>479.4</v>
      </c>
      <c r="AA41" s="33">
        <f t="shared" si="7"/>
        <v>2883.61</v>
      </c>
      <c r="AB41" s="33">
        <f t="shared" si="13"/>
        <v>100</v>
      </c>
      <c r="AC41" s="33">
        <f>$AA$41</f>
        <v>2883.61</v>
      </c>
      <c r="AD41" s="33">
        <f t="shared" si="8"/>
        <v>100</v>
      </c>
      <c r="AE41" s="33">
        <f t="shared" si="10"/>
        <v>0</v>
      </c>
      <c r="AF41" s="14">
        <f t="shared" si="9"/>
        <v>0</v>
      </c>
      <c r="AG41" s="178">
        <f>'[3]Серп 15'!$AG$12</f>
        <v>479.4</v>
      </c>
      <c r="AH41" s="178">
        <f t="shared" si="11"/>
        <v>2404.21</v>
      </c>
      <c r="AI41" s="178">
        <f t="shared" si="12"/>
        <v>2883.61</v>
      </c>
      <c r="AL41" s="136"/>
    </row>
    <row r="42" spans="1:38" s="143" customFormat="1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4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73">
        <v>0</v>
      </c>
      <c r="W42" s="73">
        <v>1</v>
      </c>
      <c r="X42" s="73">
        <v>0</v>
      </c>
      <c r="Y42" s="33">
        <f t="shared" si="6"/>
        <v>0</v>
      </c>
      <c r="Z42" s="33">
        <v>1790.23</v>
      </c>
      <c r="AA42" s="33">
        <f t="shared" si="7"/>
        <v>10751.67</v>
      </c>
      <c r="AB42" s="33">
        <f t="shared" si="13"/>
        <v>100</v>
      </c>
      <c r="AC42" s="33">
        <f>$AA$42</f>
        <v>10751.67</v>
      </c>
      <c r="AD42" s="33">
        <f t="shared" si="8"/>
        <v>100</v>
      </c>
      <c r="AE42" s="33">
        <f t="shared" si="10"/>
        <v>0</v>
      </c>
      <c r="AF42" s="14">
        <f t="shared" si="9"/>
        <v>0</v>
      </c>
      <c r="AG42" s="178">
        <f>'[3]Серп 15'!$AG$13</f>
        <v>1790.23</v>
      </c>
      <c r="AH42" s="178">
        <f t="shared" si="11"/>
        <v>8961.44</v>
      </c>
      <c r="AI42" s="178">
        <f t="shared" si="12"/>
        <v>10751.67</v>
      </c>
      <c r="AJ42" s="137"/>
      <c r="AK42" s="142"/>
      <c r="AL42" s="142"/>
    </row>
    <row r="43" spans="1:38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10000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4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73">
        <v>1</v>
      </c>
      <c r="W43" s="73">
        <v>1</v>
      </c>
      <c r="X43" s="73">
        <v>0</v>
      </c>
      <c r="Y43" s="33">
        <f t="shared" si="6"/>
        <v>16.666666666666664</v>
      </c>
      <c r="Z43" s="33">
        <v>2444.98</v>
      </c>
      <c r="AA43" s="33">
        <f t="shared" si="7"/>
        <v>3851.28</v>
      </c>
      <c r="AB43" s="33">
        <f t="shared" si="13"/>
        <v>106.25012069864515</v>
      </c>
      <c r="AC43" s="33">
        <f>$AA$43</f>
        <v>3851.28</v>
      </c>
      <c r="AD43" s="33">
        <f t="shared" si="8"/>
        <v>100</v>
      </c>
      <c r="AE43" s="33">
        <f t="shared" si="10"/>
        <v>0</v>
      </c>
      <c r="AF43" s="14">
        <f t="shared" si="9"/>
        <v>0</v>
      </c>
      <c r="AG43" s="178">
        <f>'[3]Серп 15'!$AG$46</f>
        <v>2671.53</v>
      </c>
      <c r="AH43" s="178">
        <f t="shared" si="11"/>
        <v>1179.75</v>
      </c>
      <c r="AI43" s="178">
        <f t="shared" si="12"/>
        <v>3851.28</v>
      </c>
      <c r="AL43" s="136"/>
    </row>
    <row r="44" spans="1:38" s="143" customFormat="1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30000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4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73">
        <v>3</v>
      </c>
      <c r="W44" s="73">
        <v>5</v>
      </c>
      <c r="X44" s="73">
        <v>0</v>
      </c>
      <c r="Y44" s="33">
        <f t="shared" si="6"/>
        <v>14.285714285714285</v>
      </c>
      <c r="Z44" s="33">
        <v>5886.17</v>
      </c>
      <c r="AA44" s="33">
        <f t="shared" si="7"/>
        <v>20071.66</v>
      </c>
      <c r="AB44" s="33">
        <f t="shared" si="13"/>
        <v>100</v>
      </c>
      <c r="AC44" s="33">
        <f>$AA$44</f>
        <v>20071.66</v>
      </c>
      <c r="AD44" s="33">
        <f t="shared" si="8"/>
        <v>100</v>
      </c>
      <c r="AE44" s="33">
        <f t="shared" si="10"/>
        <v>0</v>
      </c>
      <c r="AF44" s="14">
        <f t="shared" si="9"/>
        <v>0</v>
      </c>
      <c r="AG44" s="178">
        <f>'[3]Серп 15'!$AG$43</f>
        <v>5886.17</v>
      </c>
      <c r="AH44" s="178">
        <f t="shared" si="11"/>
        <v>14185.49</v>
      </c>
      <c r="AI44" s="178">
        <f t="shared" si="12"/>
        <v>20071.66</v>
      </c>
      <c r="AJ44" s="137"/>
      <c r="AK44" s="142"/>
      <c r="AL44" s="142"/>
    </row>
    <row r="45" spans="1:38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30000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4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73">
        <v>11</v>
      </c>
      <c r="W45" s="73">
        <v>14</v>
      </c>
      <c r="X45" s="73">
        <v>0</v>
      </c>
      <c r="Y45" s="33">
        <f t="shared" si="6"/>
        <v>47.826086956521742</v>
      </c>
      <c r="Z45" s="33">
        <v>13859.08</v>
      </c>
      <c r="AA45" s="33">
        <f t="shared" si="7"/>
        <v>18629.82</v>
      </c>
      <c r="AB45" s="33">
        <f t="shared" si="13"/>
        <v>98.746077018443913</v>
      </c>
      <c r="AC45" s="33">
        <f>$AA$45</f>
        <v>18629.82</v>
      </c>
      <c r="AD45" s="33">
        <f t="shared" si="8"/>
        <v>100</v>
      </c>
      <c r="AE45" s="33">
        <f t="shared" si="10"/>
        <v>0</v>
      </c>
      <c r="AF45" s="14">
        <f t="shared" si="9"/>
        <v>0</v>
      </c>
      <c r="AG45" s="178">
        <f>'[3]Серп 15'!$AG$34</f>
        <v>13622.51</v>
      </c>
      <c r="AH45" s="178">
        <f t="shared" si="11"/>
        <v>5007.3100000000004</v>
      </c>
      <c r="AI45" s="178">
        <f t="shared" si="12"/>
        <v>18629.82</v>
      </c>
      <c r="AL45" s="136"/>
    </row>
    <row r="46" spans="1:38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4"/>
        <v>0</v>
      </c>
      <c r="S46" s="14">
        <f t="shared" si="4"/>
        <v>0</v>
      </c>
      <c r="T46" s="14">
        <v>0</v>
      </c>
      <c r="U46" s="14">
        <f t="shared" si="5"/>
        <v>0</v>
      </c>
      <c r="V46" s="73">
        <v>0</v>
      </c>
      <c r="W46" s="73">
        <v>0</v>
      </c>
      <c r="X46" s="73">
        <v>0</v>
      </c>
      <c r="Y46" s="33">
        <f t="shared" si="6"/>
        <v>0</v>
      </c>
      <c r="Z46" s="33">
        <v>0</v>
      </c>
      <c r="AA46" s="33">
        <f t="shared" si="7"/>
        <v>0</v>
      </c>
      <c r="AB46" s="33">
        <f t="shared" si="13"/>
        <v>0</v>
      </c>
      <c r="AC46" s="33">
        <f>AA46</f>
        <v>0</v>
      </c>
      <c r="AD46" s="33">
        <f t="shared" si="8"/>
        <v>0</v>
      </c>
      <c r="AE46" s="33">
        <f t="shared" si="10"/>
        <v>0</v>
      </c>
      <c r="AF46" s="14">
        <f t="shared" si="9"/>
        <v>0</v>
      </c>
      <c r="AG46" s="133"/>
      <c r="AH46" s="178">
        <f t="shared" si="11"/>
        <v>0</v>
      </c>
      <c r="AI46" s="178">
        <f t="shared" si="12"/>
        <v>0</v>
      </c>
      <c r="AL46" s="136"/>
    </row>
    <row r="47" spans="1:38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5000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4"/>
        <v>0</v>
      </c>
      <c r="S47" s="14">
        <f t="shared" si="4"/>
        <v>0</v>
      </c>
      <c r="T47" s="14">
        <v>0</v>
      </c>
      <c r="U47" s="14">
        <f t="shared" si="5"/>
        <v>0</v>
      </c>
      <c r="V47" s="73">
        <v>0</v>
      </c>
      <c r="W47" s="73">
        <v>0</v>
      </c>
      <c r="X47" s="73">
        <v>0</v>
      </c>
      <c r="Y47" s="33">
        <f t="shared" si="6"/>
        <v>0</v>
      </c>
      <c r="Z47" s="33">
        <v>0</v>
      </c>
      <c r="AA47" s="33">
        <f t="shared" si="7"/>
        <v>0</v>
      </c>
      <c r="AB47" s="33">
        <f t="shared" si="13"/>
        <v>0</v>
      </c>
      <c r="AC47" s="33">
        <f>AA47</f>
        <v>0</v>
      </c>
      <c r="AD47" s="33">
        <f t="shared" si="8"/>
        <v>0</v>
      </c>
      <c r="AE47" s="33">
        <f t="shared" si="10"/>
        <v>0</v>
      </c>
      <c r="AF47" s="14">
        <f t="shared" si="9"/>
        <v>0</v>
      </c>
      <c r="AG47" s="133">
        <v>0</v>
      </c>
      <c r="AH47" s="178">
        <f t="shared" si="11"/>
        <v>0</v>
      </c>
      <c r="AI47" s="178">
        <f t="shared" si="12"/>
        <v>0</v>
      </c>
      <c r="AL47" s="136"/>
    </row>
    <row r="48" spans="1:38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30000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4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73">
        <v>3</v>
      </c>
      <c r="W48" s="73">
        <v>5</v>
      </c>
      <c r="X48" s="73">
        <v>0</v>
      </c>
      <c r="Y48" s="33">
        <f t="shared" si="6"/>
        <v>16.666666666666664</v>
      </c>
      <c r="Z48" s="33">
        <v>18067.71</v>
      </c>
      <c r="AA48" s="33">
        <f t="shared" si="7"/>
        <v>26863.26</v>
      </c>
      <c r="AB48" s="33">
        <f t="shared" si="13"/>
        <v>100</v>
      </c>
      <c r="AC48" s="33">
        <f>$AA$48</f>
        <v>26863.26</v>
      </c>
      <c r="AD48" s="33">
        <f t="shared" si="8"/>
        <v>100</v>
      </c>
      <c r="AE48" s="33">
        <f t="shared" si="10"/>
        <v>0</v>
      </c>
      <c r="AF48" s="14">
        <f t="shared" si="9"/>
        <v>0</v>
      </c>
      <c r="AG48" s="178">
        <f>'[3]Серп 15'!$AG$31</f>
        <v>18067.71</v>
      </c>
      <c r="AH48" s="178">
        <f t="shared" si="11"/>
        <v>8795.5499999999993</v>
      </c>
      <c r="AI48" s="178">
        <f t="shared" si="12"/>
        <v>26863.26</v>
      </c>
      <c r="AL48" s="136"/>
    </row>
    <row r="49" spans="1:38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30000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4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73">
        <v>8</v>
      </c>
      <c r="W49" s="73">
        <v>9</v>
      </c>
      <c r="X49" s="73">
        <v>0</v>
      </c>
      <c r="Y49" s="33">
        <f t="shared" si="6"/>
        <v>36.363636363636367</v>
      </c>
      <c r="Z49" s="33">
        <v>11020.64</v>
      </c>
      <c r="AA49" s="33">
        <f t="shared" si="7"/>
        <v>24090.87</v>
      </c>
      <c r="AB49" s="33">
        <f t="shared" si="13"/>
        <v>100.38063261265226</v>
      </c>
      <c r="AC49" s="33">
        <f>$AA$49</f>
        <v>24090.87</v>
      </c>
      <c r="AD49" s="33">
        <f t="shared" si="8"/>
        <v>100</v>
      </c>
      <c r="AE49" s="33">
        <f t="shared" si="10"/>
        <v>0</v>
      </c>
      <c r="AF49" s="14">
        <f t="shared" si="9"/>
        <v>0</v>
      </c>
      <c r="AG49" s="178">
        <f>'[3]Серп 15'!$AG$42</f>
        <v>11111.99</v>
      </c>
      <c r="AH49" s="178">
        <f t="shared" si="11"/>
        <v>12978.88</v>
      </c>
      <c r="AI49" s="178">
        <f t="shared" si="12"/>
        <v>24090.87</v>
      </c>
      <c r="AL49" s="136"/>
    </row>
    <row r="50" spans="1:38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4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73">
        <v>7</v>
      </c>
      <c r="W50" s="73">
        <v>7</v>
      </c>
      <c r="X50" s="73">
        <v>0</v>
      </c>
      <c r="Y50" s="33">
        <f t="shared" si="6"/>
        <v>77.777777777777786</v>
      </c>
      <c r="Z50" s="33">
        <v>12421.38</v>
      </c>
      <c r="AA50" s="33">
        <f t="shared" si="7"/>
        <v>12421.38</v>
      </c>
      <c r="AB50" s="33">
        <f t="shared" si="13"/>
        <v>100</v>
      </c>
      <c r="AC50" s="33">
        <f>$AA$50</f>
        <v>12421.38</v>
      </c>
      <c r="AD50" s="33">
        <f t="shared" si="8"/>
        <v>100</v>
      </c>
      <c r="AE50" s="33">
        <f t="shared" si="10"/>
        <v>0</v>
      </c>
      <c r="AF50" s="14">
        <f t="shared" si="9"/>
        <v>0</v>
      </c>
      <c r="AG50" s="178">
        <f>'[3]Серп 15'!$AG$41</f>
        <v>12421.38</v>
      </c>
      <c r="AH50" s="178">
        <f t="shared" si="11"/>
        <v>0</v>
      </c>
      <c r="AI50" s="178">
        <f t="shared" si="12"/>
        <v>12421.38</v>
      </c>
      <c r="AL50" s="136"/>
    </row>
    <row r="51" spans="1:38" ht="27" customHeight="1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20000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4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73">
        <v>1</v>
      </c>
      <c r="W51" s="73">
        <v>1</v>
      </c>
      <c r="X51" s="73">
        <v>0</v>
      </c>
      <c r="Y51" s="33">
        <f t="shared" si="6"/>
        <v>12.5</v>
      </c>
      <c r="Z51" s="33">
        <v>1358.83</v>
      </c>
      <c r="AA51" s="33">
        <f t="shared" si="7"/>
        <v>6840.29</v>
      </c>
      <c r="AB51" s="33">
        <f t="shared" si="13"/>
        <v>100</v>
      </c>
      <c r="AC51" s="33">
        <f>$AA$51</f>
        <v>6840.29</v>
      </c>
      <c r="AD51" s="33">
        <f t="shared" si="8"/>
        <v>100</v>
      </c>
      <c r="AE51" s="33">
        <f t="shared" si="10"/>
        <v>0</v>
      </c>
      <c r="AF51" s="14">
        <f t="shared" si="9"/>
        <v>0</v>
      </c>
      <c r="AG51" s="178">
        <f>'[3]Серп 15'!$AG$33</f>
        <v>1358.83</v>
      </c>
      <c r="AH51" s="178">
        <f t="shared" si="11"/>
        <v>5481.46</v>
      </c>
      <c r="AI51" s="178">
        <f t="shared" si="12"/>
        <v>6840.29</v>
      </c>
      <c r="AL51" s="136"/>
    </row>
    <row r="52" spans="1:38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4"/>
        <v>0</v>
      </c>
      <c r="S52" s="14">
        <f t="shared" si="4"/>
        <v>0</v>
      </c>
      <c r="T52" s="14">
        <v>0</v>
      </c>
      <c r="U52" s="14">
        <f t="shared" si="5"/>
        <v>0</v>
      </c>
      <c r="V52" s="73">
        <v>0</v>
      </c>
      <c r="W52" s="73">
        <v>0</v>
      </c>
      <c r="X52" s="73">
        <v>0</v>
      </c>
      <c r="Y52" s="33">
        <f t="shared" si="6"/>
        <v>0</v>
      </c>
      <c r="Z52" s="33">
        <v>0</v>
      </c>
      <c r="AA52" s="33">
        <f t="shared" si="7"/>
        <v>0</v>
      </c>
      <c r="AB52" s="33">
        <f t="shared" si="13"/>
        <v>0</v>
      </c>
      <c r="AC52" s="33">
        <f>AA52</f>
        <v>0</v>
      </c>
      <c r="AD52" s="33">
        <f t="shared" si="8"/>
        <v>0</v>
      </c>
      <c r="AE52" s="33">
        <f t="shared" si="10"/>
        <v>0</v>
      </c>
      <c r="AF52" s="14">
        <f t="shared" si="9"/>
        <v>0</v>
      </c>
      <c r="AG52" s="133">
        <v>0</v>
      </c>
      <c r="AH52" s="178">
        <f t="shared" si="11"/>
        <v>0</v>
      </c>
      <c r="AI52" s="178">
        <f t="shared" si="12"/>
        <v>0</v>
      </c>
      <c r="AL52" s="136"/>
    </row>
    <row r="53" spans="1:38" s="143" customFormat="1" ht="19.5" customHeight="1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40000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4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73">
        <v>1</v>
      </c>
      <c r="W53" s="73">
        <v>5</v>
      </c>
      <c r="X53" s="73">
        <v>0</v>
      </c>
      <c r="Y53" s="33">
        <f t="shared" si="6"/>
        <v>4.7619047619047619</v>
      </c>
      <c r="Z53" s="33">
        <v>4819.7299999999996</v>
      </c>
      <c r="AA53" s="33">
        <f t="shared" si="7"/>
        <v>27916.06</v>
      </c>
      <c r="AB53" s="33">
        <f t="shared" si="13"/>
        <v>100</v>
      </c>
      <c r="AC53" s="33">
        <f>$AA$53</f>
        <v>27916.06</v>
      </c>
      <c r="AD53" s="33">
        <f t="shared" si="8"/>
        <v>100</v>
      </c>
      <c r="AE53" s="33">
        <f t="shared" si="10"/>
        <v>0</v>
      </c>
      <c r="AF53" s="14">
        <f t="shared" si="9"/>
        <v>0</v>
      </c>
      <c r="AG53" s="178">
        <f>'[3]Серп 15'!$AG$19</f>
        <v>4819.7299999999996</v>
      </c>
      <c r="AH53" s="178">
        <f t="shared" si="11"/>
        <v>23096.33</v>
      </c>
      <c r="AI53" s="178">
        <f t="shared" si="12"/>
        <v>27916.06</v>
      </c>
      <c r="AJ53" s="137"/>
      <c r="AK53" s="142"/>
      <c r="AL53" s="142"/>
    </row>
    <row r="54" spans="1:38" ht="27.75" customHeight="1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20000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4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73">
        <v>3</v>
      </c>
      <c r="W54" s="73">
        <v>4</v>
      </c>
      <c r="X54" s="73">
        <v>0</v>
      </c>
      <c r="Y54" s="33">
        <f t="shared" si="6"/>
        <v>14.285714285714285</v>
      </c>
      <c r="Z54" s="33">
        <v>7211.6</v>
      </c>
      <c r="AA54" s="33">
        <f t="shared" si="7"/>
        <v>22536.46</v>
      </c>
      <c r="AB54" s="33">
        <f t="shared" si="13"/>
        <v>100</v>
      </c>
      <c r="AC54" s="33">
        <f>$AA$54</f>
        <v>22536.46</v>
      </c>
      <c r="AD54" s="33">
        <f t="shared" si="8"/>
        <v>100</v>
      </c>
      <c r="AE54" s="33">
        <f t="shared" si="10"/>
        <v>0</v>
      </c>
      <c r="AF54" s="14">
        <f t="shared" si="9"/>
        <v>0</v>
      </c>
      <c r="AG54" s="178">
        <f>'[3]Серп 15'!$AG$36</f>
        <v>7211.5999999999995</v>
      </c>
      <c r="AH54" s="178">
        <f t="shared" si="11"/>
        <v>15324.86</v>
      </c>
      <c r="AI54" s="178">
        <f t="shared" si="12"/>
        <v>22536.46</v>
      </c>
      <c r="AL54" s="136"/>
    </row>
    <row r="55" spans="1:38" s="143" customFormat="1" ht="29.25" customHeight="1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20000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4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73">
        <v>2</v>
      </c>
      <c r="W55" s="73">
        <v>3</v>
      </c>
      <c r="X55" s="73">
        <v>0</v>
      </c>
      <c r="Y55" s="33">
        <f t="shared" si="6"/>
        <v>20</v>
      </c>
      <c r="Z55" s="33">
        <v>3796.24</v>
      </c>
      <c r="AA55" s="33">
        <f t="shared" si="7"/>
        <v>5552.67</v>
      </c>
      <c r="AB55" s="33">
        <f t="shared" si="13"/>
        <v>100</v>
      </c>
      <c r="AC55" s="33">
        <f>$AA$55</f>
        <v>5552.67</v>
      </c>
      <c r="AD55" s="33">
        <f t="shared" si="8"/>
        <v>100</v>
      </c>
      <c r="AE55" s="33">
        <f t="shared" si="10"/>
        <v>0</v>
      </c>
      <c r="AF55" s="14">
        <f t="shared" si="9"/>
        <v>0</v>
      </c>
      <c r="AG55" s="178">
        <f>'[3]Серп 15'!$AG$35</f>
        <v>3796.24</v>
      </c>
      <c r="AH55" s="178">
        <f t="shared" si="11"/>
        <v>1756.43</v>
      </c>
      <c r="AI55" s="178">
        <f t="shared" si="12"/>
        <v>5552.67</v>
      </c>
      <c r="AJ55" s="137"/>
      <c r="AK55" s="189"/>
      <c r="AL55" s="142"/>
    </row>
    <row r="56" spans="1:38" s="143" customFormat="1" ht="29.25" customHeight="1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30000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4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73">
        <v>21</v>
      </c>
      <c r="W56" s="73">
        <v>30</v>
      </c>
      <c r="X56" s="73">
        <v>0</v>
      </c>
      <c r="Y56" s="33">
        <f t="shared" si="6"/>
        <v>87.5</v>
      </c>
      <c r="Z56" s="33">
        <v>12798.01</v>
      </c>
      <c r="AA56" s="33">
        <f t="shared" si="7"/>
        <v>21234.760000000002</v>
      </c>
      <c r="AB56" s="33">
        <f t="shared" si="13"/>
        <v>95.536825397111073</v>
      </c>
      <c r="AC56" s="33">
        <f>$AA$56</f>
        <v>21234.760000000002</v>
      </c>
      <c r="AD56" s="33">
        <f t="shared" si="8"/>
        <v>100</v>
      </c>
      <c r="AE56" s="33">
        <f t="shared" si="10"/>
        <v>0</v>
      </c>
      <c r="AF56" s="14">
        <f t="shared" si="9"/>
        <v>0</v>
      </c>
      <c r="AG56" s="178">
        <f>'[3]Серп 15'!$AG$45</f>
        <v>11805.99</v>
      </c>
      <c r="AH56" s="178">
        <f t="shared" si="11"/>
        <v>9428.77</v>
      </c>
      <c r="AI56" s="178">
        <f t="shared" si="12"/>
        <v>21234.760000000002</v>
      </c>
      <c r="AJ56" s="137"/>
      <c r="AK56" s="142"/>
      <c r="AL56" s="142"/>
    </row>
    <row r="57" spans="1:38" s="143" customFormat="1" ht="33" customHeight="1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50000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4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73">
        <v>21</v>
      </c>
      <c r="W57" s="73">
        <v>21</v>
      </c>
      <c r="X57" s="73">
        <v>0</v>
      </c>
      <c r="Y57" s="33">
        <f t="shared" si="6"/>
        <v>14.482758620689657</v>
      </c>
      <c r="Z57" s="33">
        <v>10712.82</v>
      </c>
      <c r="AA57" s="33">
        <f t="shared" si="7"/>
        <v>28283.22</v>
      </c>
      <c r="AB57" s="33">
        <f t="shared" si="13"/>
        <v>102.42770940786285</v>
      </c>
      <c r="AC57" s="33">
        <f>$AA$57</f>
        <v>28283.22</v>
      </c>
      <c r="AD57" s="33">
        <f t="shared" si="8"/>
        <v>100</v>
      </c>
      <c r="AE57" s="33">
        <f t="shared" si="10"/>
        <v>0</v>
      </c>
      <c r="AF57" s="14">
        <f t="shared" si="9"/>
        <v>0</v>
      </c>
      <c r="AG57" s="178">
        <f>'[3]Серп 15'!$AG$7</f>
        <v>11383.179999999998</v>
      </c>
      <c r="AH57" s="178">
        <f t="shared" si="11"/>
        <v>16900.04</v>
      </c>
      <c r="AI57" s="178">
        <f t="shared" si="12"/>
        <v>28283.22</v>
      </c>
      <c r="AJ57" s="137"/>
      <c r="AK57" s="142"/>
      <c r="AL57" s="142"/>
    </row>
    <row r="58" spans="1:38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885100</v>
      </c>
      <c r="H58" s="58">
        <f t="shared" ref="H58:M58" si="15">SUM(H7:H57)</f>
        <v>1073</v>
      </c>
      <c r="I58" s="58">
        <f t="shared" si="15"/>
        <v>161</v>
      </c>
      <c r="J58" s="58">
        <f t="shared" si="15"/>
        <v>841</v>
      </c>
      <c r="K58" s="58">
        <f t="shared" si="15"/>
        <v>639</v>
      </c>
      <c r="L58" s="58">
        <f t="shared" si="15"/>
        <v>677</v>
      </c>
      <c r="M58" s="58">
        <f t="shared" si="15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35">
        <f>SUM(V7:V57)</f>
        <v>193</v>
      </c>
      <c r="W58" s="35">
        <f>SUM(W7:W57)</f>
        <v>265</v>
      </c>
      <c r="X58" s="35">
        <f>SUM(X7:X57)</f>
        <v>2</v>
      </c>
      <c r="Y58" s="33">
        <f>IF(H58=0,0,V58/H58)*100</f>
        <v>17.986952469711088</v>
      </c>
      <c r="Z58" s="107">
        <f>SUM(Z7:Z57)</f>
        <v>357414.62000000005</v>
      </c>
      <c r="AA58" s="108">
        <f>SUM(AA7:AA57)</f>
        <v>702609.98</v>
      </c>
      <c r="AB58" s="33">
        <f>IF(Z58=0,0,AA58/Z58)*100</f>
        <v>196.58120868139076</v>
      </c>
      <c r="AC58" s="108">
        <f>SUM(AC7:AC57)</f>
        <v>702609.98</v>
      </c>
      <c r="AD58" s="33">
        <f>IF(AA58=0,0,AC58/AA58)*100</f>
        <v>100</v>
      </c>
      <c r="AE58" s="33">
        <f>SUM(AE7:AE57)</f>
        <v>0</v>
      </c>
      <c r="AF58" s="14">
        <f>IF(AA58=0,0,AE58/AA58)*100</f>
        <v>0</v>
      </c>
      <c r="AG58" s="180">
        <f>SUM(AG7:AG57)</f>
        <v>357907.32999999996</v>
      </c>
      <c r="AH58" s="180">
        <f>SUM(AH7:AH57)</f>
        <v>344702.64999999997</v>
      </c>
      <c r="AI58" s="180">
        <f>SUM(AI7:AI57)</f>
        <v>702609.98</v>
      </c>
      <c r="AL58" s="136"/>
    </row>
    <row r="59" spans="1:38" s="137" customFormat="1" x14ac:dyDescent="0.25">
      <c r="A59" s="209"/>
      <c r="B59" s="209"/>
      <c r="C59" s="209"/>
      <c r="D59" s="209"/>
      <c r="E59" s="209"/>
      <c r="F59" s="209"/>
      <c r="G59" s="209"/>
      <c r="H59" s="147"/>
      <c r="I59" s="147"/>
      <c r="J59" s="147"/>
      <c r="K59" s="147"/>
      <c r="L59" s="147"/>
      <c r="M59" s="147"/>
      <c r="N59" s="148"/>
      <c r="O59" s="147"/>
      <c r="P59" s="147"/>
      <c r="Q59" s="148"/>
      <c r="R59" s="147"/>
      <c r="S59" s="148"/>
      <c r="T59" s="149"/>
      <c r="U59" s="148"/>
      <c r="V59" s="110"/>
      <c r="W59" s="110"/>
      <c r="X59" s="110"/>
      <c r="Y59" s="111"/>
      <c r="Z59" s="113" t="s">
        <v>175</v>
      </c>
      <c r="AA59" s="359">
        <v>344702.65</v>
      </c>
      <c r="AB59" s="359"/>
      <c r="AC59" s="359"/>
      <c r="AD59" s="111"/>
      <c r="AE59" s="111"/>
      <c r="AF59" s="148"/>
      <c r="AG59" s="180"/>
      <c r="AH59" s="180"/>
      <c r="AI59" s="180"/>
    </row>
    <row r="60" spans="1:38" s="137" customFormat="1" ht="10.5" customHeight="1" x14ac:dyDescent="0.25">
      <c r="A60" s="209"/>
      <c r="B60" s="209"/>
      <c r="C60" s="209"/>
      <c r="D60" s="209"/>
      <c r="E60" s="209"/>
      <c r="F60" s="209"/>
      <c r="G60" s="209"/>
      <c r="H60" s="147"/>
      <c r="I60" s="147"/>
      <c r="J60" s="147"/>
      <c r="K60" s="147"/>
      <c r="L60" s="147"/>
      <c r="M60" s="147"/>
      <c r="N60" s="148"/>
      <c r="O60" s="147"/>
      <c r="P60" s="147"/>
      <c r="Q60" s="148"/>
      <c r="R60" s="147"/>
      <c r="S60" s="148"/>
      <c r="T60" s="149"/>
      <c r="U60" s="148"/>
      <c r="V60" s="110"/>
      <c r="W60" s="110"/>
      <c r="X60" s="110"/>
      <c r="Y60" s="111"/>
      <c r="Z60" s="113"/>
      <c r="AA60" s="127"/>
      <c r="AB60" s="363" t="s">
        <v>184</v>
      </c>
      <c r="AC60" s="363"/>
      <c r="AD60" s="138"/>
      <c r="AE60" s="373" t="s">
        <v>185</v>
      </c>
      <c r="AF60" s="373"/>
      <c r="AG60" s="180"/>
      <c r="AH60" s="180"/>
      <c r="AI60" s="180"/>
    </row>
    <row r="61" spans="1:38" s="137" customFormat="1" x14ac:dyDescent="0.25">
      <c r="D61" s="154"/>
      <c r="S61" s="153" t="s">
        <v>180</v>
      </c>
      <c r="T61" s="149">
        <v>728494.79</v>
      </c>
      <c r="V61" s="109"/>
      <c r="W61" s="109"/>
      <c r="X61" s="109"/>
      <c r="Y61" s="109"/>
      <c r="Z61" s="128"/>
      <c r="AA61" s="130">
        <f>AA58-AA59</f>
        <v>357907.32999999996</v>
      </c>
      <c r="AB61" s="131" t="s">
        <v>166</v>
      </c>
      <c r="AC61" s="129">
        <f>T58</f>
        <v>344702.64999999997</v>
      </c>
      <c r="AD61" s="129"/>
      <c r="AE61" s="381"/>
      <c r="AF61" s="381"/>
      <c r="AG61" s="133"/>
    </row>
    <row r="62" spans="1:38" s="137" customFormat="1" x14ac:dyDescent="0.25">
      <c r="D62" s="154"/>
      <c r="R62" s="367" t="s">
        <v>181</v>
      </c>
      <c r="S62" s="154" t="s">
        <v>177</v>
      </c>
      <c r="T62" s="155">
        <f>AC58</f>
        <v>702609.98</v>
      </c>
      <c r="V62" s="109"/>
      <c r="W62" s="109"/>
      <c r="X62" s="109"/>
      <c r="Y62" s="109"/>
      <c r="Z62" s="128"/>
      <c r="AA62" s="364" t="s">
        <v>167</v>
      </c>
      <c r="AB62" s="364"/>
      <c r="AC62" s="130">
        <f>AG58</f>
        <v>357907.32999999996</v>
      </c>
      <c r="AD62" s="139" t="s">
        <v>171</v>
      </c>
      <c r="AE62" s="376">
        <v>92998.91</v>
      </c>
      <c r="AF62" s="376"/>
      <c r="AG62" s="133"/>
    </row>
    <row r="63" spans="1:38" s="137" customFormat="1" x14ac:dyDescent="0.25">
      <c r="D63" s="154"/>
      <c r="R63" s="367"/>
      <c r="S63" s="154" t="s">
        <v>178</v>
      </c>
      <c r="T63" s="156">
        <v>43532.480000000003</v>
      </c>
      <c r="V63" s="109"/>
      <c r="W63" s="109"/>
      <c r="X63" s="109"/>
      <c r="Y63" s="109"/>
      <c r="Z63" s="128"/>
      <c r="AA63" s="364" t="s">
        <v>168</v>
      </c>
      <c r="AB63" s="364"/>
      <c r="AC63" s="128">
        <v>90523.56</v>
      </c>
      <c r="AD63" s="139" t="s">
        <v>172</v>
      </c>
      <c r="AE63" s="375">
        <v>520874.99</v>
      </c>
      <c r="AF63" s="375"/>
      <c r="AG63" s="133"/>
    </row>
    <row r="64" spans="1:38" s="137" customFormat="1" x14ac:dyDescent="0.25">
      <c r="D64" s="154"/>
      <c r="R64" s="367"/>
      <c r="S64" s="157" t="s">
        <v>179</v>
      </c>
      <c r="T64" s="137">
        <v>10305.209999999999</v>
      </c>
      <c r="V64" s="109"/>
      <c r="W64" s="109"/>
      <c r="X64" s="109"/>
      <c r="Y64" s="109"/>
      <c r="Z64" s="128"/>
      <c r="AA64" s="365" t="s">
        <v>169</v>
      </c>
      <c r="AB64" s="365"/>
      <c r="AC64" s="129">
        <v>12385.79</v>
      </c>
      <c r="AD64" s="140" t="s">
        <v>173</v>
      </c>
      <c r="AE64" s="377">
        <f>AE62+AE63</f>
        <v>613873.9</v>
      </c>
      <c r="AF64" s="374"/>
      <c r="AG64" s="133"/>
    </row>
    <row r="65" spans="3:43" s="137" customFormat="1" x14ac:dyDescent="0.25">
      <c r="D65" s="154"/>
      <c r="R65" s="137" t="s">
        <v>182</v>
      </c>
      <c r="T65" s="154">
        <v>176172.34</v>
      </c>
      <c r="V65" s="109"/>
      <c r="W65" s="109"/>
      <c r="X65" s="109"/>
      <c r="Y65" s="109"/>
      <c r="Z65" s="128"/>
      <c r="AA65" s="362" t="s">
        <v>170</v>
      </c>
      <c r="AB65" s="362"/>
      <c r="AC65" s="130">
        <f>SUM(AC62:AC64)</f>
        <v>460816.67999999993</v>
      </c>
      <c r="AD65" s="128"/>
      <c r="AE65" s="128"/>
      <c r="AF65" s="133"/>
      <c r="AG65" s="133"/>
    </row>
    <row r="66" spans="3:43" s="137" customFormat="1" x14ac:dyDescent="0.25">
      <c r="D66" s="154"/>
      <c r="T66" s="158">
        <f>T61-T62-T63-T64-T65</f>
        <v>-204125.21999999994</v>
      </c>
      <c r="V66" s="109"/>
      <c r="W66" s="109"/>
      <c r="X66" s="109"/>
      <c r="Y66" s="109"/>
      <c r="Z66" s="128"/>
      <c r="AA66" s="128"/>
      <c r="AB66" s="128"/>
      <c r="AC66" s="130">
        <v>0.45</v>
      </c>
      <c r="AD66" s="128"/>
      <c r="AE66" s="128"/>
      <c r="AF66" s="133"/>
      <c r="AG66" s="133"/>
    </row>
    <row r="67" spans="3:43" s="137" customFormat="1" ht="15.75" x14ac:dyDescent="0.25">
      <c r="V67" s="109"/>
      <c r="W67" s="109"/>
      <c r="X67" s="109"/>
      <c r="Y67" s="109"/>
      <c r="Z67" s="109"/>
      <c r="AA67" s="109"/>
      <c r="AB67" s="109"/>
      <c r="AC67" s="192">
        <f>SUM(AC65:AC66)</f>
        <v>460817.12999999995</v>
      </c>
      <c r="AD67" s="109"/>
      <c r="AE67" s="109"/>
    </row>
    <row r="68" spans="3:43" s="137" customFormat="1" x14ac:dyDescent="0.25"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</row>
    <row r="69" spans="3:43" s="120" customFormat="1" x14ac:dyDescent="0.25"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G69" s="137"/>
      <c r="AH69" s="137"/>
      <c r="AI69" s="137"/>
      <c r="AJ69" s="137"/>
    </row>
    <row r="70" spans="3:43" s="120" customFormat="1" x14ac:dyDescent="0.25"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G70" s="137"/>
      <c r="AH70" s="137"/>
      <c r="AI70" s="137"/>
      <c r="AJ70" s="137"/>
    </row>
    <row r="71" spans="3:43" s="78" customFormat="1" x14ac:dyDescent="0.25">
      <c r="C71" s="120"/>
      <c r="V71" s="83"/>
      <c r="W71" s="83"/>
      <c r="X71" s="83"/>
      <c r="Y71" s="83"/>
      <c r="Z71" s="83"/>
      <c r="AA71" s="83"/>
      <c r="AB71" s="135"/>
      <c r="AC71" s="135"/>
      <c r="AD71" s="135"/>
      <c r="AE71" s="135"/>
      <c r="AF71" s="120"/>
      <c r="AG71" s="137"/>
      <c r="AH71" s="137"/>
      <c r="AI71" s="137"/>
      <c r="AJ71" s="137"/>
      <c r="AK71" s="120"/>
      <c r="AL71" s="120"/>
      <c r="AM71" s="120"/>
      <c r="AN71" s="120"/>
      <c r="AO71" s="120"/>
      <c r="AP71" s="120"/>
      <c r="AQ71" s="120"/>
    </row>
    <row r="72" spans="3:43" s="78" customFormat="1" x14ac:dyDescent="0.25">
      <c r="C72" s="120"/>
      <c r="V72" s="83"/>
      <c r="W72" s="83"/>
      <c r="X72" s="83"/>
      <c r="Y72" s="83"/>
      <c r="Z72" s="83"/>
      <c r="AA72" s="83"/>
      <c r="AB72" s="135"/>
      <c r="AC72" s="135"/>
      <c r="AD72" s="135"/>
      <c r="AE72" s="135"/>
      <c r="AF72" s="120"/>
      <c r="AG72" s="137"/>
      <c r="AH72" s="137"/>
      <c r="AI72" s="137"/>
      <c r="AJ72" s="137"/>
      <c r="AK72" s="120"/>
      <c r="AL72" s="120"/>
    </row>
    <row r="73" spans="3:43" s="78" customFormat="1" x14ac:dyDescent="0.25">
      <c r="V73" s="83"/>
      <c r="W73" s="83"/>
      <c r="X73" s="83"/>
      <c r="Y73" s="83"/>
      <c r="Z73" s="83"/>
      <c r="AA73" s="83"/>
      <c r="AB73" s="135"/>
      <c r="AC73" s="135"/>
      <c r="AD73" s="135"/>
      <c r="AE73" s="135"/>
      <c r="AF73" s="120"/>
      <c r="AG73" s="137"/>
      <c r="AH73" s="137"/>
      <c r="AI73" s="137"/>
      <c r="AJ73" s="137"/>
      <c r="AK73" s="120"/>
      <c r="AL73" s="120"/>
    </row>
    <row r="74" spans="3:43" s="78" customFormat="1" x14ac:dyDescent="0.25"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G74" s="137"/>
      <c r="AH74" s="137"/>
      <c r="AI74" s="137"/>
      <c r="AJ74" s="137"/>
      <c r="AK74" s="120"/>
    </row>
    <row r="75" spans="3:43" s="78" customFormat="1" x14ac:dyDescent="0.25"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G75" s="137"/>
      <c r="AH75" s="137"/>
      <c r="AI75" s="137"/>
      <c r="AJ75" s="137"/>
      <c r="AK75" s="120"/>
    </row>
    <row r="76" spans="3:43" s="78" customFormat="1" x14ac:dyDescent="0.25"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G76" s="137"/>
      <c r="AH76" s="137"/>
      <c r="AI76" s="137"/>
      <c r="AJ76" s="137"/>
      <c r="AK76" s="120"/>
    </row>
    <row r="77" spans="3:43" s="78" customFormat="1" x14ac:dyDescent="0.25"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G77" s="137"/>
      <c r="AH77" s="137"/>
      <c r="AI77" s="137"/>
      <c r="AJ77" s="137"/>
      <c r="AK77" s="120"/>
    </row>
  </sheetData>
  <mergeCells count="47"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H4:H5"/>
    <mergeCell ref="I4:I5"/>
    <mergeCell ref="J4:J5"/>
    <mergeCell ref="K4:K5"/>
    <mergeCell ref="L4:L5"/>
    <mergeCell ref="V2:AF2"/>
    <mergeCell ref="K3:O3"/>
    <mergeCell ref="P3:U3"/>
    <mergeCell ref="V3:Z3"/>
    <mergeCell ref="AA3:AF3"/>
    <mergeCell ref="R4:S4"/>
    <mergeCell ref="AE4:AF4"/>
    <mergeCell ref="A58:F58"/>
    <mergeCell ref="AA59:AC59"/>
    <mergeCell ref="AB60:AC60"/>
    <mergeCell ref="AE60:AF60"/>
    <mergeCell ref="V4:V5"/>
    <mergeCell ref="W4:W5"/>
    <mergeCell ref="X4:X5"/>
    <mergeCell ref="Y4:Y5"/>
    <mergeCell ref="Z4:Z5"/>
    <mergeCell ref="AA4:AB4"/>
    <mergeCell ref="M4:M5"/>
    <mergeCell ref="N4:N5"/>
    <mergeCell ref="O4:O5"/>
    <mergeCell ref="P4:Q4"/>
    <mergeCell ref="T4:U4"/>
    <mergeCell ref="AC4:AD4"/>
    <mergeCell ref="AA65:AB65"/>
    <mergeCell ref="AE61:AF61"/>
    <mergeCell ref="R62:R64"/>
    <mergeCell ref="AA62:AB62"/>
    <mergeCell ref="AE62:AF62"/>
    <mergeCell ref="AA63:AB63"/>
    <mergeCell ref="AE63:AF63"/>
    <mergeCell ref="AA64:AB64"/>
    <mergeCell ref="AE64:AF64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opLeftCell="C55" workbookViewId="0">
      <pane xSplit="6" topLeftCell="I1" activePane="topRight" state="frozen"/>
      <selection activeCell="C30" sqref="C30"/>
      <selection pane="topRight" activeCell="C55" sqref="A1:XFD1048576"/>
    </sheetView>
  </sheetViews>
  <sheetFormatPr defaultRowHeight="15" x14ac:dyDescent="0.25"/>
  <cols>
    <col min="3" max="3" width="2.28515625" customWidth="1"/>
    <col min="4" max="4" width="17.42578125" customWidth="1"/>
    <col min="16" max="17" width="9.140625" style="78"/>
    <col min="18" max="18" width="10.7109375" style="78" bestFit="1" customWidth="1"/>
    <col min="19" max="19" width="9.28515625" style="78" bestFit="1" customWidth="1"/>
    <col min="20" max="20" width="9.7109375" style="78" customWidth="1"/>
    <col min="21" max="21" width="9.5703125" bestFit="1" customWidth="1"/>
    <col min="22" max="25" width="9.5703125" style="83" bestFit="1" customWidth="1"/>
    <col min="26" max="26" width="10.7109375" style="83" bestFit="1" customWidth="1"/>
    <col min="27" max="27" width="12.42578125" style="216" bestFit="1" customWidth="1"/>
    <col min="28" max="28" width="9.7109375" style="83" bestFit="1" customWidth="1"/>
    <col min="29" max="29" width="11.42578125" style="83" customWidth="1"/>
    <col min="30" max="30" width="9.5703125" style="83" bestFit="1" customWidth="1"/>
    <col min="31" max="31" width="10.7109375" style="83" bestFit="1" customWidth="1"/>
    <col min="32" max="32" width="9.7109375" style="78" bestFit="1" customWidth="1"/>
    <col min="33" max="33" width="10.85546875" style="137" customWidth="1"/>
    <col min="34" max="35" width="12.42578125" style="137" bestFit="1" customWidth="1"/>
    <col min="36" max="36" width="9.140625" style="137"/>
    <col min="37" max="37" width="9.140625" style="136"/>
  </cols>
  <sheetData>
    <row r="1" spans="1:38" ht="42" customHeight="1" x14ac:dyDescent="0.25">
      <c r="A1" s="307" t="s">
        <v>193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L1" s="136"/>
    </row>
    <row r="2" spans="1:38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L2" s="136"/>
    </row>
    <row r="3" spans="1:38" ht="29.2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21" t="s">
        <v>17</v>
      </c>
      <c r="W3" s="325"/>
      <c r="X3" s="325"/>
      <c r="Y3" s="325"/>
      <c r="Z3" s="322"/>
      <c r="AA3" s="304" t="s">
        <v>26</v>
      </c>
      <c r="AB3" s="305"/>
      <c r="AC3" s="305"/>
      <c r="AD3" s="305"/>
      <c r="AE3" s="305"/>
      <c r="AF3" s="306"/>
      <c r="AL3" s="136"/>
    </row>
    <row r="4" spans="1:38" ht="33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323" t="s">
        <v>9</v>
      </c>
      <c r="W4" s="323" t="s">
        <v>24</v>
      </c>
      <c r="X4" s="323" t="s">
        <v>23</v>
      </c>
      <c r="Y4" s="323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26" t="s">
        <v>19</v>
      </c>
      <c r="AA4" s="321" t="s">
        <v>2</v>
      </c>
      <c r="AB4" s="322"/>
      <c r="AC4" s="321" t="s">
        <v>7</v>
      </c>
      <c r="AD4" s="322"/>
      <c r="AE4" s="304" t="s">
        <v>16</v>
      </c>
      <c r="AF4" s="306"/>
      <c r="AL4" s="136"/>
    </row>
    <row r="5" spans="1:38" s="83" customFormat="1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324"/>
      <c r="Y5" s="324"/>
      <c r="Z5" s="327"/>
      <c r="AA5" s="84" t="str">
        <f>"сума, грн.
(гр."&amp;T6&amp;"+гр."&amp;Z6&amp;")"</f>
        <v>сума, грн.
(гр.20+гр.26)</v>
      </c>
      <c r="AB5" s="85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85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3" t="s">
        <v>165</v>
      </c>
      <c r="AH5" s="133" t="s">
        <v>163</v>
      </c>
      <c r="AI5" s="133" t="s">
        <v>164</v>
      </c>
      <c r="AJ5" s="137"/>
      <c r="AK5" s="135"/>
      <c r="AL5" s="135"/>
    </row>
    <row r="6" spans="1:38" s="83" customFormat="1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72">
        <f t="shared" si="0"/>
        <v>22</v>
      </c>
      <c r="W6" s="72">
        <f t="shared" si="0"/>
        <v>23</v>
      </c>
      <c r="X6" s="72">
        <f t="shared" si="0"/>
        <v>24</v>
      </c>
      <c r="Y6" s="72">
        <f t="shared" si="0"/>
        <v>25</v>
      </c>
      <c r="Z6" s="72">
        <f t="shared" si="0"/>
        <v>26</v>
      </c>
      <c r="AA6" s="72">
        <f t="shared" si="0"/>
        <v>27</v>
      </c>
      <c r="AB6" s="72">
        <f t="shared" si="0"/>
        <v>28</v>
      </c>
      <c r="AC6" s="72">
        <f t="shared" si="0"/>
        <v>29</v>
      </c>
      <c r="AD6" s="72">
        <f t="shared" si="0"/>
        <v>30</v>
      </c>
      <c r="AE6" s="72">
        <v>31</v>
      </c>
      <c r="AF6" s="11">
        <v>32</v>
      </c>
      <c r="AG6" s="133" t="s">
        <v>183</v>
      </c>
      <c r="AH6" s="133"/>
      <c r="AI6" s="133"/>
      <c r="AJ6" s="137"/>
      <c r="AK6" s="135"/>
      <c r="AL6" s="135"/>
    </row>
    <row r="7" spans="1:38" s="83" customFormat="1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50000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73">
        <v>8</v>
      </c>
      <c r="W7" s="73">
        <v>18</v>
      </c>
      <c r="X7" s="73">
        <v>0</v>
      </c>
      <c r="Y7" s="33">
        <f t="shared" ref="Y7:Y57" si="6">IF(H7=0,0,V7/H7)*100</f>
        <v>27.586206896551722</v>
      </c>
      <c r="Z7" s="33">
        <v>16454.919999999998</v>
      </c>
      <c r="AA7" s="33">
        <f>'[4]МО-вер 15'!$AG$18</f>
        <v>16454.919999999998</v>
      </c>
      <c r="AB7" s="33">
        <f>AA7/Z7*100</f>
        <v>100</v>
      </c>
      <c r="AC7" s="33">
        <f>$AA$7</f>
        <v>16454.919999999998</v>
      </c>
      <c r="AD7" s="33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78">
        <f>'[3]Серп 15'!$AG$18</f>
        <v>16454.919999999998</v>
      </c>
      <c r="AH7" s="178">
        <f>T7</f>
        <v>7644.35</v>
      </c>
      <c r="AI7" s="178">
        <f>AG7+AH7</f>
        <v>24099.269999999997</v>
      </c>
      <c r="AJ7" s="137"/>
      <c r="AK7" s="135"/>
      <c r="AL7" s="135"/>
    </row>
    <row r="8" spans="1:38" s="83" customFormat="1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/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73">
        <v>0</v>
      </c>
      <c r="W8" s="73">
        <v>0</v>
      </c>
      <c r="X8" s="73">
        <v>0</v>
      </c>
      <c r="Y8" s="33">
        <f t="shared" si="6"/>
        <v>0</v>
      </c>
      <c r="Z8" s="33">
        <v>0</v>
      </c>
      <c r="AA8" s="33">
        <f>'[4]МО-вер 15'!$AG$50</f>
        <v>0</v>
      </c>
      <c r="AB8" s="33">
        <v>0</v>
      </c>
      <c r="AC8" s="33">
        <f>AA8</f>
        <v>0</v>
      </c>
      <c r="AD8" s="33">
        <f t="shared" si="7"/>
        <v>0</v>
      </c>
      <c r="AE8" s="33">
        <f t="shared" ref="AE8:AE57" si="9">AA8-AC8</f>
        <v>0</v>
      </c>
      <c r="AF8" s="14">
        <f t="shared" si="8"/>
        <v>0</v>
      </c>
      <c r="AG8" s="133">
        <v>0</v>
      </c>
      <c r="AH8" s="178">
        <f t="shared" ref="AH8:AH57" si="10">T8</f>
        <v>0</v>
      </c>
      <c r="AI8" s="178">
        <f t="shared" ref="AI8:AI57" si="11">AG8+AH8</f>
        <v>0</v>
      </c>
      <c r="AJ8" s="137"/>
      <c r="AK8" s="135"/>
      <c r="AL8" s="135"/>
    </row>
    <row r="9" spans="1:38" s="83" customFormat="1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30000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73">
        <v>0</v>
      </c>
      <c r="W9" s="73">
        <v>0</v>
      </c>
      <c r="X9" s="73">
        <v>0</v>
      </c>
      <c r="Y9" s="33">
        <f t="shared" si="6"/>
        <v>0</v>
      </c>
      <c r="Z9" s="33">
        <v>0</v>
      </c>
      <c r="AA9" s="33">
        <f>'[4]МО-вер 15'!$AG$22</f>
        <v>0</v>
      </c>
      <c r="AB9" s="33">
        <v>0</v>
      </c>
      <c r="AC9" s="33">
        <f>$AA$9</f>
        <v>0</v>
      </c>
      <c r="AD9" s="33">
        <f t="shared" si="7"/>
        <v>0</v>
      </c>
      <c r="AE9" s="33">
        <f t="shared" si="9"/>
        <v>0</v>
      </c>
      <c r="AF9" s="14">
        <f t="shared" si="8"/>
        <v>0</v>
      </c>
      <c r="AG9" s="178">
        <f>'[3]Серп 15'!$AG$22</f>
        <v>0</v>
      </c>
      <c r="AH9" s="178">
        <f t="shared" si="10"/>
        <v>26929.119999999999</v>
      </c>
      <c r="AI9" s="178">
        <f t="shared" si="11"/>
        <v>26929.119999999999</v>
      </c>
      <c r="AJ9" s="137"/>
      <c r="AK9" s="135"/>
      <c r="AL9" s="135"/>
    </row>
    <row r="10" spans="1:38" s="83" customFormat="1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/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73">
        <v>0</v>
      </c>
      <c r="W10" s="73">
        <v>0</v>
      </c>
      <c r="X10" s="73">
        <v>0</v>
      </c>
      <c r="Y10" s="33">
        <f t="shared" si="6"/>
        <v>0</v>
      </c>
      <c r="Z10" s="33">
        <v>0</v>
      </c>
      <c r="AA10" s="33">
        <f t="shared" ref="AA10:AA52" si="12">AI10</f>
        <v>0</v>
      </c>
      <c r="AB10" s="33">
        <v>0</v>
      </c>
      <c r="AC10" s="33">
        <f>AA10</f>
        <v>0</v>
      </c>
      <c r="AD10" s="33">
        <f t="shared" si="7"/>
        <v>0</v>
      </c>
      <c r="AE10" s="33">
        <f t="shared" si="9"/>
        <v>0</v>
      </c>
      <c r="AF10" s="14">
        <f t="shared" si="8"/>
        <v>0</v>
      </c>
      <c r="AG10" s="133">
        <v>0</v>
      </c>
      <c r="AH10" s="178">
        <f t="shared" si="10"/>
        <v>0</v>
      </c>
      <c r="AI10" s="178">
        <f t="shared" si="11"/>
        <v>0</v>
      </c>
      <c r="AJ10" s="137"/>
      <c r="AK10" s="135"/>
      <c r="AL10" s="135"/>
    </row>
    <row r="11" spans="1:38" s="83" customFormat="1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20000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73">
        <v>1</v>
      </c>
      <c r="W11" s="73">
        <v>1</v>
      </c>
      <c r="X11" s="73">
        <v>0</v>
      </c>
      <c r="Y11" s="33">
        <f t="shared" si="6"/>
        <v>25</v>
      </c>
      <c r="Z11" s="33">
        <v>23999.51</v>
      </c>
      <c r="AA11" s="33">
        <f>'[4]МО-вер 15'!$AG$20</f>
        <v>23999.510000000002</v>
      </c>
      <c r="AB11" s="33">
        <f t="shared" ref="AB11:AB57" si="13">AA11/Z11*100</f>
        <v>100.00000000000003</v>
      </c>
      <c r="AC11" s="33">
        <f>$AA$11</f>
        <v>23999.510000000002</v>
      </c>
      <c r="AD11" s="33">
        <f t="shared" si="7"/>
        <v>100</v>
      </c>
      <c r="AE11" s="33">
        <f t="shared" si="9"/>
        <v>0</v>
      </c>
      <c r="AF11" s="14">
        <f t="shared" si="8"/>
        <v>0</v>
      </c>
      <c r="AG11" s="178">
        <f>'[3]Серп 15'!$AG$20</f>
        <v>23999.510000000002</v>
      </c>
      <c r="AH11" s="178">
        <f t="shared" si="10"/>
        <v>0</v>
      </c>
      <c r="AI11" s="178">
        <f t="shared" si="11"/>
        <v>23999.510000000002</v>
      </c>
      <c r="AJ11" s="137"/>
      <c r="AK11" s="135"/>
      <c r="AL11" s="135"/>
    </row>
    <row r="12" spans="1:38" s="83" customFormat="1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10000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73">
        <v>1</v>
      </c>
      <c r="W12" s="73">
        <v>1</v>
      </c>
      <c r="X12" s="73">
        <v>0</v>
      </c>
      <c r="Y12" s="33">
        <f t="shared" si="6"/>
        <v>10</v>
      </c>
      <c r="Z12" s="33">
        <v>363.55</v>
      </c>
      <c r="AA12" s="33">
        <f>'[4]МО-вер 15'!$AG$37</f>
        <v>363.55</v>
      </c>
      <c r="AB12" s="33">
        <f t="shared" si="13"/>
        <v>100</v>
      </c>
      <c r="AC12" s="33">
        <f>$AA$12</f>
        <v>363.55</v>
      </c>
      <c r="AD12" s="33">
        <f t="shared" si="7"/>
        <v>100</v>
      </c>
      <c r="AE12" s="33">
        <f t="shared" si="9"/>
        <v>0</v>
      </c>
      <c r="AF12" s="14">
        <f t="shared" si="8"/>
        <v>0</v>
      </c>
      <c r="AG12" s="178">
        <f>'[3]Серп 15'!$AG$37</f>
        <v>363.55</v>
      </c>
      <c r="AH12" s="178">
        <f t="shared" si="10"/>
        <v>4759.0200000000004</v>
      </c>
      <c r="AI12" s="178">
        <f t="shared" si="11"/>
        <v>5122.5700000000006</v>
      </c>
      <c r="AJ12" s="137"/>
      <c r="AK12" s="135"/>
      <c r="AL12" s="135"/>
    </row>
    <row r="13" spans="1:38" s="83" customFormat="1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30000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73">
        <v>3</v>
      </c>
      <c r="W13" s="73">
        <v>3</v>
      </c>
      <c r="X13" s="73">
        <v>0</v>
      </c>
      <c r="Y13" s="33">
        <f t="shared" si="6"/>
        <v>9.375</v>
      </c>
      <c r="Z13" s="33">
        <f>AA13</f>
        <v>3516.96</v>
      </c>
      <c r="AA13" s="33">
        <f>'[4]МО-вер 15'!$AG$16</f>
        <v>3516.96</v>
      </c>
      <c r="AB13" s="33">
        <f t="shared" si="13"/>
        <v>100</v>
      </c>
      <c r="AC13" s="33">
        <f>$AA$13</f>
        <v>3516.96</v>
      </c>
      <c r="AD13" s="33">
        <f t="shared" si="7"/>
        <v>100</v>
      </c>
      <c r="AE13" s="33">
        <f t="shared" si="9"/>
        <v>0</v>
      </c>
      <c r="AF13" s="14">
        <f t="shared" si="8"/>
        <v>0</v>
      </c>
      <c r="AG13" s="178">
        <f>'[3]Серп 15'!$AG$16</f>
        <v>3516.96</v>
      </c>
      <c r="AH13" s="178">
        <f t="shared" si="10"/>
        <v>13040.39</v>
      </c>
      <c r="AI13" s="178">
        <f t="shared" si="11"/>
        <v>16557.349999999999</v>
      </c>
      <c r="AJ13" s="137"/>
      <c r="AK13" s="135"/>
      <c r="AL13" s="135"/>
    </row>
    <row r="14" spans="1:38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/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>IF(P14=0,0,T14/P14)*100</f>
        <v>43.080003579318515</v>
      </c>
      <c r="V14" s="73">
        <v>0</v>
      </c>
      <c r="W14" s="73">
        <v>0</v>
      </c>
      <c r="X14" s="73">
        <v>0</v>
      </c>
      <c r="Y14" s="33">
        <f t="shared" si="6"/>
        <v>0</v>
      </c>
      <c r="Z14" s="33">
        <v>0</v>
      </c>
      <c r="AA14" s="33">
        <f>'[4]МО-вер 15'!$AG$48</f>
        <v>0</v>
      </c>
      <c r="AB14" s="33">
        <v>0</v>
      </c>
      <c r="AC14" s="33">
        <f>$AA$14</f>
        <v>0</v>
      </c>
      <c r="AD14" s="33">
        <f t="shared" si="7"/>
        <v>0</v>
      </c>
      <c r="AE14" s="33">
        <f t="shared" si="9"/>
        <v>0</v>
      </c>
      <c r="AF14" s="14">
        <f t="shared" si="8"/>
        <v>0</v>
      </c>
      <c r="AG14" s="178">
        <f>'[3]Серп 15'!$AG$48</f>
        <v>0</v>
      </c>
      <c r="AH14" s="178">
        <f t="shared" si="10"/>
        <v>3707.03</v>
      </c>
      <c r="AI14" s="178">
        <f t="shared" si="11"/>
        <v>3707.03</v>
      </c>
      <c r="AL14" s="136"/>
    </row>
    <row r="15" spans="1:38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/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4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73">
        <v>5</v>
      </c>
      <c r="W15" s="73">
        <v>5</v>
      </c>
      <c r="X15" s="73">
        <v>0</v>
      </c>
      <c r="Y15" s="33">
        <f t="shared" si="6"/>
        <v>55.555555555555557</v>
      </c>
      <c r="Z15" s="33">
        <v>13563.44</v>
      </c>
      <c r="AA15" s="33">
        <f>'[4]МО-вер 15'!$AG$49</f>
        <v>13563.44</v>
      </c>
      <c r="AB15" s="33">
        <f t="shared" si="13"/>
        <v>100</v>
      </c>
      <c r="AC15" s="33">
        <f>$AA$15</f>
        <v>13563.44</v>
      </c>
      <c r="AD15" s="33">
        <f t="shared" si="7"/>
        <v>100</v>
      </c>
      <c r="AE15" s="33">
        <f t="shared" si="9"/>
        <v>0</v>
      </c>
      <c r="AF15" s="14">
        <f t="shared" si="8"/>
        <v>0</v>
      </c>
      <c r="AG15" s="178">
        <f>'[3]Серп 15'!$AG$49</f>
        <v>13563.44</v>
      </c>
      <c r="AH15" s="178">
        <f t="shared" si="10"/>
        <v>274.06</v>
      </c>
      <c r="AI15" s="178">
        <f t="shared" si="11"/>
        <v>13837.5</v>
      </c>
      <c r="AL15" s="136"/>
    </row>
    <row r="16" spans="1:38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20000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4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73">
        <v>1</v>
      </c>
      <c r="W16" s="73">
        <v>3</v>
      </c>
      <c r="X16" s="73">
        <v>0</v>
      </c>
      <c r="Y16" s="33">
        <f t="shared" si="6"/>
        <v>6.25</v>
      </c>
      <c r="Z16" s="33">
        <v>2993.81</v>
      </c>
      <c r="AA16" s="33">
        <f>'[4]МО-вер 15'!$AG$27</f>
        <v>2993.8100000000004</v>
      </c>
      <c r="AB16" s="33">
        <f t="shared" si="13"/>
        <v>100.00000000000003</v>
      </c>
      <c r="AC16" s="33">
        <f>$AA$16</f>
        <v>2993.8100000000004</v>
      </c>
      <c r="AD16" s="33">
        <f t="shared" si="7"/>
        <v>100</v>
      </c>
      <c r="AE16" s="33">
        <f t="shared" si="9"/>
        <v>0</v>
      </c>
      <c r="AF16" s="14">
        <f t="shared" si="8"/>
        <v>0</v>
      </c>
      <c r="AG16" s="178">
        <f>'[3]Серп 15'!$AG$27</f>
        <v>2993.8100000000004</v>
      </c>
      <c r="AH16" s="178">
        <f t="shared" si="10"/>
        <v>1045.1600000000001</v>
      </c>
      <c r="AI16" s="178">
        <f t="shared" si="11"/>
        <v>4038.9700000000003</v>
      </c>
      <c r="AL16" s="136"/>
    </row>
    <row r="17" spans="1:38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20000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4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73">
        <v>4</v>
      </c>
      <c r="W17" s="73">
        <v>5</v>
      </c>
      <c r="X17" s="73">
        <v>0</v>
      </c>
      <c r="Y17" s="33">
        <f t="shared" si="6"/>
        <v>30.76923076923077</v>
      </c>
      <c r="Z17" s="33">
        <v>18322.04</v>
      </c>
      <c r="AA17" s="33">
        <f>'[4]МО-вер 15'!$AG$47</f>
        <v>18322.04</v>
      </c>
      <c r="AB17" s="33">
        <f t="shared" si="13"/>
        <v>100</v>
      </c>
      <c r="AC17" s="33">
        <f>$AA$17</f>
        <v>18322.04</v>
      </c>
      <c r="AD17" s="33">
        <f t="shared" si="7"/>
        <v>100</v>
      </c>
      <c r="AE17" s="33">
        <f t="shared" si="9"/>
        <v>0</v>
      </c>
      <c r="AF17" s="14">
        <f t="shared" si="8"/>
        <v>0</v>
      </c>
      <c r="AG17" s="178">
        <f>'[3]Серп 15'!$AG$47</f>
        <v>18322.04</v>
      </c>
      <c r="AH17" s="178">
        <f t="shared" si="10"/>
        <v>680.37</v>
      </c>
      <c r="AI17" s="178">
        <f t="shared" si="11"/>
        <v>19002.41</v>
      </c>
      <c r="AL17" s="136"/>
    </row>
    <row r="18" spans="1:38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30000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4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73">
        <v>4</v>
      </c>
      <c r="W18" s="73">
        <v>7</v>
      </c>
      <c r="X18" s="73">
        <v>0</v>
      </c>
      <c r="Y18" s="33">
        <f t="shared" si="6"/>
        <v>12.5</v>
      </c>
      <c r="Z18" s="33">
        <v>10804.64</v>
      </c>
      <c r="AA18" s="33">
        <v>10804.64</v>
      </c>
      <c r="AB18" s="33">
        <f t="shared" si="13"/>
        <v>100</v>
      </c>
      <c r="AC18" s="33">
        <f>$AA$18</f>
        <v>10804.64</v>
      </c>
      <c r="AD18" s="33">
        <f t="shared" si="7"/>
        <v>100</v>
      </c>
      <c r="AE18" s="33">
        <f t="shared" si="9"/>
        <v>0</v>
      </c>
      <c r="AF18" s="14">
        <f t="shared" si="8"/>
        <v>0</v>
      </c>
      <c r="AG18" s="178">
        <f>'[3]Серп 15'!$AG$44</f>
        <v>10804.64</v>
      </c>
      <c r="AH18" s="178">
        <f t="shared" si="10"/>
        <v>15511.75</v>
      </c>
      <c r="AI18" s="178">
        <f t="shared" si="11"/>
        <v>26316.39</v>
      </c>
      <c r="AL18" s="136"/>
    </row>
    <row r="19" spans="1:38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/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4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73">
        <v>4</v>
      </c>
      <c r="W19" s="73">
        <v>6</v>
      </c>
      <c r="X19" s="73">
        <v>2</v>
      </c>
      <c r="Y19" s="33">
        <f t="shared" si="6"/>
        <v>17.391304347826086</v>
      </c>
      <c r="Z19" s="33">
        <v>16879.849999999999</v>
      </c>
      <c r="AA19" s="33">
        <f>'[4]МО-вер 15'!$AG$23</f>
        <v>16879.849999999999</v>
      </c>
      <c r="AB19" s="33">
        <f t="shared" si="13"/>
        <v>100</v>
      </c>
      <c r="AC19" s="33">
        <f>$AA$19</f>
        <v>16879.849999999999</v>
      </c>
      <c r="AD19" s="33">
        <f t="shared" si="7"/>
        <v>100</v>
      </c>
      <c r="AE19" s="33">
        <f t="shared" si="9"/>
        <v>0</v>
      </c>
      <c r="AF19" s="14">
        <f t="shared" si="8"/>
        <v>0</v>
      </c>
      <c r="AG19" s="178">
        <f>'[3]Серп 15'!$AG$23</f>
        <v>16879.849999999999</v>
      </c>
      <c r="AH19" s="178">
        <f t="shared" si="10"/>
        <v>9343.36</v>
      </c>
      <c r="AI19" s="178">
        <f t="shared" si="11"/>
        <v>26223.21</v>
      </c>
      <c r="AL19" s="136"/>
    </row>
    <row r="20" spans="1:38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100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73">
        <v>0</v>
      </c>
      <c r="W20" s="73">
        <v>0</v>
      </c>
      <c r="X20" s="73">
        <v>0</v>
      </c>
      <c r="Y20" s="33">
        <f t="shared" si="6"/>
        <v>0</v>
      </c>
      <c r="Z20" s="33">
        <v>0</v>
      </c>
      <c r="AA20" s="33">
        <f t="shared" si="12"/>
        <v>0</v>
      </c>
      <c r="AB20" s="33">
        <v>0</v>
      </c>
      <c r="AC20" s="33">
        <f>AA20</f>
        <v>0</v>
      </c>
      <c r="AD20" s="33">
        <f t="shared" si="7"/>
        <v>0</v>
      </c>
      <c r="AE20" s="33">
        <f t="shared" si="9"/>
        <v>0</v>
      </c>
      <c r="AF20" s="14">
        <f t="shared" si="8"/>
        <v>0</v>
      </c>
      <c r="AG20" s="133">
        <v>0</v>
      </c>
      <c r="AH20" s="178">
        <f t="shared" si="10"/>
        <v>0</v>
      </c>
      <c r="AI20" s="178">
        <f t="shared" si="11"/>
        <v>0</v>
      </c>
      <c r="AL20" s="136"/>
    </row>
    <row r="21" spans="1:38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20000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4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73">
        <f>4+2+4</f>
        <v>10</v>
      </c>
      <c r="W21" s="73">
        <v>14</v>
      </c>
      <c r="X21" s="73">
        <v>0</v>
      </c>
      <c r="Y21" s="33">
        <f t="shared" si="6"/>
        <v>33.333333333333329</v>
      </c>
      <c r="Z21" s="33">
        <v>8655.31</v>
      </c>
      <c r="AA21" s="33">
        <f>'[4]МО-вер 15'!$AG$15</f>
        <v>8655.3100000000013</v>
      </c>
      <c r="AB21" s="33">
        <f t="shared" si="13"/>
        <v>100.00000000000003</v>
      </c>
      <c r="AC21" s="33">
        <f>$AA$21</f>
        <v>8655.3100000000013</v>
      </c>
      <c r="AD21" s="33">
        <f t="shared" si="7"/>
        <v>100</v>
      </c>
      <c r="AE21" s="33">
        <f t="shared" si="9"/>
        <v>0</v>
      </c>
      <c r="AF21" s="14">
        <f t="shared" si="8"/>
        <v>0</v>
      </c>
      <c r="AG21" s="178">
        <f>'[3]Серп 15'!$AG$15</f>
        <v>8655.3100000000013</v>
      </c>
      <c r="AH21" s="178">
        <f t="shared" si="10"/>
        <v>7352.83</v>
      </c>
      <c r="AI21" s="178">
        <f t="shared" si="11"/>
        <v>16008.140000000001</v>
      </c>
      <c r="AL21" s="136"/>
    </row>
    <row r="22" spans="1:38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30000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4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73">
        <v>4</v>
      </c>
      <c r="W22" s="73">
        <v>13</v>
      </c>
      <c r="X22" s="73">
        <v>0</v>
      </c>
      <c r="Y22" s="33">
        <f t="shared" si="6"/>
        <v>22.222222222222221</v>
      </c>
      <c r="Z22" s="33">
        <v>4492.1400000000003</v>
      </c>
      <c r="AA22" s="33">
        <f>'[4]МО-вер 15'!$AG$28</f>
        <v>4492.1399999999994</v>
      </c>
      <c r="AB22" s="33">
        <f t="shared" si="13"/>
        <v>99.999999999999972</v>
      </c>
      <c r="AC22" s="33">
        <f>$AA$22</f>
        <v>4492.1399999999994</v>
      </c>
      <c r="AD22" s="33">
        <f t="shared" si="7"/>
        <v>100</v>
      </c>
      <c r="AE22" s="33">
        <f t="shared" si="9"/>
        <v>0</v>
      </c>
      <c r="AF22" s="14">
        <f t="shared" si="8"/>
        <v>0</v>
      </c>
      <c r="AG22" s="178">
        <f>'[3]Серп 15'!$AG$28</f>
        <v>4492.1399999999994</v>
      </c>
      <c r="AH22" s="178">
        <f t="shared" si="10"/>
        <v>6335.31</v>
      </c>
      <c r="AI22" s="178">
        <f t="shared" si="11"/>
        <v>10827.45</v>
      </c>
      <c r="AL22" s="136"/>
    </row>
    <row r="23" spans="1:38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/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73">
        <v>0</v>
      </c>
      <c r="W23" s="73">
        <v>0</v>
      </c>
      <c r="X23" s="73">
        <v>0</v>
      </c>
      <c r="Y23" s="33">
        <f t="shared" si="6"/>
        <v>0</v>
      </c>
      <c r="Z23" s="33">
        <v>0</v>
      </c>
      <c r="AA23" s="33">
        <f>'[4]МО-вер 15'!$AG$51</f>
        <v>0</v>
      </c>
      <c r="AB23" s="33">
        <v>0</v>
      </c>
      <c r="AC23" s="33">
        <f>$AA$23</f>
        <v>0</v>
      </c>
      <c r="AD23" s="33">
        <f t="shared" si="7"/>
        <v>0</v>
      </c>
      <c r="AE23" s="33">
        <f t="shared" si="9"/>
        <v>0</v>
      </c>
      <c r="AF23" s="14">
        <f t="shared" si="8"/>
        <v>0</v>
      </c>
      <c r="AG23" s="178">
        <f>'[3]Серп 15'!$AG$51</f>
        <v>0</v>
      </c>
      <c r="AH23" s="178">
        <f t="shared" si="10"/>
        <v>4382.9799999999996</v>
      </c>
      <c r="AI23" s="178">
        <f t="shared" si="11"/>
        <v>4382.9799999999996</v>
      </c>
      <c r="AL23" s="136"/>
    </row>
    <row r="24" spans="1:38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5000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73">
        <v>0</v>
      </c>
      <c r="W24" s="73">
        <v>0</v>
      </c>
      <c r="X24" s="73">
        <v>0</v>
      </c>
      <c r="Y24" s="33">
        <f t="shared" si="6"/>
        <v>0</v>
      </c>
      <c r="Z24" s="33">
        <v>0</v>
      </c>
      <c r="AA24" s="33">
        <f>'[4]МО-вер 15'!$AG$56</f>
        <v>0</v>
      </c>
      <c r="AB24" s="33">
        <v>0</v>
      </c>
      <c r="AC24" s="33">
        <f>AA24</f>
        <v>0</v>
      </c>
      <c r="AD24" s="33">
        <f t="shared" si="7"/>
        <v>0</v>
      </c>
      <c r="AE24" s="33">
        <f t="shared" si="9"/>
        <v>0</v>
      </c>
      <c r="AF24" s="14">
        <f t="shared" si="8"/>
        <v>0</v>
      </c>
      <c r="AG24" s="178">
        <f>'[3]Серп 15'!$AG$56</f>
        <v>0</v>
      </c>
      <c r="AH24" s="178">
        <f t="shared" si="10"/>
        <v>0</v>
      </c>
      <c r="AI24" s="178">
        <f t="shared" si="11"/>
        <v>0</v>
      </c>
      <c r="AL24" s="136"/>
    </row>
    <row r="25" spans="1:38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10000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73">
        <v>0</v>
      </c>
      <c r="W25" s="73">
        <v>0</v>
      </c>
      <c r="X25" s="73">
        <v>0</v>
      </c>
      <c r="Y25" s="33">
        <f t="shared" si="6"/>
        <v>0</v>
      </c>
      <c r="Z25" s="33">
        <v>0</v>
      </c>
      <c r="AA25" s="33">
        <f>'[4]МО-вер 15'!$AG$40</f>
        <v>0</v>
      </c>
      <c r="AB25" s="33">
        <v>0</v>
      </c>
      <c r="AC25" s="33">
        <f>$AA$25</f>
        <v>0</v>
      </c>
      <c r="AD25" s="33">
        <f t="shared" si="7"/>
        <v>0</v>
      </c>
      <c r="AE25" s="33">
        <f t="shared" si="9"/>
        <v>0</v>
      </c>
      <c r="AF25" s="14">
        <f t="shared" si="8"/>
        <v>0</v>
      </c>
      <c r="AG25" s="178">
        <f>'[3]Серп 15'!$AG$40</f>
        <v>0</v>
      </c>
      <c r="AH25" s="178">
        <f t="shared" si="10"/>
        <v>563.33000000000004</v>
      </c>
      <c r="AI25" s="178">
        <f t="shared" si="11"/>
        <v>563.33000000000004</v>
      </c>
      <c r="AL25" s="136"/>
    </row>
    <row r="26" spans="1:38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30000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4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73">
        <v>16</v>
      </c>
      <c r="W26" s="73">
        <v>19</v>
      </c>
      <c r="X26" s="73">
        <v>0</v>
      </c>
      <c r="Y26" s="33">
        <f t="shared" si="6"/>
        <v>40</v>
      </c>
      <c r="Z26" s="33">
        <v>17370.21</v>
      </c>
      <c r="AA26" s="33">
        <f>'[4]МО-вер 15'!$AG$30</f>
        <v>17370.21</v>
      </c>
      <c r="AB26" s="33">
        <f t="shared" si="13"/>
        <v>100</v>
      </c>
      <c r="AC26" s="33">
        <f>$AA$26</f>
        <v>17370.21</v>
      </c>
      <c r="AD26" s="33">
        <f t="shared" si="7"/>
        <v>100</v>
      </c>
      <c r="AE26" s="33">
        <f t="shared" si="9"/>
        <v>0</v>
      </c>
      <c r="AF26" s="14">
        <f t="shared" si="8"/>
        <v>0</v>
      </c>
      <c r="AG26" s="178">
        <f>'[3]Серп 15'!$AG$30</f>
        <v>17370.21</v>
      </c>
      <c r="AH26" s="178">
        <f t="shared" si="10"/>
        <v>1330.86</v>
      </c>
      <c r="AI26" s="178">
        <f t="shared" si="11"/>
        <v>18701.07</v>
      </c>
      <c r="AL26" s="136"/>
    </row>
    <row r="27" spans="1:38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5000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4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73">
        <v>0</v>
      </c>
      <c r="W27" s="73">
        <v>0</v>
      </c>
      <c r="X27" s="73">
        <v>0</v>
      </c>
      <c r="Y27" s="33">
        <f t="shared" si="6"/>
        <v>0</v>
      </c>
      <c r="Z27" s="33">
        <v>0</v>
      </c>
      <c r="AA27" s="33">
        <f>'[4]МО-вер 15'!$AG$25</f>
        <v>0</v>
      </c>
      <c r="AB27" s="33">
        <v>0</v>
      </c>
      <c r="AC27" s="33">
        <f>$AA$27</f>
        <v>0</v>
      </c>
      <c r="AD27" s="33">
        <f t="shared" si="7"/>
        <v>0</v>
      </c>
      <c r="AE27" s="33">
        <f t="shared" si="9"/>
        <v>0</v>
      </c>
      <c r="AF27" s="14">
        <f t="shared" si="8"/>
        <v>0</v>
      </c>
      <c r="AG27" s="133">
        <v>0</v>
      </c>
      <c r="AH27" s="178">
        <f t="shared" si="10"/>
        <v>10869.96</v>
      </c>
      <c r="AI27" s="178">
        <f t="shared" si="11"/>
        <v>10869.96</v>
      </c>
      <c r="AL27" s="136"/>
    </row>
    <row r="28" spans="1:38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30000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4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73">
        <v>10</v>
      </c>
      <c r="W28" s="73">
        <v>15</v>
      </c>
      <c r="X28" s="73">
        <v>0</v>
      </c>
      <c r="Y28" s="33">
        <f t="shared" si="6"/>
        <v>17.857142857142858</v>
      </c>
      <c r="Z28" s="33">
        <f>AA28</f>
        <v>22458.34</v>
      </c>
      <c r="AA28" s="33">
        <f>'[4]МО-вер 15'!$AG$39</f>
        <v>22458.34</v>
      </c>
      <c r="AB28" s="33">
        <f t="shared" si="13"/>
        <v>100</v>
      </c>
      <c r="AC28" s="33">
        <f>AA28-AE28</f>
        <v>22458.34</v>
      </c>
      <c r="AD28" s="33">
        <f t="shared" si="7"/>
        <v>100</v>
      </c>
      <c r="AE28" s="33">
        <v>0</v>
      </c>
      <c r="AF28" s="14">
        <f t="shared" si="8"/>
        <v>0</v>
      </c>
      <c r="AG28" s="178">
        <f>'[3]Серп 15'!$AG$39</f>
        <v>21806.19</v>
      </c>
      <c r="AH28" s="178">
        <f t="shared" si="10"/>
        <v>11770.17</v>
      </c>
      <c r="AI28" s="178">
        <f t="shared" si="11"/>
        <v>33576.36</v>
      </c>
      <c r="AL28" s="136"/>
    </row>
    <row r="29" spans="1:38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30000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4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73">
        <v>8</v>
      </c>
      <c r="W29" s="73">
        <v>8</v>
      </c>
      <c r="X29" s="73">
        <v>0</v>
      </c>
      <c r="Y29" s="33">
        <f t="shared" si="6"/>
        <v>33.333333333333329</v>
      </c>
      <c r="Z29" s="33">
        <f>AA29</f>
        <v>22881.829999999998</v>
      </c>
      <c r="AA29" s="33">
        <f>'[4]МО-вер 15'!$AG$32</f>
        <v>22881.829999999998</v>
      </c>
      <c r="AB29" s="33">
        <f t="shared" si="13"/>
        <v>100</v>
      </c>
      <c r="AC29" s="33">
        <f>$AA$29</f>
        <v>22881.829999999998</v>
      </c>
      <c r="AD29" s="33">
        <f t="shared" si="7"/>
        <v>100</v>
      </c>
      <c r="AE29" s="33">
        <f t="shared" si="9"/>
        <v>0</v>
      </c>
      <c r="AF29" s="14">
        <f t="shared" si="8"/>
        <v>0</v>
      </c>
      <c r="AG29" s="178">
        <f>'[3]Серп 15'!$AG$32</f>
        <v>22881.829999999998</v>
      </c>
      <c r="AH29" s="178">
        <f t="shared" si="10"/>
        <v>8273.7000000000007</v>
      </c>
      <c r="AI29" s="178">
        <f t="shared" si="11"/>
        <v>31155.53</v>
      </c>
      <c r="AL29" s="136"/>
    </row>
    <row r="30" spans="1:38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/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4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73">
        <v>0</v>
      </c>
      <c r="W30" s="73">
        <v>0</v>
      </c>
      <c r="X30" s="73">
        <v>0</v>
      </c>
      <c r="Y30" s="33">
        <f t="shared" si="6"/>
        <v>0</v>
      </c>
      <c r="Z30" s="33">
        <v>0</v>
      </c>
      <c r="AA30" s="33">
        <f>'[4]МО-вер 15'!$AG$24</f>
        <v>0</v>
      </c>
      <c r="AB30" s="33">
        <v>0</v>
      </c>
      <c r="AC30" s="33">
        <f>$AA$30</f>
        <v>0</v>
      </c>
      <c r="AD30" s="33">
        <f t="shared" si="7"/>
        <v>0</v>
      </c>
      <c r="AE30" s="33">
        <f t="shared" si="9"/>
        <v>0</v>
      </c>
      <c r="AF30" s="14">
        <f t="shared" si="8"/>
        <v>0</v>
      </c>
      <c r="AG30" s="133">
        <v>0</v>
      </c>
      <c r="AH30" s="178">
        <f t="shared" si="10"/>
        <v>8845.52</v>
      </c>
      <c r="AI30" s="178">
        <f t="shared" si="11"/>
        <v>8845.52</v>
      </c>
      <c r="AL30" s="136"/>
    </row>
    <row r="31" spans="1:38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30000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4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73">
        <v>1</v>
      </c>
      <c r="W31" s="73">
        <v>1</v>
      </c>
      <c r="X31" s="73">
        <v>0</v>
      </c>
      <c r="Y31" s="33">
        <f t="shared" si="6"/>
        <v>2.3809523809523809</v>
      </c>
      <c r="Z31" s="33">
        <f>AA31</f>
        <v>28111.73</v>
      </c>
      <c r="AA31" s="33">
        <f>'[4]МО-вер 15'!$AG$8</f>
        <v>28111.73</v>
      </c>
      <c r="AB31" s="33">
        <f t="shared" si="13"/>
        <v>100</v>
      </c>
      <c r="AC31" s="33">
        <f>$AA$31</f>
        <v>28111.73</v>
      </c>
      <c r="AD31" s="33">
        <f t="shared" si="7"/>
        <v>100</v>
      </c>
      <c r="AE31" s="33">
        <f t="shared" si="9"/>
        <v>0</v>
      </c>
      <c r="AF31" s="14">
        <f t="shared" si="8"/>
        <v>0</v>
      </c>
      <c r="AG31" s="178">
        <f>'[3]Серп 15'!$AG$8</f>
        <v>28111.73</v>
      </c>
      <c r="AH31" s="178">
        <f t="shared" si="10"/>
        <v>14719.19</v>
      </c>
      <c r="AI31" s="178">
        <f t="shared" si="11"/>
        <v>42830.92</v>
      </c>
      <c r="AL31" s="136"/>
    </row>
    <row r="32" spans="1:38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/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4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73">
        <v>1</v>
      </c>
      <c r="W32" s="73">
        <v>3</v>
      </c>
      <c r="X32" s="73">
        <v>0</v>
      </c>
      <c r="Y32" s="33">
        <f t="shared" si="6"/>
        <v>16.666666666666664</v>
      </c>
      <c r="Z32" s="33">
        <v>1534.68</v>
      </c>
      <c r="AA32" s="33">
        <v>0</v>
      </c>
      <c r="AB32" s="33">
        <f t="shared" si="13"/>
        <v>0</v>
      </c>
      <c r="AC32" s="33">
        <f>AA32</f>
        <v>0</v>
      </c>
      <c r="AD32" s="33">
        <f t="shared" si="7"/>
        <v>0</v>
      </c>
      <c r="AE32" s="33">
        <f t="shared" si="9"/>
        <v>0</v>
      </c>
      <c r="AF32" s="14">
        <f t="shared" si="8"/>
        <v>0</v>
      </c>
      <c r="AG32" s="133">
        <v>0</v>
      </c>
      <c r="AH32" s="178">
        <f t="shared" si="10"/>
        <v>0</v>
      </c>
      <c r="AI32" s="178">
        <f t="shared" si="11"/>
        <v>0</v>
      </c>
      <c r="AL32" s="136"/>
    </row>
    <row r="33" spans="1:38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/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4"/>
        <v>0</v>
      </c>
      <c r="S33" s="14">
        <f t="shared" si="4"/>
        <v>0</v>
      </c>
      <c r="T33" s="14">
        <v>0</v>
      </c>
      <c r="U33" s="14">
        <f t="shared" si="5"/>
        <v>0</v>
      </c>
      <c r="V33" s="73">
        <v>0</v>
      </c>
      <c r="W33" s="73">
        <v>0</v>
      </c>
      <c r="X33" s="73">
        <v>0</v>
      </c>
      <c r="Y33" s="33">
        <f t="shared" si="6"/>
        <v>0</v>
      </c>
      <c r="Z33" s="33">
        <v>0</v>
      </c>
      <c r="AA33" s="33">
        <f t="shared" si="12"/>
        <v>0</v>
      </c>
      <c r="AB33" s="33">
        <v>0</v>
      </c>
      <c r="AC33" s="33">
        <f>AA33</f>
        <v>0</v>
      </c>
      <c r="AD33" s="33">
        <f t="shared" si="7"/>
        <v>0</v>
      </c>
      <c r="AE33" s="33">
        <f t="shared" si="9"/>
        <v>0</v>
      </c>
      <c r="AF33" s="14">
        <f t="shared" si="8"/>
        <v>0</v>
      </c>
      <c r="AG33" s="133">
        <v>0</v>
      </c>
      <c r="AH33" s="178">
        <f t="shared" si="10"/>
        <v>0</v>
      </c>
      <c r="AI33" s="178">
        <f t="shared" si="11"/>
        <v>0</v>
      </c>
      <c r="AL33" s="136"/>
    </row>
    <row r="34" spans="1:38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50000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4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73">
        <v>20</v>
      </c>
      <c r="W34" s="73">
        <v>22</v>
      </c>
      <c r="X34" s="73">
        <v>0</v>
      </c>
      <c r="Y34" s="33">
        <f t="shared" si="6"/>
        <v>42.553191489361701</v>
      </c>
      <c r="Z34" s="33">
        <v>14929.9</v>
      </c>
      <c r="AA34" s="33">
        <f>'[4]МО-вер 15'!$AG$38</f>
        <v>14929.900000000001</v>
      </c>
      <c r="AB34" s="33">
        <f t="shared" si="13"/>
        <v>100.00000000000003</v>
      </c>
      <c r="AC34" s="33">
        <f>$AA$34</f>
        <v>14929.900000000001</v>
      </c>
      <c r="AD34" s="33">
        <f t="shared" si="7"/>
        <v>100</v>
      </c>
      <c r="AE34" s="33">
        <f t="shared" si="9"/>
        <v>0</v>
      </c>
      <c r="AF34" s="14">
        <f t="shared" si="8"/>
        <v>0</v>
      </c>
      <c r="AG34" s="178">
        <f>'[3]Серп 15'!$AG$38</f>
        <v>14929.900000000001</v>
      </c>
      <c r="AH34" s="178">
        <f t="shared" si="10"/>
        <v>13698.65</v>
      </c>
      <c r="AI34" s="178">
        <f t="shared" si="11"/>
        <v>28628.550000000003</v>
      </c>
      <c r="AL34" s="136"/>
    </row>
    <row r="35" spans="1:38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20000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4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73">
        <v>3</v>
      </c>
      <c r="W35" s="73">
        <v>5</v>
      </c>
      <c r="X35" s="73">
        <v>0</v>
      </c>
      <c r="Y35" s="33">
        <f t="shared" si="6"/>
        <v>13.636363636363635</v>
      </c>
      <c r="Z35" s="33">
        <v>2769.72</v>
      </c>
      <c r="AA35" s="33">
        <f>'[4]МО-вер 15'!$AG$29</f>
        <v>2769.72</v>
      </c>
      <c r="AB35" s="33">
        <f t="shared" si="13"/>
        <v>100</v>
      </c>
      <c r="AC35" s="33">
        <f>$AA$35</f>
        <v>2769.72</v>
      </c>
      <c r="AD35" s="33">
        <f t="shared" si="7"/>
        <v>100</v>
      </c>
      <c r="AE35" s="33">
        <f t="shared" si="9"/>
        <v>0</v>
      </c>
      <c r="AF35" s="14">
        <f t="shared" si="8"/>
        <v>0</v>
      </c>
      <c r="AG35" s="178">
        <f>'[3]Серп 15'!$AG$29</f>
        <v>2769.72</v>
      </c>
      <c r="AH35" s="178">
        <f t="shared" si="10"/>
        <v>4235.29</v>
      </c>
      <c r="AI35" s="178">
        <f t="shared" si="11"/>
        <v>7005.01</v>
      </c>
      <c r="AL35" s="136"/>
    </row>
    <row r="36" spans="1:38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10000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4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73">
        <v>1</v>
      </c>
      <c r="W36" s="73">
        <v>3</v>
      </c>
      <c r="X36" s="73">
        <v>0</v>
      </c>
      <c r="Y36" s="33">
        <f t="shared" si="6"/>
        <v>2.9411764705882351</v>
      </c>
      <c r="Z36" s="33">
        <v>2111.87</v>
      </c>
      <c r="AA36" s="33">
        <f>'[4]МО-вер 15'!$AG$17</f>
        <v>2111.87</v>
      </c>
      <c r="AB36" s="33">
        <f t="shared" si="13"/>
        <v>100</v>
      </c>
      <c r="AC36" s="33">
        <f>$AA$36</f>
        <v>2111.87</v>
      </c>
      <c r="AD36" s="33">
        <f t="shared" si="7"/>
        <v>100</v>
      </c>
      <c r="AE36" s="33">
        <f t="shared" si="9"/>
        <v>0</v>
      </c>
      <c r="AF36" s="14">
        <f t="shared" si="8"/>
        <v>0</v>
      </c>
      <c r="AG36" s="178">
        <f>'[3]Серп 15'!$AG$17</f>
        <v>2111.87</v>
      </c>
      <c r="AH36" s="178">
        <f t="shared" si="10"/>
        <v>1125.04</v>
      </c>
      <c r="AI36" s="178">
        <f t="shared" si="11"/>
        <v>3236.91</v>
      </c>
      <c r="AL36" s="136"/>
    </row>
    <row r="37" spans="1:38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20000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4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73">
        <v>0</v>
      </c>
      <c r="W37" s="73">
        <v>0</v>
      </c>
      <c r="X37" s="73">
        <v>0</v>
      </c>
      <c r="Y37" s="33">
        <f t="shared" si="6"/>
        <v>0</v>
      </c>
      <c r="Z37" s="33">
        <f>AA37</f>
        <v>1617.6100000000001</v>
      </c>
      <c r="AA37" s="33">
        <f>'[4]МО-вер 15'!$AG$11</f>
        <v>1617.6100000000001</v>
      </c>
      <c r="AB37" s="33">
        <f t="shared" si="13"/>
        <v>100</v>
      </c>
      <c r="AC37" s="33">
        <f>AA37-AE37</f>
        <v>1617.6100000000001</v>
      </c>
      <c r="AD37" s="33">
        <f t="shared" si="7"/>
        <v>100</v>
      </c>
      <c r="AE37" s="33">
        <v>0</v>
      </c>
      <c r="AF37" s="14">
        <f t="shared" si="8"/>
        <v>0</v>
      </c>
      <c r="AG37" s="178">
        <f>'[3]Серп 15'!$AG$11</f>
        <v>786.95</v>
      </c>
      <c r="AH37" s="178">
        <f t="shared" si="10"/>
        <v>2463.41</v>
      </c>
      <c r="AI37" s="178">
        <f t="shared" si="11"/>
        <v>3250.3599999999997</v>
      </c>
      <c r="AL37" s="136"/>
    </row>
    <row r="38" spans="1:38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20000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4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73">
        <v>1</v>
      </c>
      <c r="W38" s="73">
        <v>1</v>
      </c>
      <c r="X38" s="73">
        <v>0</v>
      </c>
      <c r="Y38" s="33">
        <f t="shared" si="6"/>
        <v>7.6923076923076925</v>
      </c>
      <c r="Z38" s="33">
        <v>11042.64</v>
      </c>
      <c r="AA38" s="33">
        <f>'[4]МО-вер 15'!$AG$10</f>
        <v>11042.64</v>
      </c>
      <c r="AB38" s="33">
        <f t="shared" si="13"/>
        <v>100</v>
      </c>
      <c r="AC38" s="33">
        <f>$AA$38</f>
        <v>11042.64</v>
      </c>
      <c r="AD38" s="33">
        <f t="shared" si="7"/>
        <v>100</v>
      </c>
      <c r="AE38" s="33">
        <f t="shared" si="9"/>
        <v>0</v>
      </c>
      <c r="AF38" s="14">
        <f t="shared" si="8"/>
        <v>0</v>
      </c>
      <c r="AG38" s="178">
        <f>'[3]Серп 15'!$AG$10</f>
        <v>11042.64</v>
      </c>
      <c r="AH38" s="178">
        <f t="shared" si="10"/>
        <v>2656.99</v>
      </c>
      <c r="AI38" s="178">
        <f t="shared" si="11"/>
        <v>13699.63</v>
      </c>
      <c r="AL38" s="136"/>
    </row>
    <row r="39" spans="1:38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30000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4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73">
        <v>2</v>
      </c>
      <c r="W39" s="73">
        <v>2</v>
      </c>
      <c r="X39" s="73">
        <v>0</v>
      </c>
      <c r="Y39" s="33">
        <f t="shared" si="6"/>
        <v>2.9850746268656714</v>
      </c>
      <c r="Z39" s="33">
        <v>1779.86</v>
      </c>
      <c r="AA39" s="33">
        <f>'[4]МО-вер 15'!$AG$21</f>
        <v>1779.86</v>
      </c>
      <c r="AB39" s="33">
        <f t="shared" si="13"/>
        <v>100</v>
      </c>
      <c r="AC39" s="33">
        <f>$AA$39</f>
        <v>1779.86</v>
      </c>
      <c r="AD39" s="33">
        <f t="shared" si="7"/>
        <v>100</v>
      </c>
      <c r="AE39" s="33">
        <f t="shared" si="9"/>
        <v>0</v>
      </c>
      <c r="AF39" s="14">
        <f t="shared" si="8"/>
        <v>0</v>
      </c>
      <c r="AG39" s="178">
        <f>'[3]Серп 15'!$AG$21</f>
        <v>1779.86</v>
      </c>
      <c r="AH39" s="178">
        <f t="shared" si="10"/>
        <v>17171.150000000001</v>
      </c>
      <c r="AI39" s="178">
        <f t="shared" si="11"/>
        <v>18951.010000000002</v>
      </c>
      <c r="AL39" s="136"/>
    </row>
    <row r="40" spans="1:38" s="143" customFormat="1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20000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4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73">
        <v>2</v>
      </c>
      <c r="W40" s="73">
        <v>2</v>
      </c>
      <c r="X40" s="73">
        <v>0</v>
      </c>
      <c r="Y40" s="33">
        <f t="shared" si="6"/>
        <v>11.111111111111111</v>
      </c>
      <c r="Z40" s="33">
        <v>7843.77</v>
      </c>
      <c r="AA40" s="33">
        <f>'[4]МО-вер 15'!$AG$52</f>
        <v>7843.77</v>
      </c>
      <c r="AB40" s="33">
        <f t="shared" si="13"/>
        <v>100</v>
      </c>
      <c r="AC40" s="33">
        <f>$AA$40</f>
        <v>7843.77</v>
      </c>
      <c r="AD40" s="33">
        <f t="shared" si="7"/>
        <v>100</v>
      </c>
      <c r="AE40" s="33">
        <f t="shared" si="9"/>
        <v>0</v>
      </c>
      <c r="AF40" s="14">
        <f t="shared" si="8"/>
        <v>0</v>
      </c>
      <c r="AG40" s="178">
        <f>'[3]Серп 15'!$AG$52</f>
        <v>7843.77</v>
      </c>
      <c r="AH40" s="178">
        <f t="shared" si="10"/>
        <v>20473.14</v>
      </c>
      <c r="AI40" s="178">
        <f t="shared" si="11"/>
        <v>28316.91</v>
      </c>
      <c r="AJ40" s="137"/>
      <c r="AK40" s="142"/>
      <c r="AL40" s="142"/>
    </row>
    <row r="41" spans="1:38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/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4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73">
        <v>1</v>
      </c>
      <c r="W41" s="73">
        <v>2</v>
      </c>
      <c r="X41" s="73">
        <v>0</v>
      </c>
      <c r="Y41" s="33">
        <f t="shared" si="6"/>
        <v>6.666666666666667</v>
      </c>
      <c r="Z41" s="33">
        <v>479.4</v>
      </c>
      <c r="AA41" s="33">
        <f>'[4]МО-вер 15'!$AG$12</f>
        <v>479.4</v>
      </c>
      <c r="AB41" s="33">
        <f t="shared" si="13"/>
        <v>100</v>
      </c>
      <c r="AC41" s="33">
        <f>$AA$41</f>
        <v>479.4</v>
      </c>
      <c r="AD41" s="33">
        <f t="shared" si="7"/>
        <v>100</v>
      </c>
      <c r="AE41" s="33">
        <f t="shared" si="9"/>
        <v>0</v>
      </c>
      <c r="AF41" s="14">
        <f t="shared" si="8"/>
        <v>0</v>
      </c>
      <c r="AG41" s="178">
        <f>'[3]Серп 15'!$AG$12</f>
        <v>479.4</v>
      </c>
      <c r="AH41" s="178">
        <f t="shared" si="10"/>
        <v>2404.21</v>
      </c>
      <c r="AI41" s="178">
        <f t="shared" si="11"/>
        <v>2883.61</v>
      </c>
      <c r="AL41" s="136"/>
    </row>
    <row r="42" spans="1:38" s="143" customFormat="1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/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4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73">
        <v>0</v>
      </c>
      <c r="W42" s="73">
        <v>1</v>
      </c>
      <c r="X42" s="73">
        <v>0</v>
      </c>
      <c r="Y42" s="33">
        <f t="shared" si="6"/>
        <v>0</v>
      </c>
      <c r="Z42" s="33">
        <v>1790.23</v>
      </c>
      <c r="AA42" s="33">
        <f>'[4]МО-вер 15'!$AG$13</f>
        <v>1790.23</v>
      </c>
      <c r="AB42" s="33">
        <f t="shared" si="13"/>
        <v>100</v>
      </c>
      <c r="AC42" s="33">
        <f>$AA$42</f>
        <v>1790.23</v>
      </c>
      <c r="AD42" s="33">
        <f t="shared" si="7"/>
        <v>100</v>
      </c>
      <c r="AE42" s="33">
        <f t="shared" si="9"/>
        <v>0</v>
      </c>
      <c r="AF42" s="14">
        <f t="shared" si="8"/>
        <v>0</v>
      </c>
      <c r="AG42" s="178">
        <f>'[3]Серп 15'!$AG$13</f>
        <v>1790.23</v>
      </c>
      <c r="AH42" s="178">
        <f t="shared" si="10"/>
        <v>8961.44</v>
      </c>
      <c r="AI42" s="178">
        <f t="shared" si="11"/>
        <v>10751.67</v>
      </c>
      <c r="AJ42" s="137"/>
      <c r="AK42" s="142"/>
      <c r="AL42" s="142"/>
    </row>
    <row r="43" spans="1:38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10000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4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73">
        <v>1</v>
      </c>
      <c r="W43" s="73">
        <v>1</v>
      </c>
      <c r="X43" s="73">
        <v>0</v>
      </c>
      <c r="Y43" s="33">
        <f t="shared" si="6"/>
        <v>16.666666666666664</v>
      </c>
      <c r="Z43" s="33">
        <f>AA43</f>
        <v>2671.53</v>
      </c>
      <c r="AA43" s="33">
        <f>'[4]МО-вер 15'!$AG$46</f>
        <v>2671.53</v>
      </c>
      <c r="AB43" s="33">
        <f t="shared" si="13"/>
        <v>100</v>
      </c>
      <c r="AC43" s="33">
        <f>$AA$43</f>
        <v>2671.53</v>
      </c>
      <c r="AD43" s="33">
        <f t="shared" si="7"/>
        <v>100</v>
      </c>
      <c r="AE43" s="33">
        <f t="shared" si="9"/>
        <v>0</v>
      </c>
      <c r="AF43" s="14">
        <f t="shared" si="8"/>
        <v>0</v>
      </c>
      <c r="AG43" s="178">
        <f>'[3]Серп 15'!$AG$46</f>
        <v>2671.53</v>
      </c>
      <c r="AH43" s="178">
        <f t="shared" si="10"/>
        <v>1179.75</v>
      </c>
      <c r="AI43" s="178">
        <f t="shared" si="11"/>
        <v>3851.28</v>
      </c>
      <c r="AL43" s="136"/>
    </row>
    <row r="44" spans="1:38" s="143" customFormat="1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30000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4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73">
        <v>3</v>
      </c>
      <c r="W44" s="73">
        <v>5</v>
      </c>
      <c r="X44" s="73">
        <v>0</v>
      </c>
      <c r="Y44" s="33">
        <f t="shared" si="6"/>
        <v>14.285714285714285</v>
      </c>
      <c r="Z44" s="33">
        <v>5886.17</v>
      </c>
      <c r="AA44" s="33">
        <f>'[4]МО-вер 15'!$AG$43</f>
        <v>5886.17</v>
      </c>
      <c r="AB44" s="33">
        <f t="shared" si="13"/>
        <v>100</v>
      </c>
      <c r="AC44" s="33">
        <f>$AA$44</f>
        <v>5886.17</v>
      </c>
      <c r="AD44" s="33">
        <f t="shared" si="7"/>
        <v>100</v>
      </c>
      <c r="AE44" s="33">
        <f t="shared" si="9"/>
        <v>0</v>
      </c>
      <c r="AF44" s="14">
        <f t="shared" si="8"/>
        <v>0</v>
      </c>
      <c r="AG44" s="178">
        <f>'[3]Серп 15'!$AG$43</f>
        <v>5886.17</v>
      </c>
      <c r="AH44" s="178">
        <f t="shared" si="10"/>
        <v>14185.49</v>
      </c>
      <c r="AI44" s="178">
        <f t="shared" si="11"/>
        <v>20071.66</v>
      </c>
      <c r="AJ44" s="137"/>
      <c r="AK44" s="142"/>
      <c r="AL44" s="142"/>
    </row>
    <row r="45" spans="1:38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30000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4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73">
        <v>11</v>
      </c>
      <c r="W45" s="73">
        <v>14</v>
      </c>
      <c r="X45" s="73">
        <v>0</v>
      </c>
      <c r="Y45" s="33">
        <f t="shared" si="6"/>
        <v>47.826086956521742</v>
      </c>
      <c r="Z45" s="33">
        <v>13622.51</v>
      </c>
      <c r="AA45" s="33">
        <f>'[4]МО-вер 15'!$AG$34</f>
        <v>13622.51</v>
      </c>
      <c r="AB45" s="33">
        <f t="shared" si="13"/>
        <v>100</v>
      </c>
      <c r="AC45" s="33">
        <f>$AA$45</f>
        <v>13622.51</v>
      </c>
      <c r="AD45" s="33">
        <f t="shared" si="7"/>
        <v>100</v>
      </c>
      <c r="AE45" s="33">
        <f t="shared" si="9"/>
        <v>0</v>
      </c>
      <c r="AF45" s="14">
        <f t="shared" si="8"/>
        <v>0</v>
      </c>
      <c r="AG45" s="178">
        <f>'[3]Серп 15'!$AG$34</f>
        <v>13622.51</v>
      </c>
      <c r="AH45" s="178">
        <f t="shared" si="10"/>
        <v>5007.3100000000004</v>
      </c>
      <c r="AI45" s="178">
        <f t="shared" si="11"/>
        <v>18629.82</v>
      </c>
      <c r="AL45" s="136"/>
    </row>
    <row r="46" spans="1:38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/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4"/>
        <v>0</v>
      </c>
      <c r="S46" s="14">
        <f t="shared" si="4"/>
        <v>0</v>
      </c>
      <c r="T46" s="14">
        <v>0</v>
      </c>
      <c r="U46" s="14">
        <f t="shared" si="5"/>
        <v>0</v>
      </c>
      <c r="V46" s="73">
        <v>0</v>
      </c>
      <c r="W46" s="73">
        <v>0</v>
      </c>
      <c r="X46" s="73">
        <v>0</v>
      </c>
      <c r="Y46" s="33">
        <f t="shared" si="6"/>
        <v>0</v>
      </c>
      <c r="Z46" s="33">
        <v>0</v>
      </c>
      <c r="AA46" s="33">
        <f t="shared" si="12"/>
        <v>0</v>
      </c>
      <c r="AB46" s="33">
        <v>0</v>
      </c>
      <c r="AC46" s="33">
        <f>AA46</f>
        <v>0</v>
      </c>
      <c r="AD46" s="33">
        <f t="shared" si="7"/>
        <v>0</v>
      </c>
      <c r="AE46" s="33">
        <f t="shared" si="9"/>
        <v>0</v>
      </c>
      <c r="AF46" s="14">
        <f t="shared" si="8"/>
        <v>0</v>
      </c>
      <c r="AG46" s="133"/>
      <c r="AH46" s="178">
        <f t="shared" si="10"/>
        <v>0</v>
      </c>
      <c r="AI46" s="178">
        <f t="shared" si="11"/>
        <v>0</v>
      </c>
      <c r="AL46" s="136"/>
    </row>
    <row r="47" spans="1:38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5000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4"/>
        <v>0</v>
      </c>
      <c r="S47" s="14">
        <f t="shared" si="4"/>
        <v>0</v>
      </c>
      <c r="T47" s="14">
        <v>0</v>
      </c>
      <c r="U47" s="14">
        <f t="shared" si="5"/>
        <v>0</v>
      </c>
      <c r="V47" s="73">
        <v>0</v>
      </c>
      <c r="W47" s="73">
        <v>0</v>
      </c>
      <c r="X47" s="73">
        <v>0</v>
      </c>
      <c r="Y47" s="33">
        <f t="shared" si="6"/>
        <v>0</v>
      </c>
      <c r="Z47" s="33">
        <v>0</v>
      </c>
      <c r="AA47" s="33">
        <f t="shared" si="12"/>
        <v>0</v>
      </c>
      <c r="AB47" s="33">
        <v>0</v>
      </c>
      <c r="AC47" s="33">
        <f>AA47</f>
        <v>0</v>
      </c>
      <c r="AD47" s="33">
        <f t="shared" si="7"/>
        <v>0</v>
      </c>
      <c r="AE47" s="33">
        <f t="shared" si="9"/>
        <v>0</v>
      </c>
      <c r="AF47" s="14">
        <f t="shared" si="8"/>
        <v>0</v>
      </c>
      <c r="AG47" s="133">
        <v>0</v>
      </c>
      <c r="AH47" s="178">
        <f t="shared" si="10"/>
        <v>0</v>
      </c>
      <c r="AI47" s="178">
        <f t="shared" si="11"/>
        <v>0</v>
      </c>
      <c r="AL47" s="136"/>
    </row>
    <row r="48" spans="1:38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30000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4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73">
        <v>3</v>
      </c>
      <c r="W48" s="73">
        <v>5</v>
      </c>
      <c r="X48" s="73">
        <v>0</v>
      </c>
      <c r="Y48" s="33">
        <f t="shared" si="6"/>
        <v>16.666666666666664</v>
      </c>
      <c r="Z48" s="33">
        <v>18067.71</v>
      </c>
      <c r="AA48" s="33">
        <f>'[4]МО-вер 15'!$AG$31</f>
        <v>18067.71</v>
      </c>
      <c r="AB48" s="33">
        <f t="shared" si="13"/>
        <v>100</v>
      </c>
      <c r="AC48" s="33">
        <f>$AA$48</f>
        <v>18067.71</v>
      </c>
      <c r="AD48" s="33">
        <f t="shared" si="7"/>
        <v>100</v>
      </c>
      <c r="AE48" s="33">
        <f t="shared" si="9"/>
        <v>0</v>
      </c>
      <c r="AF48" s="14">
        <f t="shared" si="8"/>
        <v>0</v>
      </c>
      <c r="AG48" s="178">
        <f>'[3]Серп 15'!$AG$31</f>
        <v>18067.71</v>
      </c>
      <c r="AH48" s="178">
        <f t="shared" si="10"/>
        <v>8795.5499999999993</v>
      </c>
      <c r="AI48" s="178">
        <f t="shared" si="11"/>
        <v>26863.26</v>
      </c>
      <c r="AL48" s="136"/>
    </row>
    <row r="49" spans="1:38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30000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4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73">
        <v>8</v>
      </c>
      <c r="W49" s="73">
        <v>9</v>
      </c>
      <c r="X49" s="73">
        <v>0</v>
      </c>
      <c r="Y49" s="33">
        <f t="shared" si="6"/>
        <v>36.363636363636367</v>
      </c>
      <c r="Z49" s="33">
        <f>AA49</f>
        <v>11111.99</v>
      </c>
      <c r="AA49" s="33">
        <f>'[4]МО-вер 15'!$AG$42</f>
        <v>11111.99</v>
      </c>
      <c r="AB49" s="33">
        <f t="shared" si="13"/>
        <v>100</v>
      </c>
      <c r="AC49" s="33">
        <f>$AA$49</f>
        <v>11111.99</v>
      </c>
      <c r="AD49" s="33">
        <f t="shared" si="7"/>
        <v>100</v>
      </c>
      <c r="AE49" s="33">
        <f t="shared" si="9"/>
        <v>0</v>
      </c>
      <c r="AF49" s="14">
        <f t="shared" si="8"/>
        <v>0</v>
      </c>
      <c r="AG49" s="178">
        <f>'[3]Серп 15'!$AG$42</f>
        <v>11111.99</v>
      </c>
      <c r="AH49" s="178">
        <f t="shared" si="10"/>
        <v>12978.88</v>
      </c>
      <c r="AI49" s="178">
        <f t="shared" si="11"/>
        <v>24090.87</v>
      </c>
      <c r="AL49" s="136"/>
    </row>
    <row r="50" spans="1:38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/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4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73">
        <v>7</v>
      </c>
      <c r="W50" s="73">
        <v>7</v>
      </c>
      <c r="X50" s="73">
        <v>0</v>
      </c>
      <c r="Y50" s="33">
        <f t="shared" si="6"/>
        <v>77.777777777777786</v>
      </c>
      <c r="Z50" s="33">
        <v>12421.38</v>
      </c>
      <c r="AA50" s="33">
        <f>'[4]МО-вер 15'!$AG$41</f>
        <v>12421.38</v>
      </c>
      <c r="AB50" s="33">
        <f t="shared" si="13"/>
        <v>100</v>
      </c>
      <c r="AC50" s="33">
        <f>$AA$50</f>
        <v>12421.38</v>
      </c>
      <c r="AD50" s="33">
        <f t="shared" si="7"/>
        <v>100</v>
      </c>
      <c r="AE50" s="33">
        <f t="shared" si="9"/>
        <v>0</v>
      </c>
      <c r="AF50" s="14">
        <f t="shared" si="8"/>
        <v>0</v>
      </c>
      <c r="AG50" s="178">
        <f>'[3]Серп 15'!$AG$41</f>
        <v>12421.38</v>
      </c>
      <c r="AH50" s="178">
        <f t="shared" si="10"/>
        <v>0</v>
      </c>
      <c r="AI50" s="178">
        <f t="shared" si="11"/>
        <v>12421.38</v>
      </c>
      <c r="AL50" s="136"/>
    </row>
    <row r="51" spans="1:38" ht="27" customHeight="1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20000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4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73">
        <v>1</v>
      </c>
      <c r="W51" s="73">
        <v>1</v>
      </c>
      <c r="X51" s="73">
        <v>0</v>
      </c>
      <c r="Y51" s="33">
        <f t="shared" si="6"/>
        <v>12.5</v>
      </c>
      <c r="Z51" s="33">
        <v>1358.83</v>
      </c>
      <c r="AA51" s="33">
        <f>'[4]МО-вер 15'!$AG$33</f>
        <v>1358.83</v>
      </c>
      <c r="AB51" s="33">
        <f t="shared" si="13"/>
        <v>100</v>
      </c>
      <c r="AC51" s="33">
        <f>$AA$51</f>
        <v>1358.83</v>
      </c>
      <c r="AD51" s="33">
        <f t="shared" si="7"/>
        <v>100</v>
      </c>
      <c r="AE51" s="33">
        <f t="shared" si="9"/>
        <v>0</v>
      </c>
      <c r="AF51" s="14">
        <f t="shared" si="8"/>
        <v>0</v>
      </c>
      <c r="AG51" s="178">
        <f>'[3]Серп 15'!$AG$33</f>
        <v>1358.83</v>
      </c>
      <c r="AH51" s="178">
        <f t="shared" si="10"/>
        <v>5481.46</v>
      </c>
      <c r="AI51" s="178">
        <f t="shared" si="11"/>
        <v>6840.29</v>
      </c>
      <c r="AL51" s="136"/>
    </row>
    <row r="52" spans="1:38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/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4"/>
        <v>0</v>
      </c>
      <c r="S52" s="14">
        <f t="shared" si="4"/>
        <v>0</v>
      </c>
      <c r="T52" s="14">
        <v>0</v>
      </c>
      <c r="U52" s="14">
        <f t="shared" si="5"/>
        <v>0</v>
      </c>
      <c r="V52" s="73">
        <v>0</v>
      </c>
      <c r="W52" s="73">
        <v>0</v>
      </c>
      <c r="X52" s="73">
        <v>0</v>
      </c>
      <c r="Y52" s="33">
        <f t="shared" si="6"/>
        <v>0</v>
      </c>
      <c r="Z52" s="33">
        <v>0</v>
      </c>
      <c r="AA52" s="33">
        <f t="shared" si="12"/>
        <v>0</v>
      </c>
      <c r="AB52" s="33">
        <v>0</v>
      </c>
      <c r="AC52" s="33">
        <f>AA52</f>
        <v>0</v>
      </c>
      <c r="AD52" s="33">
        <f t="shared" si="7"/>
        <v>0</v>
      </c>
      <c r="AE52" s="33">
        <f t="shared" si="9"/>
        <v>0</v>
      </c>
      <c r="AF52" s="14">
        <f t="shared" si="8"/>
        <v>0</v>
      </c>
      <c r="AG52" s="133">
        <v>0</v>
      </c>
      <c r="AH52" s="178">
        <f t="shared" si="10"/>
        <v>0</v>
      </c>
      <c r="AI52" s="178">
        <f t="shared" si="11"/>
        <v>0</v>
      </c>
      <c r="AL52" s="136"/>
    </row>
    <row r="53" spans="1:38" s="143" customFormat="1" ht="19.5" customHeight="1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40000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4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73">
        <v>1</v>
      </c>
      <c r="W53" s="73">
        <v>5</v>
      </c>
      <c r="X53" s="73">
        <v>0</v>
      </c>
      <c r="Y53" s="33">
        <f t="shared" si="6"/>
        <v>4.7619047619047619</v>
      </c>
      <c r="Z53" s="33">
        <v>4819.7299999999996</v>
      </c>
      <c r="AA53" s="33">
        <f>'[4]МО-вер 15'!$AG$19</f>
        <v>4819.7299999999996</v>
      </c>
      <c r="AB53" s="33">
        <f t="shared" si="13"/>
        <v>100</v>
      </c>
      <c r="AC53" s="33">
        <f>$AA$53</f>
        <v>4819.7299999999996</v>
      </c>
      <c r="AD53" s="33">
        <f t="shared" si="7"/>
        <v>100</v>
      </c>
      <c r="AE53" s="33">
        <f t="shared" si="9"/>
        <v>0</v>
      </c>
      <c r="AF53" s="14">
        <f t="shared" si="8"/>
        <v>0</v>
      </c>
      <c r="AG53" s="178">
        <f>'[3]Серп 15'!$AG$19</f>
        <v>4819.7299999999996</v>
      </c>
      <c r="AH53" s="178">
        <f t="shared" si="10"/>
        <v>23096.33</v>
      </c>
      <c r="AI53" s="178">
        <f t="shared" si="11"/>
        <v>27916.06</v>
      </c>
      <c r="AJ53" s="137"/>
      <c r="AK53" s="142"/>
      <c r="AL53" s="142"/>
    </row>
    <row r="54" spans="1:38" ht="27.75" customHeight="1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20000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4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73">
        <v>3</v>
      </c>
      <c r="W54" s="73">
        <v>4</v>
      </c>
      <c r="X54" s="73">
        <v>0</v>
      </c>
      <c r="Y54" s="33">
        <f t="shared" si="6"/>
        <v>14.285714285714285</v>
      </c>
      <c r="Z54" s="33">
        <v>7211.6</v>
      </c>
      <c r="AA54" s="33">
        <f>'[4]МО-вер 15'!$AG$36</f>
        <v>7211.5999999999995</v>
      </c>
      <c r="AB54" s="33">
        <f t="shared" si="13"/>
        <v>99.999999999999986</v>
      </c>
      <c r="AC54" s="33">
        <f>$AA$54</f>
        <v>7211.5999999999995</v>
      </c>
      <c r="AD54" s="33">
        <f t="shared" si="7"/>
        <v>100</v>
      </c>
      <c r="AE54" s="33">
        <f t="shared" si="9"/>
        <v>0</v>
      </c>
      <c r="AF54" s="14">
        <f t="shared" si="8"/>
        <v>0</v>
      </c>
      <c r="AG54" s="178">
        <f>'[3]Серп 15'!$AG$36</f>
        <v>7211.5999999999995</v>
      </c>
      <c r="AH54" s="178">
        <f t="shared" si="10"/>
        <v>15324.86</v>
      </c>
      <c r="AI54" s="178">
        <f t="shared" si="11"/>
        <v>22536.46</v>
      </c>
      <c r="AL54" s="136"/>
    </row>
    <row r="55" spans="1:38" s="143" customFormat="1" ht="29.25" customHeight="1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20000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4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73">
        <v>2</v>
      </c>
      <c r="W55" s="73">
        <v>3</v>
      </c>
      <c r="X55" s="73">
        <v>0</v>
      </c>
      <c r="Y55" s="33">
        <f t="shared" si="6"/>
        <v>20</v>
      </c>
      <c r="Z55" s="33">
        <v>3796.24</v>
      </c>
      <c r="AA55" s="33">
        <f>'[4]МО-вер 15'!$AG$35</f>
        <v>3796.24</v>
      </c>
      <c r="AB55" s="33">
        <f t="shared" si="13"/>
        <v>100</v>
      </c>
      <c r="AC55" s="33">
        <f>$AA$55</f>
        <v>3796.24</v>
      </c>
      <c r="AD55" s="33">
        <f t="shared" si="7"/>
        <v>100</v>
      </c>
      <c r="AE55" s="33">
        <f t="shared" si="9"/>
        <v>0</v>
      </c>
      <c r="AF55" s="14">
        <f t="shared" si="8"/>
        <v>0</v>
      </c>
      <c r="AG55" s="178">
        <f>'[3]Серп 15'!$AG$35</f>
        <v>3796.24</v>
      </c>
      <c r="AH55" s="178">
        <f t="shared" si="10"/>
        <v>1756.43</v>
      </c>
      <c r="AI55" s="178">
        <f t="shared" si="11"/>
        <v>5552.67</v>
      </c>
      <c r="AJ55" s="137"/>
      <c r="AK55" s="189"/>
      <c r="AL55" s="142"/>
    </row>
    <row r="56" spans="1:38" s="143" customFormat="1" ht="29.25" customHeight="1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30000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4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73">
        <v>21</v>
      </c>
      <c r="W56" s="73">
        <v>30</v>
      </c>
      <c r="X56" s="73">
        <v>0</v>
      </c>
      <c r="Y56" s="33">
        <f t="shared" si="6"/>
        <v>87.5</v>
      </c>
      <c r="Z56" s="33">
        <v>11805.99</v>
      </c>
      <c r="AA56" s="33">
        <f>'[4]МО-вер 15'!$AG$45</f>
        <v>11805.99</v>
      </c>
      <c r="AB56" s="33">
        <f t="shared" si="13"/>
        <v>100</v>
      </c>
      <c r="AC56" s="33">
        <f>$AA$56</f>
        <v>11805.99</v>
      </c>
      <c r="AD56" s="33">
        <f t="shared" si="7"/>
        <v>100</v>
      </c>
      <c r="AE56" s="33">
        <f t="shared" si="9"/>
        <v>0</v>
      </c>
      <c r="AF56" s="14">
        <f t="shared" si="8"/>
        <v>0</v>
      </c>
      <c r="AG56" s="178">
        <f>'[3]Серп 15'!$AG$45</f>
        <v>11805.99</v>
      </c>
      <c r="AH56" s="178">
        <f t="shared" si="10"/>
        <v>9428.77</v>
      </c>
      <c r="AI56" s="178">
        <f t="shared" si="11"/>
        <v>21234.760000000002</v>
      </c>
      <c r="AJ56" s="137"/>
      <c r="AK56" s="142"/>
      <c r="AL56" s="142"/>
    </row>
    <row r="57" spans="1:38" s="143" customFormat="1" ht="33" customHeight="1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50000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4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73">
        <v>21</v>
      </c>
      <c r="W57" s="73">
        <v>21</v>
      </c>
      <c r="X57" s="73">
        <v>0</v>
      </c>
      <c r="Y57" s="33">
        <f t="shared" si="6"/>
        <v>14.482758620689657</v>
      </c>
      <c r="Z57" s="33">
        <f>AA57</f>
        <v>11383.179999999998</v>
      </c>
      <c r="AA57" s="33">
        <f>'[4]МО-вер 15'!$AG$7</f>
        <v>11383.179999999998</v>
      </c>
      <c r="AB57" s="33">
        <f t="shared" si="13"/>
        <v>100</v>
      </c>
      <c r="AC57" s="33">
        <f>$AA$57</f>
        <v>11383.179999999998</v>
      </c>
      <c r="AD57" s="33">
        <f t="shared" si="7"/>
        <v>100</v>
      </c>
      <c r="AE57" s="33">
        <f t="shared" si="9"/>
        <v>0</v>
      </c>
      <c r="AF57" s="14">
        <f t="shared" si="8"/>
        <v>0</v>
      </c>
      <c r="AG57" s="178">
        <f>'[3]Серп 15'!$AG$7</f>
        <v>11383.179999999998</v>
      </c>
      <c r="AH57" s="178">
        <f t="shared" si="10"/>
        <v>16900.04</v>
      </c>
      <c r="AI57" s="178">
        <f t="shared" si="11"/>
        <v>28283.22</v>
      </c>
      <c r="AJ57" s="137"/>
      <c r="AK57" s="142"/>
      <c r="AL57" s="142"/>
    </row>
    <row r="58" spans="1:38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885100</v>
      </c>
      <c r="H58" s="58">
        <f t="shared" ref="H58:M58" si="15">SUM(H7:H57)</f>
        <v>1073</v>
      </c>
      <c r="I58" s="58">
        <f t="shared" si="15"/>
        <v>161</v>
      </c>
      <c r="J58" s="58">
        <f t="shared" si="15"/>
        <v>841</v>
      </c>
      <c r="K58" s="58">
        <f t="shared" si="15"/>
        <v>639</v>
      </c>
      <c r="L58" s="58">
        <f t="shared" si="15"/>
        <v>677</v>
      </c>
      <c r="M58" s="58">
        <f t="shared" si="15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35">
        <f>SUM(V7:V57)</f>
        <v>193</v>
      </c>
      <c r="W58" s="35">
        <f>SUM(W7:W57)</f>
        <v>265</v>
      </c>
      <c r="X58" s="35">
        <f>SUM(X7:X57)</f>
        <v>2</v>
      </c>
      <c r="Y58" s="33">
        <f>IF(H58=0,0,V58/H58)*100</f>
        <v>17.986952469711088</v>
      </c>
      <c r="Z58" s="33">
        <f>SUM(Z7:Z57)</f>
        <v>360924.81999999989</v>
      </c>
      <c r="AA58" s="108">
        <f>SUM(AA7:AA57)</f>
        <v>359390.1399999999</v>
      </c>
      <c r="AB58" s="33">
        <f>IF(Z58=0,0,AA58/Z58)*100</f>
        <v>99.574792334869073</v>
      </c>
      <c r="AC58" s="108">
        <f>SUM(AC7:AC57)</f>
        <v>359390.1399999999</v>
      </c>
      <c r="AD58" s="33">
        <f>IF(AA58=0,0,AC58/AA58)*100</f>
        <v>100</v>
      </c>
      <c r="AE58" s="33">
        <f>SUM(AE7:AE57)</f>
        <v>0</v>
      </c>
      <c r="AF58" s="14">
        <f>IF(AA58=0,0,AE58/AA58)*100</f>
        <v>0</v>
      </c>
      <c r="AG58" s="180">
        <f>SUM(AG7:AG57)</f>
        <v>357907.32999999996</v>
      </c>
      <c r="AH58" s="180">
        <f>SUM(AH7:AH57)</f>
        <v>344702.64999999997</v>
      </c>
      <c r="AI58" s="180">
        <f>SUM(AI7:AI57)</f>
        <v>702609.98</v>
      </c>
      <c r="AL58" s="136"/>
    </row>
    <row r="59" spans="1:38" s="137" customFormat="1" x14ac:dyDescent="0.25">
      <c r="A59" s="209"/>
      <c r="B59" s="209"/>
      <c r="C59" s="209"/>
      <c r="D59" s="209"/>
      <c r="E59" s="209"/>
      <c r="F59" s="209"/>
      <c r="G59" s="209"/>
      <c r="H59" s="147"/>
      <c r="I59" s="147"/>
      <c r="J59" s="147"/>
      <c r="K59" s="147"/>
      <c r="L59" s="147"/>
      <c r="M59" s="147"/>
      <c r="N59" s="148"/>
      <c r="O59" s="147"/>
      <c r="P59" s="147"/>
      <c r="Q59" s="148"/>
      <c r="R59" s="147"/>
      <c r="S59" s="148"/>
      <c r="T59" s="149"/>
      <c r="U59" s="148"/>
      <c r="V59" s="110"/>
      <c r="W59" s="110"/>
      <c r="X59" s="110"/>
      <c r="Y59" s="111"/>
      <c r="Z59" s="113"/>
      <c r="AA59" s="359">
        <v>344702.65</v>
      </c>
      <c r="AB59" s="359"/>
      <c r="AC59" s="359"/>
      <c r="AD59" s="111"/>
      <c r="AE59" s="111"/>
      <c r="AF59" s="148"/>
      <c r="AG59" s="180"/>
      <c r="AH59" s="180"/>
      <c r="AI59" s="180"/>
    </row>
    <row r="60" spans="1:38" s="137" customFormat="1" ht="10.5" customHeight="1" x14ac:dyDescent="0.25">
      <c r="A60" s="209"/>
      <c r="B60" s="209"/>
      <c r="C60" s="209"/>
      <c r="D60" s="209"/>
      <c r="E60" s="209"/>
      <c r="F60" s="209"/>
      <c r="G60" s="209"/>
      <c r="H60" s="147"/>
      <c r="I60" s="147"/>
      <c r="J60" s="147"/>
      <c r="K60" s="147"/>
      <c r="L60" s="147"/>
      <c r="M60" s="147"/>
      <c r="N60" s="148"/>
      <c r="O60" s="147"/>
      <c r="P60" s="147"/>
      <c r="Q60" s="148"/>
      <c r="R60" s="147"/>
      <c r="S60" s="148"/>
      <c r="T60" s="149"/>
      <c r="U60" s="148"/>
      <c r="V60" s="110"/>
      <c r="W60" s="110"/>
      <c r="X60" s="110"/>
      <c r="Y60" s="111"/>
      <c r="Z60" s="113"/>
      <c r="AA60" s="113"/>
      <c r="AB60" s="363" t="s">
        <v>184</v>
      </c>
      <c r="AC60" s="363"/>
      <c r="AD60" s="138"/>
      <c r="AE60" s="373" t="s">
        <v>185</v>
      </c>
      <c r="AF60" s="373"/>
      <c r="AG60" s="180"/>
      <c r="AH60" s="180"/>
      <c r="AI60" s="180"/>
    </row>
    <row r="61" spans="1:38" s="137" customFormat="1" x14ac:dyDescent="0.25">
      <c r="D61" s="154"/>
      <c r="S61" s="153" t="s">
        <v>180</v>
      </c>
      <c r="T61" s="149">
        <v>728494.79</v>
      </c>
      <c r="V61" s="109"/>
      <c r="W61" s="109"/>
      <c r="X61" s="109"/>
      <c r="Y61" s="109"/>
      <c r="Z61" s="113"/>
      <c r="AA61" s="113"/>
      <c r="AB61" s="131" t="s">
        <v>166</v>
      </c>
      <c r="AC61" s="129">
        <f>T58</f>
        <v>344702.64999999997</v>
      </c>
      <c r="AD61" s="129"/>
      <c r="AE61" s="381"/>
      <c r="AF61" s="381"/>
      <c r="AG61" s="133"/>
    </row>
    <row r="62" spans="1:38" s="137" customFormat="1" x14ac:dyDescent="0.25">
      <c r="D62" s="154"/>
      <c r="R62" s="367" t="s">
        <v>181</v>
      </c>
      <c r="S62" s="154" t="s">
        <v>177</v>
      </c>
      <c r="T62" s="155">
        <f>AC58</f>
        <v>359390.1399999999</v>
      </c>
      <c r="V62" s="109"/>
      <c r="W62" s="109"/>
      <c r="X62" s="109"/>
      <c r="Y62" s="109"/>
      <c r="Z62" s="128"/>
      <c r="AA62" s="364" t="s">
        <v>167</v>
      </c>
      <c r="AB62" s="364"/>
      <c r="AC62" s="130">
        <f>AG58</f>
        <v>357907.32999999996</v>
      </c>
      <c r="AD62" s="139" t="s">
        <v>171</v>
      </c>
      <c r="AE62" s="376">
        <v>92998.91</v>
      </c>
      <c r="AF62" s="376"/>
      <c r="AG62" s="133"/>
    </row>
    <row r="63" spans="1:38" s="137" customFormat="1" x14ac:dyDescent="0.25">
      <c r="D63" s="154"/>
      <c r="R63" s="367"/>
      <c r="S63" s="154" t="s">
        <v>178</v>
      </c>
      <c r="T63" s="156">
        <v>43532.480000000003</v>
      </c>
      <c r="V63" s="109"/>
      <c r="W63" s="109"/>
      <c r="X63" s="109"/>
      <c r="Y63" s="109"/>
      <c r="Z63" s="128"/>
      <c r="AA63" s="364" t="s">
        <v>168</v>
      </c>
      <c r="AB63" s="364"/>
      <c r="AC63" s="128">
        <v>90523.56</v>
      </c>
      <c r="AD63" s="139" t="s">
        <v>172</v>
      </c>
      <c r="AE63" s="375">
        <v>520874.99</v>
      </c>
      <c r="AF63" s="375"/>
      <c r="AG63" s="133"/>
    </row>
    <row r="64" spans="1:38" s="137" customFormat="1" x14ac:dyDescent="0.25">
      <c r="D64" s="154"/>
      <c r="R64" s="367"/>
      <c r="S64" s="157" t="s">
        <v>179</v>
      </c>
      <c r="T64" s="137">
        <v>10305.209999999999</v>
      </c>
      <c r="V64" s="109"/>
      <c r="W64" s="109"/>
      <c r="X64" s="109"/>
      <c r="Y64" s="109"/>
      <c r="Z64" s="128"/>
      <c r="AA64" s="365" t="s">
        <v>169</v>
      </c>
      <c r="AB64" s="365"/>
      <c r="AC64" s="129">
        <v>12385.79</v>
      </c>
      <c r="AD64" s="140" t="s">
        <v>173</v>
      </c>
      <c r="AE64" s="377">
        <f>AE62+AE63</f>
        <v>613873.9</v>
      </c>
      <c r="AF64" s="374"/>
      <c r="AG64" s="133"/>
    </row>
    <row r="65" spans="3:43" s="137" customFormat="1" x14ac:dyDescent="0.25">
      <c r="D65" s="154"/>
      <c r="R65" s="137" t="s">
        <v>182</v>
      </c>
      <c r="T65" s="154">
        <v>176172.34</v>
      </c>
      <c r="V65" s="109"/>
      <c r="W65" s="109"/>
      <c r="X65" s="109"/>
      <c r="Y65" s="109"/>
      <c r="Z65" s="128"/>
      <c r="AA65" s="362" t="s">
        <v>170</v>
      </c>
      <c r="AB65" s="362"/>
      <c r="AC65" s="130">
        <f>SUM(AC62:AC64)</f>
        <v>460816.67999999993</v>
      </c>
      <c r="AD65" s="128"/>
      <c r="AE65" s="128"/>
      <c r="AF65" s="133"/>
      <c r="AG65" s="133"/>
    </row>
    <row r="66" spans="3:43" s="137" customFormat="1" x14ac:dyDescent="0.25">
      <c r="D66" s="154"/>
      <c r="T66" s="158">
        <f>T61-T62-T63-T64-T65</f>
        <v>139094.62000000014</v>
      </c>
      <c r="V66" s="109"/>
      <c r="W66" s="109"/>
      <c r="X66" s="109"/>
      <c r="Y66" s="109"/>
      <c r="Z66" s="128"/>
      <c r="AA66" s="213"/>
      <c r="AB66" s="128"/>
      <c r="AC66" s="130">
        <v>0.45</v>
      </c>
      <c r="AD66" s="128"/>
      <c r="AE66" s="128"/>
      <c r="AF66" s="133"/>
      <c r="AG66" s="133"/>
    </row>
    <row r="67" spans="3:43" s="137" customFormat="1" ht="15.75" x14ac:dyDescent="0.25">
      <c r="V67" s="109"/>
      <c r="W67" s="109"/>
      <c r="X67" s="109"/>
      <c r="Y67" s="109"/>
      <c r="Z67" s="109"/>
      <c r="AA67" s="214"/>
      <c r="AB67" s="109"/>
      <c r="AC67" s="192">
        <f>SUM(AC65:AC66)</f>
        <v>460817.12999999995</v>
      </c>
      <c r="AD67" s="109"/>
      <c r="AE67" s="109"/>
    </row>
    <row r="68" spans="3:43" s="137" customFormat="1" x14ac:dyDescent="0.25">
      <c r="V68" s="109"/>
      <c r="W68" s="109"/>
      <c r="X68" s="109"/>
      <c r="Y68" s="109"/>
      <c r="Z68" s="109"/>
      <c r="AA68" s="214"/>
      <c r="AB68" s="109"/>
      <c r="AC68" s="109"/>
      <c r="AD68" s="109"/>
      <c r="AE68" s="109"/>
    </row>
    <row r="69" spans="3:43" s="120" customFormat="1" x14ac:dyDescent="0.25">
      <c r="V69" s="135"/>
      <c r="W69" s="135"/>
      <c r="X69" s="135"/>
      <c r="Y69" s="135"/>
      <c r="Z69" s="135"/>
      <c r="AA69" s="215"/>
      <c r="AB69" s="135"/>
      <c r="AC69" s="135"/>
      <c r="AD69" s="135"/>
      <c r="AE69" s="135"/>
      <c r="AG69" s="137"/>
      <c r="AH69" s="137"/>
      <c r="AI69" s="137"/>
      <c r="AJ69" s="137"/>
    </row>
    <row r="70" spans="3:43" s="120" customFormat="1" x14ac:dyDescent="0.25">
      <c r="V70" s="135"/>
      <c r="W70" s="135"/>
      <c r="X70" s="135"/>
      <c r="Y70" s="135"/>
      <c r="Z70" s="135"/>
      <c r="AA70" s="215"/>
      <c r="AB70" s="135"/>
      <c r="AC70" s="135"/>
      <c r="AD70" s="135"/>
      <c r="AE70" s="135"/>
      <c r="AG70" s="137"/>
      <c r="AH70" s="137"/>
      <c r="AI70" s="137"/>
      <c r="AJ70" s="137"/>
    </row>
    <row r="71" spans="3:43" s="78" customFormat="1" x14ac:dyDescent="0.25">
      <c r="C71" s="120"/>
      <c r="V71" s="83"/>
      <c r="W71" s="83"/>
      <c r="X71" s="83"/>
      <c r="Y71" s="83"/>
      <c r="Z71" s="83"/>
      <c r="AA71" s="216"/>
      <c r="AB71" s="135"/>
      <c r="AC71" s="135"/>
      <c r="AD71" s="135"/>
      <c r="AE71" s="135"/>
      <c r="AF71" s="120"/>
      <c r="AG71" s="137"/>
      <c r="AH71" s="137"/>
      <c r="AI71" s="137"/>
      <c r="AJ71" s="137"/>
      <c r="AK71" s="120"/>
      <c r="AL71" s="120"/>
      <c r="AM71" s="120"/>
      <c r="AN71" s="120"/>
      <c r="AO71" s="120"/>
      <c r="AP71" s="120"/>
      <c r="AQ71" s="120"/>
    </row>
    <row r="72" spans="3:43" s="78" customFormat="1" x14ac:dyDescent="0.25">
      <c r="C72" s="120"/>
      <c r="V72" s="83"/>
      <c r="W72" s="83"/>
      <c r="X72" s="83"/>
      <c r="Y72" s="83"/>
      <c r="Z72" s="83"/>
      <c r="AA72" s="216"/>
      <c r="AB72" s="135"/>
      <c r="AC72" s="135"/>
      <c r="AD72" s="135"/>
      <c r="AE72" s="135"/>
      <c r="AF72" s="120"/>
      <c r="AG72" s="137"/>
      <c r="AH72" s="137"/>
      <c r="AI72" s="137"/>
      <c r="AJ72" s="137"/>
      <c r="AK72" s="120"/>
      <c r="AL72" s="120"/>
    </row>
    <row r="73" spans="3:43" s="78" customFormat="1" x14ac:dyDescent="0.25">
      <c r="V73" s="83"/>
      <c r="W73" s="83"/>
      <c r="X73" s="83"/>
      <c r="Y73" s="83"/>
      <c r="Z73" s="83"/>
      <c r="AA73" s="216"/>
      <c r="AB73" s="135"/>
      <c r="AC73" s="135"/>
      <c r="AD73" s="135"/>
      <c r="AE73" s="135"/>
      <c r="AF73" s="120"/>
      <c r="AG73" s="137"/>
      <c r="AH73" s="137"/>
      <c r="AI73" s="137"/>
      <c r="AJ73" s="137"/>
      <c r="AK73" s="120"/>
      <c r="AL73" s="120"/>
    </row>
    <row r="74" spans="3:43" s="78" customFormat="1" x14ac:dyDescent="0.25">
      <c r="V74" s="83"/>
      <c r="W74" s="83"/>
      <c r="X74" s="83"/>
      <c r="Y74" s="83"/>
      <c r="Z74" s="83"/>
      <c r="AA74" s="216"/>
      <c r="AB74" s="83"/>
      <c r="AC74" s="83"/>
      <c r="AD74" s="83"/>
      <c r="AE74" s="83"/>
      <c r="AG74" s="137"/>
      <c r="AH74" s="137"/>
      <c r="AI74" s="137"/>
      <c r="AJ74" s="137"/>
      <c r="AK74" s="120"/>
    </row>
    <row r="75" spans="3:43" s="78" customFormat="1" x14ac:dyDescent="0.25">
      <c r="V75" s="83"/>
      <c r="W75" s="83"/>
      <c r="X75" s="83"/>
      <c r="Y75" s="83"/>
      <c r="Z75" s="83"/>
      <c r="AA75" s="216"/>
      <c r="AB75" s="83"/>
      <c r="AC75" s="83"/>
      <c r="AD75" s="83"/>
      <c r="AE75" s="83"/>
      <c r="AG75" s="137"/>
      <c r="AH75" s="137"/>
      <c r="AI75" s="137"/>
      <c r="AJ75" s="137"/>
      <c r="AK75" s="120"/>
    </row>
    <row r="76" spans="3:43" s="78" customFormat="1" x14ac:dyDescent="0.25">
      <c r="V76" s="83"/>
      <c r="W76" s="83"/>
      <c r="X76" s="83"/>
      <c r="Y76" s="83"/>
      <c r="Z76" s="83"/>
      <c r="AA76" s="216"/>
      <c r="AB76" s="83"/>
      <c r="AC76" s="83"/>
      <c r="AD76" s="83"/>
      <c r="AE76" s="83"/>
      <c r="AG76" s="137"/>
      <c r="AH76" s="137"/>
      <c r="AI76" s="137"/>
      <c r="AJ76" s="137"/>
      <c r="AK76" s="120"/>
    </row>
    <row r="77" spans="3:43" s="78" customFormat="1" x14ac:dyDescent="0.25">
      <c r="V77" s="83"/>
      <c r="W77" s="83"/>
      <c r="X77" s="83"/>
      <c r="Y77" s="83"/>
      <c r="Z77" s="83"/>
      <c r="AA77" s="216"/>
      <c r="AB77" s="83"/>
      <c r="AC77" s="83"/>
      <c r="AD77" s="83"/>
      <c r="AE77" s="83"/>
      <c r="AG77" s="137"/>
      <c r="AH77" s="137"/>
      <c r="AI77" s="137"/>
      <c r="AJ77" s="137"/>
      <c r="AK77" s="120"/>
    </row>
  </sheetData>
  <mergeCells count="47">
    <mergeCell ref="H4:H5"/>
    <mergeCell ref="AA65:AB65"/>
    <mergeCell ref="AE61:AF61"/>
    <mergeCell ref="R62:R64"/>
    <mergeCell ref="AA62:AB62"/>
    <mergeCell ref="AE62:AF62"/>
    <mergeCell ref="AA63:AB63"/>
    <mergeCell ref="AE63:AF63"/>
    <mergeCell ref="AA64:AB64"/>
    <mergeCell ref="AE64:AF64"/>
    <mergeCell ref="AE4:AF4"/>
    <mergeCell ref="Z4:Z5"/>
    <mergeCell ref="K4:K5"/>
    <mergeCell ref="L4:L5"/>
    <mergeCell ref="AC4:AD4"/>
    <mergeCell ref="A58:F58"/>
    <mergeCell ref="AA59:AC59"/>
    <mergeCell ref="AB60:AC60"/>
    <mergeCell ref="AE60:AF60"/>
    <mergeCell ref="V4:V5"/>
    <mergeCell ref="W4:W5"/>
    <mergeCell ref="X4:X5"/>
    <mergeCell ref="Y4:Y5"/>
    <mergeCell ref="AA4:AB4"/>
    <mergeCell ref="M4:M5"/>
    <mergeCell ref="N4:N5"/>
    <mergeCell ref="O4:O5"/>
    <mergeCell ref="P4:Q4"/>
    <mergeCell ref="R4:S4"/>
    <mergeCell ref="I4:I5"/>
    <mergeCell ref="J4:J5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V3:Z3"/>
    <mergeCell ref="AA3:AF3"/>
    <mergeCell ref="T4:U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opLeftCell="B7" workbookViewId="0">
      <selection activeCell="B7" sqref="A1:XFD1048576"/>
    </sheetView>
  </sheetViews>
  <sheetFormatPr defaultRowHeight="15" x14ac:dyDescent="0.25"/>
  <cols>
    <col min="3" max="3" width="2.28515625" customWidth="1"/>
    <col min="4" max="4" width="17.42578125" customWidth="1"/>
    <col min="16" max="17" width="9.140625" style="78"/>
    <col min="18" max="18" width="10.7109375" style="78" bestFit="1" customWidth="1"/>
    <col min="19" max="19" width="9.28515625" style="78" bestFit="1" customWidth="1"/>
    <col min="20" max="20" width="9.7109375" style="78" customWidth="1"/>
    <col min="21" max="21" width="9.5703125" bestFit="1" customWidth="1"/>
    <col min="22" max="25" width="9.5703125" style="83" bestFit="1" customWidth="1"/>
    <col min="26" max="26" width="10.7109375" style="83" bestFit="1" customWidth="1"/>
    <col min="27" max="27" width="12.42578125" style="216" bestFit="1" customWidth="1"/>
    <col min="28" max="28" width="9.7109375" style="83" bestFit="1" customWidth="1"/>
    <col min="29" max="29" width="11.42578125" style="83" customWidth="1"/>
    <col min="30" max="30" width="9.5703125" style="83" bestFit="1" customWidth="1"/>
    <col min="31" max="31" width="10.7109375" style="83" bestFit="1" customWidth="1"/>
    <col min="32" max="32" width="9.7109375" style="78" bestFit="1" customWidth="1"/>
    <col min="33" max="33" width="10.85546875" style="137" customWidth="1"/>
    <col min="34" max="35" width="12.42578125" style="137" bestFit="1" customWidth="1"/>
    <col min="36" max="36" width="9.140625" style="137"/>
    <col min="37" max="37" width="9.140625" style="136"/>
  </cols>
  <sheetData>
    <row r="1" spans="1:38" ht="49.5" customHeight="1" x14ac:dyDescent="0.25">
      <c r="A1" s="307" t="s">
        <v>194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L1" s="136"/>
    </row>
    <row r="2" spans="1:38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L2" s="136"/>
    </row>
    <row r="3" spans="1:38" ht="25.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21" t="s">
        <v>17</v>
      </c>
      <c r="W3" s="325"/>
      <c r="X3" s="325"/>
      <c r="Y3" s="325"/>
      <c r="Z3" s="322"/>
      <c r="AA3" s="304" t="s">
        <v>26</v>
      </c>
      <c r="AB3" s="305"/>
      <c r="AC3" s="305"/>
      <c r="AD3" s="305"/>
      <c r="AE3" s="305"/>
      <c r="AF3" s="306"/>
      <c r="AL3" s="136"/>
    </row>
    <row r="4" spans="1:38" ht="30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323" t="s">
        <v>9</v>
      </c>
      <c r="W4" s="323" t="s">
        <v>24</v>
      </c>
      <c r="X4" s="323" t="s">
        <v>23</v>
      </c>
      <c r="Y4" s="323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26" t="s">
        <v>19</v>
      </c>
      <c r="AA4" s="321" t="s">
        <v>2</v>
      </c>
      <c r="AB4" s="322"/>
      <c r="AC4" s="321" t="s">
        <v>7</v>
      </c>
      <c r="AD4" s="322"/>
      <c r="AE4" s="304" t="s">
        <v>16</v>
      </c>
      <c r="AF4" s="306"/>
      <c r="AL4" s="136"/>
    </row>
    <row r="5" spans="1:38" s="83" customFormat="1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324"/>
      <c r="Y5" s="324"/>
      <c r="Z5" s="327"/>
      <c r="AA5" s="84" t="str">
        <f>"сума, грн.
(гр."&amp;T6&amp;"+гр."&amp;Z6&amp;")"</f>
        <v>сума, грн.
(гр.20+гр.26)</v>
      </c>
      <c r="AB5" s="85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85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3" t="s">
        <v>165</v>
      </c>
      <c r="AH5" s="133" t="s">
        <v>163</v>
      </c>
      <c r="AI5" s="133" t="s">
        <v>164</v>
      </c>
      <c r="AJ5" s="137"/>
      <c r="AK5" s="135"/>
      <c r="AL5" s="135"/>
    </row>
    <row r="6" spans="1:38" s="83" customFormat="1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72">
        <f t="shared" si="0"/>
        <v>22</v>
      </c>
      <c r="W6" s="72">
        <f t="shared" si="0"/>
        <v>23</v>
      </c>
      <c r="X6" s="72">
        <f t="shared" si="0"/>
        <v>24</v>
      </c>
      <c r="Y6" s="72">
        <f t="shared" si="0"/>
        <v>25</v>
      </c>
      <c r="Z6" s="72">
        <f t="shared" si="0"/>
        <v>26</v>
      </c>
      <c r="AA6" s="72">
        <f t="shared" si="0"/>
        <v>27</v>
      </c>
      <c r="AB6" s="72">
        <f t="shared" si="0"/>
        <v>28</v>
      </c>
      <c r="AC6" s="72">
        <f t="shared" si="0"/>
        <v>29</v>
      </c>
      <c r="AD6" s="72">
        <f t="shared" si="0"/>
        <v>30</v>
      </c>
      <c r="AE6" s="72">
        <v>31</v>
      </c>
      <c r="AF6" s="11">
        <v>32</v>
      </c>
      <c r="AG6" s="133" t="s">
        <v>183</v>
      </c>
      <c r="AH6" s="133"/>
      <c r="AI6" s="133"/>
      <c r="AJ6" s="137"/>
      <c r="AK6" s="135"/>
      <c r="AL6" s="135"/>
    </row>
    <row r="7" spans="1:38" s="83" customFormat="1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72053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73">
        <v>8</v>
      </c>
      <c r="W7" s="73">
        <v>18</v>
      </c>
      <c r="X7" s="73">
        <v>0</v>
      </c>
      <c r="Y7" s="33">
        <f t="shared" ref="Y7:Y57" si="6">IF(H7=0,0,V7/H7)*100</f>
        <v>27.586206896551722</v>
      </c>
      <c r="Z7" s="33">
        <v>16454.919999999998</v>
      </c>
      <c r="AA7" s="33">
        <f>'[4]МО-вер 15'!$AG$18</f>
        <v>16454.919999999998</v>
      </c>
      <c r="AB7" s="33">
        <f>AA7/Z7*100</f>
        <v>100</v>
      </c>
      <c r="AC7" s="33">
        <f>$AA$7</f>
        <v>16454.919999999998</v>
      </c>
      <c r="AD7" s="33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78">
        <f>'[3]Серп 15'!$AG$18</f>
        <v>16454.919999999998</v>
      </c>
      <c r="AH7" s="178">
        <f>T7</f>
        <v>7644.35</v>
      </c>
      <c r="AI7" s="178">
        <f>AG7+AH7</f>
        <v>24099.269999999997</v>
      </c>
      <c r="AJ7" s="137"/>
      <c r="AK7" s="135"/>
      <c r="AL7" s="135"/>
    </row>
    <row r="8" spans="1:38" s="83" customFormat="1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>
        <v>6609.92</v>
      </c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73">
        <v>0</v>
      </c>
      <c r="W8" s="73">
        <v>0</v>
      </c>
      <c r="X8" s="73">
        <v>0</v>
      </c>
      <c r="Y8" s="33">
        <f t="shared" si="6"/>
        <v>0</v>
      </c>
      <c r="Z8" s="33">
        <v>0</v>
      </c>
      <c r="AA8" s="33">
        <f>'[4]МО-вер 15'!$AG$50</f>
        <v>0</v>
      </c>
      <c r="AB8" s="33">
        <v>0</v>
      </c>
      <c r="AC8" s="33">
        <f>AA8</f>
        <v>0</v>
      </c>
      <c r="AD8" s="33">
        <f t="shared" si="7"/>
        <v>0</v>
      </c>
      <c r="AE8" s="33">
        <f t="shared" ref="AE8:AE57" si="9">AA8-AC8</f>
        <v>0</v>
      </c>
      <c r="AF8" s="14">
        <f t="shared" si="8"/>
        <v>0</v>
      </c>
      <c r="AG8" s="133">
        <v>0</v>
      </c>
      <c r="AH8" s="178">
        <f t="shared" ref="AH8:AH57" si="10">T8</f>
        <v>0</v>
      </c>
      <c r="AI8" s="178">
        <f t="shared" ref="AI8:AI57" si="11">AG8+AH8</f>
        <v>0</v>
      </c>
      <c r="AJ8" s="137"/>
      <c r="AK8" s="135"/>
      <c r="AL8" s="135"/>
    </row>
    <row r="9" spans="1:38" s="83" customFormat="1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55362.93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73">
        <v>0</v>
      </c>
      <c r="W9" s="73">
        <v>0</v>
      </c>
      <c r="X9" s="73">
        <v>0</v>
      </c>
      <c r="Y9" s="33">
        <f t="shared" si="6"/>
        <v>0</v>
      </c>
      <c r="Z9" s="33">
        <v>0</v>
      </c>
      <c r="AA9" s="33">
        <f>'[4]МО-вер 15'!$AG$22</f>
        <v>0</v>
      </c>
      <c r="AB9" s="33">
        <v>0</v>
      </c>
      <c r="AC9" s="33">
        <f>$AA$9</f>
        <v>0</v>
      </c>
      <c r="AD9" s="33">
        <f t="shared" si="7"/>
        <v>0</v>
      </c>
      <c r="AE9" s="33">
        <f t="shared" si="9"/>
        <v>0</v>
      </c>
      <c r="AF9" s="14">
        <f t="shared" si="8"/>
        <v>0</v>
      </c>
      <c r="AG9" s="178">
        <f>'[3]Серп 15'!$AG$22</f>
        <v>0</v>
      </c>
      <c r="AH9" s="178">
        <f t="shared" si="10"/>
        <v>26929.119999999999</v>
      </c>
      <c r="AI9" s="178">
        <f t="shared" si="11"/>
        <v>26929.119999999999</v>
      </c>
      <c r="AJ9" s="137"/>
      <c r="AK9" s="135"/>
      <c r="AL9" s="135"/>
    </row>
    <row r="10" spans="1:38" s="83" customFormat="1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>
        <v>14950.87</v>
      </c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73">
        <v>0</v>
      </c>
      <c r="W10" s="73">
        <v>0</v>
      </c>
      <c r="X10" s="73">
        <v>0</v>
      </c>
      <c r="Y10" s="33">
        <f t="shared" si="6"/>
        <v>0</v>
      </c>
      <c r="Z10" s="33">
        <v>0</v>
      </c>
      <c r="AA10" s="33">
        <f t="shared" ref="AA10:AA52" si="12">AI10</f>
        <v>0</v>
      </c>
      <c r="AB10" s="33">
        <v>0</v>
      </c>
      <c r="AC10" s="33">
        <f>AA10</f>
        <v>0</v>
      </c>
      <c r="AD10" s="33">
        <f t="shared" si="7"/>
        <v>0</v>
      </c>
      <c r="AE10" s="33">
        <f t="shared" si="9"/>
        <v>0</v>
      </c>
      <c r="AF10" s="14">
        <f t="shared" si="8"/>
        <v>0</v>
      </c>
      <c r="AG10" s="133">
        <v>0</v>
      </c>
      <c r="AH10" s="178">
        <f t="shared" si="10"/>
        <v>0</v>
      </c>
      <c r="AI10" s="178">
        <f t="shared" si="11"/>
        <v>0</v>
      </c>
      <c r="AJ10" s="137"/>
      <c r="AK10" s="135"/>
      <c r="AL10" s="135"/>
    </row>
    <row r="11" spans="1:38" s="83" customFormat="1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704.35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73">
        <v>1</v>
      </c>
      <c r="W11" s="73">
        <v>1</v>
      </c>
      <c r="X11" s="73">
        <v>0</v>
      </c>
      <c r="Y11" s="33">
        <f t="shared" si="6"/>
        <v>25</v>
      </c>
      <c r="Z11" s="33">
        <v>23999.51</v>
      </c>
      <c r="AA11" s="33">
        <f>'[4]МО-вер 15'!$AG$20</f>
        <v>23999.510000000002</v>
      </c>
      <c r="AB11" s="33">
        <f t="shared" ref="AB11:AB57" si="13">AA11/Z11*100</f>
        <v>100.00000000000003</v>
      </c>
      <c r="AC11" s="33">
        <f>$AA$11</f>
        <v>23999.510000000002</v>
      </c>
      <c r="AD11" s="33">
        <f t="shared" si="7"/>
        <v>100</v>
      </c>
      <c r="AE11" s="33">
        <f t="shared" si="9"/>
        <v>0</v>
      </c>
      <c r="AF11" s="14">
        <f t="shared" si="8"/>
        <v>0</v>
      </c>
      <c r="AG11" s="178">
        <f>'[3]Серп 15'!$AG$20</f>
        <v>23999.510000000002</v>
      </c>
      <c r="AH11" s="178">
        <f t="shared" si="10"/>
        <v>0</v>
      </c>
      <c r="AI11" s="178">
        <f t="shared" si="11"/>
        <v>23999.510000000002</v>
      </c>
      <c r="AJ11" s="137"/>
      <c r="AK11" s="135"/>
      <c r="AL11" s="135"/>
    </row>
    <row r="12" spans="1:38" s="83" customFormat="1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22484.86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73">
        <v>1</v>
      </c>
      <c r="W12" s="73">
        <v>1</v>
      </c>
      <c r="X12" s="73">
        <v>0</v>
      </c>
      <c r="Y12" s="33">
        <f t="shared" si="6"/>
        <v>10</v>
      </c>
      <c r="Z12" s="33">
        <v>363.55</v>
      </c>
      <c r="AA12" s="33">
        <f>'[4]МО-вер 15'!$AG$37</f>
        <v>363.55</v>
      </c>
      <c r="AB12" s="33">
        <f t="shared" si="13"/>
        <v>100</v>
      </c>
      <c r="AC12" s="33">
        <f>$AA$12</f>
        <v>363.55</v>
      </c>
      <c r="AD12" s="33">
        <f t="shared" si="7"/>
        <v>100</v>
      </c>
      <c r="AE12" s="33">
        <f t="shared" si="9"/>
        <v>0</v>
      </c>
      <c r="AF12" s="14">
        <f t="shared" si="8"/>
        <v>0</v>
      </c>
      <c r="AG12" s="178">
        <f>'[3]Серп 15'!$AG$37</f>
        <v>363.55</v>
      </c>
      <c r="AH12" s="178">
        <f t="shared" si="10"/>
        <v>4759.0200000000004</v>
      </c>
      <c r="AI12" s="178">
        <f t="shared" si="11"/>
        <v>5122.5700000000006</v>
      </c>
      <c r="AJ12" s="137"/>
      <c r="AK12" s="135"/>
      <c r="AL12" s="135"/>
    </row>
    <row r="13" spans="1:38" s="83" customFormat="1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62268.27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73">
        <v>3</v>
      </c>
      <c r="W13" s="73">
        <v>3</v>
      </c>
      <c r="X13" s="73">
        <v>0</v>
      </c>
      <c r="Y13" s="33">
        <f t="shared" si="6"/>
        <v>9.375</v>
      </c>
      <c r="Z13" s="33">
        <f>AA13</f>
        <v>3516.96</v>
      </c>
      <c r="AA13" s="33">
        <f>'[4]МО-вер 15'!$AG$16</f>
        <v>3516.96</v>
      </c>
      <c r="AB13" s="33">
        <f t="shared" si="13"/>
        <v>100</v>
      </c>
      <c r="AC13" s="33">
        <f>$AA$13</f>
        <v>3516.96</v>
      </c>
      <c r="AD13" s="33">
        <f t="shared" si="7"/>
        <v>100</v>
      </c>
      <c r="AE13" s="33">
        <f t="shared" si="9"/>
        <v>0</v>
      </c>
      <c r="AF13" s="14">
        <f t="shared" si="8"/>
        <v>0</v>
      </c>
      <c r="AG13" s="178">
        <f>'[3]Серп 15'!$AG$16</f>
        <v>3516.96</v>
      </c>
      <c r="AH13" s="178">
        <f t="shared" si="10"/>
        <v>13040.39</v>
      </c>
      <c r="AI13" s="178">
        <f t="shared" si="11"/>
        <v>16557.349999999999</v>
      </c>
      <c r="AJ13" s="137"/>
      <c r="AK13" s="135"/>
      <c r="AL13" s="135"/>
    </row>
    <row r="14" spans="1:38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>
        <v>9637.2900000000009</v>
      </c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>IF(P14=0,0,T14/P14)*100</f>
        <v>43.080003579318515</v>
      </c>
      <c r="V14" s="73">
        <v>0</v>
      </c>
      <c r="W14" s="73">
        <v>0</v>
      </c>
      <c r="X14" s="73">
        <v>0</v>
      </c>
      <c r="Y14" s="33">
        <f t="shared" si="6"/>
        <v>0</v>
      </c>
      <c r="Z14" s="33">
        <v>0</v>
      </c>
      <c r="AA14" s="33">
        <f>'[4]МО-вер 15'!$AG$48</f>
        <v>0</v>
      </c>
      <c r="AB14" s="33">
        <v>0</v>
      </c>
      <c r="AC14" s="33">
        <f>$AA$14</f>
        <v>0</v>
      </c>
      <c r="AD14" s="33">
        <f t="shared" si="7"/>
        <v>0</v>
      </c>
      <c r="AE14" s="33">
        <f t="shared" si="9"/>
        <v>0</v>
      </c>
      <c r="AF14" s="14">
        <f t="shared" si="8"/>
        <v>0</v>
      </c>
      <c r="AG14" s="178">
        <f>'[3]Серп 15'!$AG$48</f>
        <v>0</v>
      </c>
      <c r="AH14" s="178">
        <f t="shared" si="10"/>
        <v>3707.03</v>
      </c>
      <c r="AI14" s="178">
        <f t="shared" si="11"/>
        <v>3707.03</v>
      </c>
      <c r="AL14" s="136"/>
    </row>
    <row r="15" spans="1:38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>
        <v>76905.289999999994</v>
      </c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4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73">
        <v>5</v>
      </c>
      <c r="W15" s="73">
        <v>5</v>
      </c>
      <c r="X15" s="73">
        <v>0</v>
      </c>
      <c r="Y15" s="33">
        <f t="shared" si="6"/>
        <v>55.555555555555557</v>
      </c>
      <c r="Z15" s="33">
        <v>13563.44</v>
      </c>
      <c r="AA15" s="33">
        <f>'[4]МО-вер 15'!$AG$49</f>
        <v>13563.44</v>
      </c>
      <c r="AB15" s="33">
        <f t="shared" si="13"/>
        <v>100</v>
      </c>
      <c r="AC15" s="33">
        <f>$AA$15</f>
        <v>13563.44</v>
      </c>
      <c r="AD15" s="33">
        <f t="shared" si="7"/>
        <v>100</v>
      </c>
      <c r="AE15" s="33">
        <f t="shared" si="9"/>
        <v>0</v>
      </c>
      <c r="AF15" s="14">
        <f t="shared" si="8"/>
        <v>0</v>
      </c>
      <c r="AG15" s="178">
        <f>'[3]Серп 15'!$AG$49</f>
        <v>13563.44</v>
      </c>
      <c r="AH15" s="178">
        <f t="shared" si="10"/>
        <v>274.06</v>
      </c>
      <c r="AI15" s="178">
        <f t="shared" si="11"/>
        <v>13837.5</v>
      </c>
      <c r="AL15" s="136"/>
    </row>
    <row r="16" spans="1:38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20051.7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4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73">
        <v>1</v>
      </c>
      <c r="W16" s="73">
        <v>3</v>
      </c>
      <c r="X16" s="73">
        <v>0</v>
      </c>
      <c r="Y16" s="33">
        <f t="shared" si="6"/>
        <v>6.25</v>
      </c>
      <c r="Z16" s="33">
        <v>2993.81</v>
      </c>
      <c r="AA16" s="33">
        <f>'[4]МО-вер 15'!$AG$27</f>
        <v>2993.8100000000004</v>
      </c>
      <c r="AB16" s="33">
        <f t="shared" si="13"/>
        <v>100.00000000000003</v>
      </c>
      <c r="AC16" s="33">
        <f>$AA$16</f>
        <v>2993.8100000000004</v>
      </c>
      <c r="AD16" s="33">
        <f t="shared" si="7"/>
        <v>100</v>
      </c>
      <c r="AE16" s="33">
        <f t="shared" si="9"/>
        <v>0</v>
      </c>
      <c r="AF16" s="14">
        <f t="shared" si="8"/>
        <v>0</v>
      </c>
      <c r="AG16" s="178">
        <f>'[3]Серп 15'!$AG$27</f>
        <v>2993.8100000000004</v>
      </c>
      <c r="AH16" s="178">
        <f t="shared" si="10"/>
        <v>1045.1600000000001</v>
      </c>
      <c r="AI16" s="178">
        <f t="shared" si="11"/>
        <v>4038.9700000000003</v>
      </c>
      <c r="AL16" s="136"/>
    </row>
    <row r="17" spans="1:38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15992.95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4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73">
        <v>4</v>
      </c>
      <c r="W17" s="73">
        <v>5</v>
      </c>
      <c r="X17" s="73">
        <v>0</v>
      </c>
      <c r="Y17" s="33">
        <f t="shared" si="6"/>
        <v>30.76923076923077</v>
      </c>
      <c r="Z17" s="33">
        <v>18322.04</v>
      </c>
      <c r="AA17" s="33">
        <f>'[4]МО-вер 15'!$AG$47</f>
        <v>18322.04</v>
      </c>
      <c r="AB17" s="33">
        <f t="shared" si="13"/>
        <v>100</v>
      </c>
      <c r="AC17" s="33">
        <f>$AA$17</f>
        <v>18322.04</v>
      </c>
      <c r="AD17" s="33">
        <f t="shared" si="7"/>
        <v>100</v>
      </c>
      <c r="AE17" s="33">
        <f t="shared" si="9"/>
        <v>0</v>
      </c>
      <c r="AF17" s="14">
        <f t="shared" si="8"/>
        <v>0</v>
      </c>
      <c r="AG17" s="178">
        <f>'[3]Серп 15'!$AG$47</f>
        <v>18322.04</v>
      </c>
      <c r="AH17" s="178">
        <f t="shared" si="10"/>
        <v>680.37</v>
      </c>
      <c r="AI17" s="178">
        <f t="shared" si="11"/>
        <v>19002.41</v>
      </c>
      <c r="AL17" s="136"/>
    </row>
    <row r="18" spans="1:38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42617.1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4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73">
        <v>4</v>
      </c>
      <c r="W18" s="73">
        <v>7</v>
      </c>
      <c r="X18" s="73">
        <v>0</v>
      </c>
      <c r="Y18" s="33">
        <f t="shared" si="6"/>
        <v>12.5</v>
      </c>
      <c r="Z18" s="33">
        <v>10804.64</v>
      </c>
      <c r="AA18" s="33">
        <v>10804.64</v>
      </c>
      <c r="AB18" s="33">
        <f t="shared" si="13"/>
        <v>100</v>
      </c>
      <c r="AC18" s="33">
        <f>$AA$18</f>
        <v>10804.64</v>
      </c>
      <c r="AD18" s="33">
        <f t="shared" si="7"/>
        <v>100</v>
      </c>
      <c r="AE18" s="33">
        <f t="shared" si="9"/>
        <v>0</v>
      </c>
      <c r="AF18" s="14">
        <f t="shared" si="8"/>
        <v>0</v>
      </c>
      <c r="AG18" s="178">
        <f>'[3]Серп 15'!$AG$44</f>
        <v>10804.64</v>
      </c>
      <c r="AH18" s="178">
        <f t="shared" si="10"/>
        <v>15511.75</v>
      </c>
      <c r="AI18" s="178">
        <f t="shared" si="11"/>
        <v>26316.39</v>
      </c>
      <c r="AL18" s="136"/>
    </row>
    <row r="19" spans="1:38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>
        <v>18009.21</v>
      </c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4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73">
        <v>4</v>
      </c>
      <c r="W19" s="73">
        <v>6</v>
      </c>
      <c r="X19" s="73">
        <v>2</v>
      </c>
      <c r="Y19" s="33">
        <f t="shared" si="6"/>
        <v>17.391304347826086</v>
      </c>
      <c r="Z19" s="33">
        <v>16879.849999999999</v>
      </c>
      <c r="AA19" s="33">
        <f>'[4]МО-вер 15'!$AG$23</f>
        <v>16879.849999999999</v>
      </c>
      <c r="AB19" s="33">
        <f t="shared" si="13"/>
        <v>100</v>
      </c>
      <c r="AC19" s="33">
        <f>$AA$19</f>
        <v>16879.849999999999</v>
      </c>
      <c r="AD19" s="33">
        <f t="shared" si="7"/>
        <v>100</v>
      </c>
      <c r="AE19" s="33">
        <f t="shared" si="9"/>
        <v>0</v>
      </c>
      <c r="AF19" s="14">
        <f t="shared" si="8"/>
        <v>0</v>
      </c>
      <c r="AG19" s="178">
        <f>'[3]Серп 15'!$AG$23</f>
        <v>16879.849999999999</v>
      </c>
      <c r="AH19" s="178">
        <f t="shared" si="10"/>
        <v>9343.36</v>
      </c>
      <c r="AI19" s="178">
        <f t="shared" si="11"/>
        <v>26223.21</v>
      </c>
      <c r="AL19" s="136"/>
    </row>
    <row r="20" spans="1:38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73">
        <v>0</v>
      </c>
      <c r="W20" s="73">
        <v>0</v>
      </c>
      <c r="X20" s="73">
        <v>0</v>
      </c>
      <c r="Y20" s="33">
        <f t="shared" si="6"/>
        <v>0</v>
      </c>
      <c r="Z20" s="33">
        <v>0</v>
      </c>
      <c r="AA20" s="33">
        <f t="shared" si="12"/>
        <v>0</v>
      </c>
      <c r="AB20" s="33">
        <v>0</v>
      </c>
      <c r="AC20" s="33">
        <f>AA20</f>
        <v>0</v>
      </c>
      <c r="AD20" s="33">
        <f t="shared" si="7"/>
        <v>0</v>
      </c>
      <c r="AE20" s="33">
        <f t="shared" si="9"/>
        <v>0</v>
      </c>
      <c r="AF20" s="14">
        <f t="shared" si="8"/>
        <v>0</v>
      </c>
      <c r="AG20" s="133">
        <v>0</v>
      </c>
      <c r="AH20" s="178">
        <f t="shared" si="10"/>
        <v>0</v>
      </c>
      <c r="AI20" s="178">
        <f t="shared" si="11"/>
        <v>0</v>
      </c>
      <c r="AL20" s="136"/>
    </row>
    <row r="21" spans="1:38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19196.240000000002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4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73">
        <f>4+2+4</f>
        <v>10</v>
      </c>
      <c r="W21" s="73">
        <v>14</v>
      </c>
      <c r="X21" s="73">
        <v>0</v>
      </c>
      <c r="Y21" s="33">
        <f t="shared" si="6"/>
        <v>33.333333333333329</v>
      </c>
      <c r="Z21" s="33">
        <v>8655.31</v>
      </c>
      <c r="AA21" s="33">
        <f>'[4]МО-вер 15'!$AG$15</f>
        <v>8655.3100000000013</v>
      </c>
      <c r="AB21" s="33">
        <f t="shared" si="13"/>
        <v>100.00000000000003</v>
      </c>
      <c r="AC21" s="33">
        <f>$AA$21</f>
        <v>8655.3100000000013</v>
      </c>
      <c r="AD21" s="33">
        <f t="shared" si="7"/>
        <v>100</v>
      </c>
      <c r="AE21" s="33">
        <f t="shared" si="9"/>
        <v>0</v>
      </c>
      <c r="AF21" s="14">
        <f t="shared" si="8"/>
        <v>0</v>
      </c>
      <c r="AG21" s="178">
        <f>'[3]Серп 15'!$AG$15</f>
        <v>8655.3100000000013</v>
      </c>
      <c r="AH21" s="178">
        <f t="shared" si="10"/>
        <v>7352.83</v>
      </c>
      <c r="AI21" s="178">
        <f t="shared" si="11"/>
        <v>16008.140000000001</v>
      </c>
      <c r="AL21" s="136"/>
    </row>
    <row r="22" spans="1:38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37327.589999999997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4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73">
        <v>4</v>
      </c>
      <c r="W22" s="73">
        <v>13</v>
      </c>
      <c r="X22" s="73">
        <v>0</v>
      </c>
      <c r="Y22" s="33">
        <f t="shared" si="6"/>
        <v>22.222222222222221</v>
      </c>
      <c r="Z22" s="33">
        <v>4492.1400000000003</v>
      </c>
      <c r="AA22" s="33">
        <f>'[4]МО-вер 15'!$AG$28</f>
        <v>4492.1399999999994</v>
      </c>
      <c r="AB22" s="33">
        <f t="shared" si="13"/>
        <v>99.999999999999972</v>
      </c>
      <c r="AC22" s="33">
        <f>$AA$22</f>
        <v>4492.1399999999994</v>
      </c>
      <c r="AD22" s="33">
        <f t="shared" si="7"/>
        <v>100</v>
      </c>
      <c r="AE22" s="33">
        <f t="shared" si="9"/>
        <v>0</v>
      </c>
      <c r="AF22" s="14">
        <f t="shared" si="8"/>
        <v>0</v>
      </c>
      <c r="AG22" s="178">
        <f>'[3]Серп 15'!$AG$28</f>
        <v>4492.1399999999994</v>
      </c>
      <c r="AH22" s="178">
        <f t="shared" si="10"/>
        <v>6335.31</v>
      </c>
      <c r="AI22" s="178">
        <f t="shared" si="11"/>
        <v>10827.45</v>
      </c>
      <c r="AL22" s="136"/>
    </row>
    <row r="23" spans="1:38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>
        <v>28831.58</v>
      </c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73">
        <v>0</v>
      </c>
      <c r="W23" s="73">
        <v>0</v>
      </c>
      <c r="X23" s="73">
        <v>0</v>
      </c>
      <c r="Y23" s="33">
        <f t="shared" si="6"/>
        <v>0</v>
      </c>
      <c r="Z23" s="33">
        <v>0</v>
      </c>
      <c r="AA23" s="33">
        <f>'[4]МО-вер 15'!$AG$51</f>
        <v>0</v>
      </c>
      <c r="AB23" s="33">
        <v>0</v>
      </c>
      <c r="AC23" s="33">
        <f>$AA$23</f>
        <v>0</v>
      </c>
      <c r="AD23" s="33">
        <f t="shared" si="7"/>
        <v>0</v>
      </c>
      <c r="AE23" s="33">
        <f t="shared" si="9"/>
        <v>0</v>
      </c>
      <c r="AF23" s="14">
        <f t="shared" si="8"/>
        <v>0</v>
      </c>
      <c r="AG23" s="178">
        <f>'[3]Серп 15'!$AG$51</f>
        <v>0</v>
      </c>
      <c r="AH23" s="178">
        <f t="shared" si="10"/>
        <v>4382.9799999999996</v>
      </c>
      <c r="AI23" s="178">
        <f t="shared" si="11"/>
        <v>4382.9799999999996</v>
      </c>
      <c r="AL23" s="136"/>
    </row>
    <row r="24" spans="1:38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73">
        <v>0</v>
      </c>
      <c r="W24" s="73">
        <v>0</v>
      </c>
      <c r="X24" s="73">
        <v>0</v>
      </c>
      <c r="Y24" s="33">
        <f t="shared" si="6"/>
        <v>0</v>
      </c>
      <c r="Z24" s="33">
        <v>0</v>
      </c>
      <c r="AA24" s="33">
        <f>'[4]МО-вер 15'!$AG$56</f>
        <v>0</v>
      </c>
      <c r="AB24" s="33">
        <v>0</v>
      </c>
      <c r="AC24" s="33">
        <f>AA24</f>
        <v>0</v>
      </c>
      <c r="AD24" s="33">
        <f t="shared" si="7"/>
        <v>0</v>
      </c>
      <c r="AE24" s="33">
        <f t="shared" si="9"/>
        <v>0</v>
      </c>
      <c r="AF24" s="14">
        <f t="shared" si="8"/>
        <v>0</v>
      </c>
      <c r="AG24" s="178">
        <f>'[3]Серп 15'!$AG$56</f>
        <v>0</v>
      </c>
      <c r="AH24" s="178">
        <f t="shared" si="10"/>
        <v>0</v>
      </c>
      <c r="AI24" s="178">
        <f t="shared" si="11"/>
        <v>0</v>
      </c>
      <c r="AL24" s="136"/>
    </row>
    <row r="25" spans="1:38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13924.58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73">
        <v>0</v>
      </c>
      <c r="W25" s="73">
        <v>0</v>
      </c>
      <c r="X25" s="73">
        <v>0</v>
      </c>
      <c r="Y25" s="33">
        <f t="shared" si="6"/>
        <v>0</v>
      </c>
      <c r="Z25" s="33">
        <v>0</v>
      </c>
      <c r="AA25" s="33">
        <f>'[4]МО-вер 15'!$AG$40</f>
        <v>0</v>
      </c>
      <c r="AB25" s="33">
        <v>0</v>
      </c>
      <c r="AC25" s="33">
        <f>$AA$25</f>
        <v>0</v>
      </c>
      <c r="AD25" s="33">
        <f t="shared" si="7"/>
        <v>0</v>
      </c>
      <c r="AE25" s="33">
        <f t="shared" si="9"/>
        <v>0</v>
      </c>
      <c r="AF25" s="14">
        <f t="shared" si="8"/>
        <v>0</v>
      </c>
      <c r="AG25" s="178">
        <f>'[3]Серп 15'!$AG$40</f>
        <v>0</v>
      </c>
      <c r="AH25" s="178">
        <f t="shared" si="10"/>
        <v>563.33000000000004</v>
      </c>
      <c r="AI25" s="178">
        <f t="shared" si="11"/>
        <v>563.33000000000004</v>
      </c>
      <c r="AL25" s="136"/>
    </row>
    <row r="26" spans="1:38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10591.53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4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73">
        <v>16</v>
      </c>
      <c r="W26" s="73">
        <v>19</v>
      </c>
      <c r="X26" s="73">
        <v>0</v>
      </c>
      <c r="Y26" s="33">
        <f t="shared" si="6"/>
        <v>40</v>
      </c>
      <c r="Z26" s="33">
        <v>17370.21</v>
      </c>
      <c r="AA26" s="33">
        <f>'[4]МО-вер 15'!$AG$30</f>
        <v>17370.21</v>
      </c>
      <c r="AB26" s="33">
        <f t="shared" si="13"/>
        <v>100</v>
      </c>
      <c r="AC26" s="33">
        <f>$AA$26</f>
        <v>17370.21</v>
      </c>
      <c r="AD26" s="33">
        <f t="shared" si="7"/>
        <v>100</v>
      </c>
      <c r="AE26" s="33">
        <f t="shared" si="9"/>
        <v>0</v>
      </c>
      <c r="AF26" s="14">
        <f t="shared" si="8"/>
        <v>0</v>
      </c>
      <c r="AG26" s="178">
        <f>'[3]Серп 15'!$AG$30</f>
        <v>17370.21</v>
      </c>
      <c r="AH26" s="178">
        <f t="shared" si="10"/>
        <v>1330.86</v>
      </c>
      <c r="AI26" s="178">
        <f t="shared" si="11"/>
        <v>18701.07</v>
      </c>
      <c r="AL26" s="136"/>
    </row>
    <row r="27" spans="1:38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18470.63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4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73">
        <v>0</v>
      </c>
      <c r="W27" s="73">
        <v>0</v>
      </c>
      <c r="X27" s="73">
        <v>0</v>
      </c>
      <c r="Y27" s="33">
        <f t="shared" si="6"/>
        <v>0</v>
      </c>
      <c r="Z27" s="33">
        <v>0</v>
      </c>
      <c r="AA27" s="33">
        <f>'[4]МО-вер 15'!$AG$25</f>
        <v>0</v>
      </c>
      <c r="AB27" s="33">
        <v>0</v>
      </c>
      <c r="AC27" s="33">
        <f>$AA$27</f>
        <v>0</v>
      </c>
      <c r="AD27" s="33">
        <f t="shared" si="7"/>
        <v>0</v>
      </c>
      <c r="AE27" s="33">
        <f t="shared" si="9"/>
        <v>0</v>
      </c>
      <c r="AF27" s="14">
        <f t="shared" si="8"/>
        <v>0</v>
      </c>
      <c r="AG27" s="133">
        <v>0</v>
      </c>
      <c r="AH27" s="178">
        <f t="shared" si="10"/>
        <v>10869.96</v>
      </c>
      <c r="AI27" s="178">
        <f t="shared" si="11"/>
        <v>10869.96</v>
      </c>
      <c r="AL27" s="136"/>
    </row>
    <row r="28" spans="1:38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105650.25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4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73">
        <v>10</v>
      </c>
      <c r="W28" s="73">
        <v>15</v>
      </c>
      <c r="X28" s="73">
        <v>0</v>
      </c>
      <c r="Y28" s="33">
        <f t="shared" si="6"/>
        <v>17.857142857142858</v>
      </c>
      <c r="Z28" s="33">
        <f>AA28</f>
        <v>22458.34</v>
      </c>
      <c r="AA28" s="33">
        <f>'[4]МО-вер 15'!$AG$39</f>
        <v>22458.34</v>
      </c>
      <c r="AB28" s="33">
        <f t="shared" si="13"/>
        <v>100</v>
      </c>
      <c r="AC28" s="33">
        <f>AA28-AE28</f>
        <v>22458.34</v>
      </c>
      <c r="AD28" s="33">
        <f t="shared" si="7"/>
        <v>100</v>
      </c>
      <c r="AE28" s="33">
        <v>0</v>
      </c>
      <c r="AF28" s="14">
        <f t="shared" si="8"/>
        <v>0</v>
      </c>
      <c r="AG28" s="178">
        <f>'[3]Серп 15'!$AG$39</f>
        <v>21806.19</v>
      </c>
      <c r="AH28" s="178">
        <f t="shared" si="10"/>
        <v>11770.17</v>
      </c>
      <c r="AI28" s="178">
        <f t="shared" si="11"/>
        <v>33576.36</v>
      </c>
      <c r="AL28" s="136"/>
    </row>
    <row r="29" spans="1:38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26371.06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4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73">
        <v>8</v>
      </c>
      <c r="W29" s="73">
        <v>8</v>
      </c>
      <c r="X29" s="73">
        <v>0</v>
      </c>
      <c r="Y29" s="33">
        <f t="shared" si="6"/>
        <v>33.333333333333329</v>
      </c>
      <c r="Z29" s="33">
        <f>AA29</f>
        <v>22881.829999999998</v>
      </c>
      <c r="AA29" s="33">
        <f>'[4]МО-вер 15'!$AG$32</f>
        <v>22881.829999999998</v>
      </c>
      <c r="AB29" s="33">
        <f t="shared" si="13"/>
        <v>100</v>
      </c>
      <c r="AC29" s="33">
        <f>$AA$29</f>
        <v>22881.829999999998</v>
      </c>
      <c r="AD29" s="33">
        <f t="shared" si="7"/>
        <v>100</v>
      </c>
      <c r="AE29" s="33">
        <f t="shared" si="9"/>
        <v>0</v>
      </c>
      <c r="AF29" s="14">
        <f t="shared" si="8"/>
        <v>0</v>
      </c>
      <c r="AG29" s="178">
        <f>'[3]Серп 15'!$AG$32</f>
        <v>22881.829999999998</v>
      </c>
      <c r="AH29" s="178">
        <f t="shared" si="10"/>
        <v>8273.7000000000007</v>
      </c>
      <c r="AI29" s="178">
        <f t="shared" si="11"/>
        <v>31155.53</v>
      </c>
      <c r="AL29" s="136"/>
    </row>
    <row r="30" spans="1:38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>
        <v>26288.080000000002</v>
      </c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4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73">
        <v>0</v>
      </c>
      <c r="W30" s="73">
        <v>0</v>
      </c>
      <c r="X30" s="73">
        <v>0</v>
      </c>
      <c r="Y30" s="33">
        <f t="shared" si="6"/>
        <v>0</v>
      </c>
      <c r="Z30" s="33">
        <v>0</v>
      </c>
      <c r="AA30" s="33">
        <f>'[4]МО-вер 15'!$AG$24</f>
        <v>0</v>
      </c>
      <c r="AB30" s="33">
        <v>0</v>
      </c>
      <c r="AC30" s="33">
        <f>$AA$30</f>
        <v>0</v>
      </c>
      <c r="AD30" s="33">
        <f t="shared" si="7"/>
        <v>0</v>
      </c>
      <c r="AE30" s="33">
        <f t="shared" si="9"/>
        <v>0</v>
      </c>
      <c r="AF30" s="14">
        <f t="shared" si="8"/>
        <v>0</v>
      </c>
      <c r="AG30" s="133">
        <v>0</v>
      </c>
      <c r="AH30" s="178">
        <f t="shared" si="10"/>
        <v>8845.52</v>
      </c>
      <c r="AI30" s="178">
        <f t="shared" si="11"/>
        <v>8845.52</v>
      </c>
      <c r="AL30" s="136"/>
    </row>
    <row r="31" spans="1:38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78683.490000000005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4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73">
        <v>1</v>
      </c>
      <c r="W31" s="73">
        <v>1</v>
      </c>
      <c r="X31" s="73">
        <v>0</v>
      </c>
      <c r="Y31" s="33">
        <f t="shared" si="6"/>
        <v>2.3809523809523809</v>
      </c>
      <c r="Z31" s="33">
        <f>AA31</f>
        <v>28111.73</v>
      </c>
      <c r="AA31" s="33">
        <f>'[4]МО-вер 15'!$AG$8</f>
        <v>28111.73</v>
      </c>
      <c r="AB31" s="33">
        <f t="shared" si="13"/>
        <v>100</v>
      </c>
      <c r="AC31" s="33">
        <f>$AA$31</f>
        <v>28111.73</v>
      </c>
      <c r="AD31" s="33">
        <f t="shared" si="7"/>
        <v>100</v>
      </c>
      <c r="AE31" s="33">
        <f t="shared" si="9"/>
        <v>0</v>
      </c>
      <c r="AF31" s="14">
        <f t="shared" si="8"/>
        <v>0</v>
      </c>
      <c r="AG31" s="178">
        <f>'[3]Серп 15'!$AG$8</f>
        <v>28111.73</v>
      </c>
      <c r="AH31" s="178">
        <f t="shared" si="10"/>
        <v>14719.19</v>
      </c>
      <c r="AI31" s="178">
        <f t="shared" si="11"/>
        <v>42830.92</v>
      </c>
      <c r="AL31" s="136"/>
    </row>
    <row r="32" spans="1:38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>
        <v>24921.24</v>
      </c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4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73">
        <v>1</v>
      </c>
      <c r="W32" s="73">
        <v>3</v>
      </c>
      <c r="X32" s="73">
        <v>0</v>
      </c>
      <c r="Y32" s="33">
        <f t="shared" si="6"/>
        <v>16.666666666666664</v>
      </c>
      <c r="Z32" s="33">
        <v>1534.68</v>
      </c>
      <c r="AA32" s="33">
        <v>0</v>
      </c>
      <c r="AB32" s="33">
        <f t="shared" si="13"/>
        <v>0</v>
      </c>
      <c r="AC32" s="33">
        <f>AA32</f>
        <v>0</v>
      </c>
      <c r="AD32" s="33">
        <f t="shared" si="7"/>
        <v>0</v>
      </c>
      <c r="AE32" s="33">
        <f t="shared" si="9"/>
        <v>0</v>
      </c>
      <c r="AF32" s="14">
        <f t="shared" si="8"/>
        <v>0</v>
      </c>
      <c r="AG32" s="133">
        <v>0</v>
      </c>
      <c r="AH32" s="178">
        <f t="shared" si="10"/>
        <v>0</v>
      </c>
      <c r="AI32" s="178">
        <f t="shared" si="11"/>
        <v>0</v>
      </c>
      <c r="AL32" s="136"/>
    </row>
    <row r="33" spans="1:38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>
        <v>0</v>
      </c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4"/>
        <v>0</v>
      </c>
      <c r="S33" s="14">
        <f t="shared" si="4"/>
        <v>0</v>
      </c>
      <c r="T33" s="14">
        <v>0</v>
      </c>
      <c r="U33" s="14">
        <f t="shared" si="5"/>
        <v>0</v>
      </c>
      <c r="V33" s="73">
        <v>0</v>
      </c>
      <c r="W33" s="73">
        <v>0</v>
      </c>
      <c r="X33" s="73">
        <v>0</v>
      </c>
      <c r="Y33" s="33">
        <f t="shared" si="6"/>
        <v>0</v>
      </c>
      <c r="Z33" s="33">
        <v>0</v>
      </c>
      <c r="AA33" s="33">
        <f t="shared" si="12"/>
        <v>0</v>
      </c>
      <c r="AB33" s="33">
        <v>0</v>
      </c>
      <c r="AC33" s="33">
        <f>AA33</f>
        <v>0</v>
      </c>
      <c r="AD33" s="33">
        <f t="shared" si="7"/>
        <v>0</v>
      </c>
      <c r="AE33" s="33">
        <f t="shared" si="9"/>
        <v>0</v>
      </c>
      <c r="AF33" s="14">
        <f t="shared" si="8"/>
        <v>0</v>
      </c>
      <c r="AG33" s="133">
        <v>0</v>
      </c>
      <c r="AH33" s="178">
        <f t="shared" si="10"/>
        <v>0</v>
      </c>
      <c r="AI33" s="178">
        <f t="shared" si="11"/>
        <v>0</v>
      </c>
      <c r="AL33" s="136"/>
    </row>
    <row r="34" spans="1:38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14490.35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4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73">
        <v>20</v>
      </c>
      <c r="W34" s="73">
        <v>22</v>
      </c>
      <c r="X34" s="73">
        <v>0</v>
      </c>
      <c r="Y34" s="33">
        <f t="shared" si="6"/>
        <v>42.553191489361701</v>
      </c>
      <c r="Z34" s="33">
        <v>14929.9</v>
      </c>
      <c r="AA34" s="33">
        <f>'[4]МО-вер 15'!$AG$38</f>
        <v>14929.900000000001</v>
      </c>
      <c r="AB34" s="33">
        <f t="shared" si="13"/>
        <v>100.00000000000003</v>
      </c>
      <c r="AC34" s="33">
        <f>$AA$34</f>
        <v>14929.900000000001</v>
      </c>
      <c r="AD34" s="33">
        <f t="shared" si="7"/>
        <v>100</v>
      </c>
      <c r="AE34" s="33">
        <f t="shared" si="9"/>
        <v>0</v>
      </c>
      <c r="AF34" s="14">
        <f t="shared" si="8"/>
        <v>0</v>
      </c>
      <c r="AG34" s="178">
        <f>'[3]Серп 15'!$AG$38</f>
        <v>14929.900000000001</v>
      </c>
      <c r="AH34" s="178">
        <f t="shared" si="10"/>
        <v>13698.65</v>
      </c>
      <c r="AI34" s="178">
        <f t="shared" si="11"/>
        <v>28628.550000000003</v>
      </c>
      <c r="AL34" s="136"/>
    </row>
    <row r="35" spans="1:38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28200.33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4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73">
        <v>3</v>
      </c>
      <c r="W35" s="73">
        <v>5</v>
      </c>
      <c r="X35" s="73">
        <v>0</v>
      </c>
      <c r="Y35" s="33">
        <f t="shared" si="6"/>
        <v>13.636363636363635</v>
      </c>
      <c r="Z35" s="33">
        <v>2769.72</v>
      </c>
      <c r="AA35" s="33">
        <f>'[4]МО-вер 15'!$AG$29</f>
        <v>2769.72</v>
      </c>
      <c r="AB35" s="33">
        <f t="shared" si="13"/>
        <v>100</v>
      </c>
      <c r="AC35" s="33">
        <f>$AA$35</f>
        <v>2769.72</v>
      </c>
      <c r="AD35" s="33">
        <f t="shared" si="7"/>
        <v>100</v>
      </c>
      <c r="AE35" s="33">
        <f t="shared" si="9"/>
        <v>0</v>
      </c>
      <c r="AF35" s="14">
        <f t="shared" si="8"/>
        <v>0</v>
      </c>
      <c r="AG35" s="178">
        <f>'[3]Серп 15'!$AG$29</f>
        <v>2769.72</v>
      </c>
      <c r="AH35" s="178">
        <f t="shared" si="10"/>
        <v>4235.29</v>
      </c>
      <c r="AI35" s="178">
        <f t="shared" si="11"/>
        <v>7005.01</v>
      </c>
      <c r="AL35" s="136"/>
    </row>
    <row r="36" spans="1:38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10843.88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4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73">
        <v>1</v>
      </c>
      <c r="W36" s="73">
        <v>3</v>
      </c>
      <c r="X36" s="73">
        <v>0</v>
      </c>
      <c r="Y36" s="33">
        <f t="shared" si="6"/>
        <v>2.9411764705882351</v>
      </c>
      <c r="Z36" s="33">
        <v>2111.87</v>
      </c>
      <c r="AA36" s="33">
        <f>'[4]МО-вер 15'!$AG$17</f>
        <v>2111.87</v>
      </c>
      <c r="AB36" s="33">
        <f t="shared" si="13"/>
        <v>100</v>
      </c>
      <c r="AC36" s="33">
        <f>$AA$36</f>
        <v>2111.87</v>
      </c>
      <c r="AD36" s="33">
        <f t="shared" si="7"/>
        <v>100</v>
      </c>
      <c r="AE36" s="33">
        <f t="shared" si="9"/>
        <v>0</v>
      </c>
      <c r="AF36" s="14">
        <f t="shared" si="8"/>
        <v>0</v>
      </c>
      <c r="AG36" s="178">
        <f>'[3]Серп 15'!$AG$17</f>
        <v>2111.87</v>
      </c>
      <c r="AH36" s="178">
        <f t="shared" si="10"/>
        <v>1125.04</v>
      </c>
      <c r="AI36" s="178">
        <f t="shared" si="11"/>
        <v>3236.91</v>
      </c>
      <c r="AL36" s="136"/>
    </row>
    <row r="37" spans="1:38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28300.68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4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73">
        <v>0</v>
      </c>
      <c r="W37" s="73">
        <v>0</v>
      </c>
      <c r="X37" s="73">
        <v>0</v>
      </c>
      <c r="Y37" s="33">
        <f t="shared" si="6"/>
        <v>0</v>
      </c>
      <c r="Z37" s="33">
        <f>AA37</f>
        <v>1617.6100000000001</v>
      </c>
      <c r="AA37" s="33">
        <f>'[4]МО-вер 15'!$AG$11</f>
        <v>1617.6100000000001</v>
      </c>
      <c r="AB37" s="33">
        <f t="shared" si="13"/>
        <v>100</v>
      </c>
      <c r="AC37" s="33">
        <f>AA37-AE37</f>
        <v>1617.6100000000001</v>
      </c>
      <c r="AD37" s="33">
        <f t="shared" si="7"/>
        <v>100</v>
      </c>
      <c r="AE37" s="33">
        <v>0</v>
      </c>
      <c r="AF37" s="14">
        <f t="shared" si="8"/>
        <v>0</v>
      </c>
      <c r="AG37" s="178">
        <f>'[3]Серп 15'!$AG$11</f>
        <v>786.95</v>
      </c>
      <c r="AH37" s="178">
        <f t="shared" si="10"/>
        <v>2463.41</v>
      </c>
      <c r="AI37" s="178">
        <f t="shared" si="11"/>
        <v>3250.3599999999997</v>
      </c>
      <c r="AL37" s="136"/>
    </row>
    <row r="38" spans="1:38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18082.93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4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73">
        <v>1</v>
      </c>
      <c r="W38" s="73">
        <v>1</v>
      </c>
      <c r="X38" s="73">
        <v>0</v>
      </c>
      <c r="Y38" s="33">
        <f t="shared" si="6"/>
        <v>7.6923076923076925</v>
      </c>
      <c r="Z38" s="33">
        <v>11042.64</v>
      </c>
      <c r="AA38" s="33">
        <f>'[4]МО-вер 15'!$AG$10</f>
        <v>11042.64</v>
      </c>
      <c r="AB38" s="33">
        <f t="shared" si="13"/>
        <v>100</v>
      </c>
      <c r="AC38" s="33">
        <f>$AA$38</f>
        <v>11042.64</v>
      </c>
      <c r="AD38" s="33">
        <f t="shared" si="7"/>
        <v>100</v>
      </c>
      <c r="AE38" s="33">
        <f t="shared" si="9"/>
        <v>0</v>
      </c>
      <c r="AF38" s="14">
        <f t="shared" si="8"/>
        <v>0</v>
      </c>
      <c r="AG38" s="178">
        <f>'[3]Серп 15'!$AG$10</f>
        <v>11042.64</v>
      </c>
      <c r="AH38" s="178">
        <f t="shared" si="10"/>
        <v>2656.99</v>
      </c>
      <c r="AI38" s="178">
        <f t="shared" si="11"/>
        <v>13699.63</v>
      </c>
      <c r="AL38" s="136"/>
    </row>
    <row r="39" spans="1:38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67227.73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4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73">
        <v>2</v>
      </c>
      <c r="W39" s="73">
        <v>2</v>
      </c>
      <c r="X39" s="73">
        <v>0</v>
      </c>
      <c r="Y39" s="33">
        <f t="shared" si="6"/>
        <v>2.9850746268656714</v>
      </c>
      <c r="Z39" s="33">
        <v>1779.86</v>
      </c>
      <c r="AA39" s="33">
        <f>'[4]МО-вер 15'!$AG$21</f>
        <v>1779.86</v>
      </c>
      <c r="AB39" s="33">
        <f t="shared" si="13"/>
        <v>100</v>
      </c>
      <c r="AC39" s="33">
        <f>$AA$39</f>
        <v>1779.86</v>
      </c>
      <c r="AD39" s="33">
        <f t="shared" si="7"/>
        <v>100</v>
      </c>
      <c r="AE39" s="33">
        <f t="shared" si="9"/>
        <v>0</v>
      </c>
      <c r="AF39" s="14">
        <f t="shared" si="8"/>
        <v>0</v>
      </c>
      <c r="AG39" s="178">
        <f>'[3]Серп 15'!$AG$21</f>
        <v>1779.86</v>
      </c>
      <c r="AH39" s="178">
        <f t="shared" si="10"/>
        <v>17171.150000000001</v>
      </c>
      <c r="AI39" s="178">
        <f t="shared" si="11"/>
        <v>18951.010000000002</v>
      </c>
      <c r="AL39" s="136"/>
    </row>
    <row r="40" spans="1:38" s="143" customFormat="1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20473.14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4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73">
        <v>2</v>
      </c>
      <c r="W40" s="73">
        <v>2</v>
      </c>
      <c r="X40" s="73">
        <v>0</v>
      </c>
      <c r="Y40" s="33">
        <f t="shared" si="6"/>
        <v>11.111111111111111</v>
      </c>
      <c r="Z40" s="33">
        <v>7843.77</v>
      </c>
      <c r="AA40" s="33">
        <f>'[4]МО-вер 15'!$AG$52</f>
        <v>7843.77</v>
      </c>
      <c r="AB40" s="33">
        <f t="shared" si="13"/>
        <v>100</v>
      </c>
      <c r="AC40" s="33">
        <f>$AA$40</f>
        <v>7843.77</v>
      </c>
      <c r="AD40" s="33">
        <f t="shared" si="7"/>
        <v>100</v>
      </c>
      <c r="AE40" s="33">
        <f t="shared" si="9"/>
        <v>0</v>
      </c>
      <c r="AF40" s="14">
        <f t="shared" si="8"/>
        <v>0</v>
      </c>
      <c r="AG40" s="178">
        <f>'[3]Серп 15'!$AG$52</f>
        <v>7843.77</v>
      </c>
      <c r="AH40" s="178">
        <f t="shared" si="10"/>
        <v>20473.14</v>
      </c>
      <c r="AI40" s="178">
        <f t="shared" si="11"/>
        <v>28316.91</v>
      </c>
      <c r="AJ40" s="137"/>
      <c r="AK40" s="142"/>
      <c r="AL40" s="142"/>
    </row>
    <row r="41" spans="1:38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>
        <v>27508.22</v>
      </c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4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73">
        <v>1</v>
      </c>
      <c r="W41" s="73">
        <v>2</v>
      </c>
      <c r="X41" s="73">
        <v>0</v>
      </c>
      <c r="Y41" s="33">
        <f t="shared" si="6"/>
        <v>6.666666666666667</v>
      </c>
      <c r="Z41" s="33">
        <v>479.4</v>
      </c>
      <c r="AA41" s="33">
        <f>'[4]МО-вер 15'!$AG$12</f>
        <v>479.4</v>
      </c>
      <c r="AB41" s="33">
        <f t="shared" si="13"/>
        <v>100</v>
      </c>
      <c r="AC41" s="33">
        <f>$AA$41</f>
        <v>479.4</v>
      </c>
      <c r="AD41" s="33">
        <f t="shared" si="7"/>
        <v>100</v>
      </c>
      <c r="AE41" s="33">
        <f t="shared" si="9"/>
        <v>0</v>
      </c>
      <c r="AF41" s="14">
        <f t="shared" si="8"/>
        <v>0</v>
      </c>
      <c r="AG41" s="178">
        <f>'[3]Серп 15'!$AG$12</f>
        <v>479.4</v>
      </c>
      <c r="AH41" s="178">
        <f t="shared" si="10"/>
        <v>2404.21</v>
      </c>
      <c r="AI41" s="178">
        <f t="shared" si="11"/>
        <v>2883.61</v>
      </c>
      <c r="AL41" s="136"/>
    </row>
    <row r="42" spans="1:38" s="143" customFormat="1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>
        <v>25928.42</v>
      </c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4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73">
        <v>0</v>
      </c>
      <c r="W42" s="73">
        <v>1</v>
      </c>
      <c r="X42" s="73">
        <v>0</v>
      </c>
      <c r="Y42" s="33">
        <f t="shared" si="6"/>
        <v>0</v>
      </c>
      <c r="Z42" s="33">
        <v>1790.23</v>
      </c>
      <c r="AA42" s="33">
        <f>'[4]МО-вер 15'!$AG$13</f>
        <v>1790.23</v>
      </c>
      <c r="AB42" s="33">
        <f t="shared" si="13"/>
        <v>100</v>
      </c>
      <c r="AC42" s="33">
        <f>$AA$42</f>
        <v>1790.23</v>
      </c>
      <c r="AD42" s="33">
        <f t="shared" si="7"/>
        <v>100</v>
      </c>
      <c r="AE42" s="33">
        <f t="shared" si="9"/>
        <v>0</v>
      </c>
      <c r="AF42" s="14">
        <f t="shared" si="8"/>
        <v>0</v>
      </c>
      <c r="AG42" s="178">
        <f>'[3]Серп 15'!$AG$13</f>
        <v>1790.23</v>
      </c>
      <c r="AH42" s="178">
        <f t="shared" si="10"/>
        <v>8961.44</v>
      </c>
      <c r="AI42" s="178">
        <f t="shared" si="11"/>
        <v>10751.67</v>
      </c>
      <c r="AJ42" s="137"/>
      <c r="AK42" s="142"/>
      <c r="AL42" s="142"/>
    </row>
    <row r="43" spans="1:38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3737.06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4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73">
        <v>1</v>
      </c>
      <c r="W43" s="73">
        <v>1</v>
      </c>
      <c r="X43" s="73">
        <v>0</v>
      </c>
      <c r="Y43" s="33">
        <f t="shared" si="6"/>
        <v>16.666666666666664</v>
      </c>
      <c r="Z43" s="33">
        <f>AA43</f>
        <v>2671.53</v>
      </c>
      <c r="AA43" s="33">
        <f>'[4]МО-вер 15'!$AG$46</f>
        <v>2671.53</v>
      </c>
      <c r="AB43" s="33">
        <f t="shared" si="13"/>
        <v>100</v>
      </c>
      <c r="AC43" s="33">
        <f>$AA$43</f>
        <v>2671.53</v>
      </c>
      <c r="AD43" s="33">
        <f t="shared" si="7"/>
        <v>100</v>
      </c>
      <c r="AE43" s="33">
        <f t="shared" si="9"/>
        <v>0</v>
      </c>
      <c r="AF43" s="14">
        <f t="shared" si="8"/>
        <v>0</v>
      </c>
      <c r="AG43" s="178">
        <f>'[3]Серп 15'!$AG$46</f>
        <v>2671.53</v>
      </c>
      <c r="AH43" s="178">
        <f t="shared" si="10"/>
        <v>1179.75</v>
      </c>
      <c r="AI43" s="178">
        <f t="shared" si="11"/>
        <v>3851.28</v>
      </c>
      <c r="AL43" s="136"/>
    </row>
    <row r="44" spans="1:38" s="143" customFormat="1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50006.38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4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73">
        <v>3</v>
      </c>
      <c r="W44" s="73">
        <v>5</v>
      </c>
      <c r="X44" s="73">
        <v>0</v>
      </c>
      <c r="Y44" s="33">
        <f t="shared" si="6"/>
        <v>14.285714285714285</v>
      </c>
      <c r="Z44" s="33">
        <v>5886.17</v>
      </c>
      <c r="AA44" s="33">
        <f>'[4]МО-вер 15'!$AG$43</f>
        <v>5886.17</v>
      </c>
      <c r="AB44" s="33">
        <f t="shared" si="13"/>
        <v>100</v>
      </c>
      <c r="AC44" s="33">
        <f>$AA$44</f>
        <v>5886.17</v>
      </c>
      <c r="AD44" s="33">
        <f t="shared" si="7"/>
        <v>100</v>
      </c>
      <c r="AE44" s="33">
        <f t="shared" si="9"/>
        <v>0</v>
      </c>
      <c r="AF44" s="14">
        <f t="shared" si="8"/>
        <v>0</v>
      </c>
      <c r="AG44" s="178">
        <f>'[3]Серп 15'!$AG$43</f>
        <v>5886.17</v>
      </c>
      <c r="AH44" s="178">
        <f t="shared" si="10"/>
        <v>14185.49</v>
      </c>
      <c r="AI44" s="178">
        <f t="shared" si="11"/>
        <v>20071.66</v>
      </c>
      <c r="AJ44" s="137"/>
      <c r="AK44" s="142"/>
      <c r="AL44" s="142"/>
    </row>
    <row r="45" spans="1:38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35241.129999999997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4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73">
        <v>11</v>
      </c>
      <c r="W45" s="73">
        <v>14</v>
      </c>
      <c r="X45" s="73">
        <v>0</v>
      </c>
      <c r="Y45" s="33">
        <f t="shared" si="6"/>
        <v>47.826086956521742</v>
      </c>
      <c r="Z45" s="33">
        <v>13622.51</v>
      </c>
      <c r="AA45" s="33">
        <f>'[4]МО-вер 15'!$AG$34</f>
        <v>13622.51</v>
      </c>
      <c r="AB45" s="33">
        <f t="shared" si="13"/>
        <v>100</v>
      </c>
      <c r="AC45" s="33">
        <f>$AA$45</f>
        <v>13622.51</v>
      </c>
      <c r="AD45" s="33">
        <f t="shared" si="7"/>
        <v>100</v>
      </c>
      <c r="AE45" s="33">
        <f t="shared" si="9"/>
        <v>0</v>
      </c>
      <c r="AF45" s="14">
        <f t="shared" si="8"/>
        <v>0</v>
      </c>
      <c r="AG45" s="178">
        <f>'[3]Серп 15'!$AG$34</f>
        <v>13622.51</v>
      </c>
      <c r="AH45" s="178">
        <f t="shared" si="10"/>
        <v>5007.3100000000004</v>
      </c>
      <c r="AI45" s="178">
        <f t="shared" si="11"/>
        <v>18629.82</v>
      </c>
      <c r="AL45" s="136"/>
    </row>
    <row r="46" spans="1:38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>
        <v>659.77</v>
      </c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4"/>
        <v>0</v>
      </c>
      <c r="S46" s="14">
        <f t="shared" si="4"/>
        <v>0</v>
      </c>
      <c r="T46" s="14">
        <v>0</v>
      </c>
      <c r="U46" s="14">
        <f t="shared" si="5"/>
        <v>0</v>
      </c>
      <c r="V46" s="73">
        <v>0</v>
      </c>
      <c r="W46" s="73">
        <v>0</v>
      </c>
      <c r="X46" s="73">
        <v>0</v>
      </c>
      <c r="Y46" s="33">
        <f t="shared" si="6"/>
        <v>0</v>
      </c>
      <c r="Z46" s="33">
        <v>0</v>
      </c>
      <c r="AA46" s="33">
        <f t="shared" si="12"/>
        <v>0</v>
      </c>
      <c r="AB46" s="33">
        <v>0</v>
      </c>
      <c r="AC46" s="33">
        <f>AA46</f>
        <v>0</v>
      </c>
      <c r="AD46" s="33">
        <f t="shared" si="7"/>
        <v>0</v>
      </c>
      <c r="AE46" s="33">
        <f t="shared" si="9"/>
        <v>0</v>
      </c>
      <c r="AF46" s="14">
        <f t="shared" si="8"/>
        <v>0</v>
      </c>
      <c r="AG46" s="133"/>
      <c r="AH46" s="178">
        <f t="shared" si="10"/>
        <v>0</v>
      </c>
      <c r="AI46" s="178">
        <f t="shared" si="11"/>
        <v>0</v>
      </c>
      <c r="AL46" s="136"/>
    </row>
    <row r="47" spans="1:38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4"/>
        <v>0</v>
      </c>
      <c r="S47" s="14">
        <f t="shared" si="4"/>
        <v>0</v>
      </c>
      <c r="T47" s="14">
        <v>0</v>
      </c>
      <c r="U47" s="14">
        <f t="shared" si="5"/>
        <v>0</v>
      </c>
      <c r="V47" s="73">
        <v>0</v>
      </c>
      <c r="W47" s="73">
        <v>0</v>
      </c>
      <c r="X47" s="73">
        <v>0</v>
      </c>
      <c r="Y47" s="33">
        <f t="shared" si="6"/>
        <v>0</v>
      </c>
      <c r="Z47" s="33">
        <v>0</v>
      </c>
      <c r="AA47" s="33">
        <f t="shared" si="12"/>
        <v>0</v>
      </c>
      <c r="AB47" s="33">
        <v>0</v>
      </c>
      <c r="AC47" s="33">
        <f>AA47</f>
        <v>0</v>
      </c>
      <c r="AD47" s="33">
        <f t="shared" si="7"/>
        <v>0</v>
      </c>
      <c r="AE47" s="33">
        <f t="shared" si="9"/>
        <v>0</v>
      </c>
      <c r="AF47" s="14">
        <f t="shared" si="8"/>
        <v>0</v>
      </c>
      <c r="AG47" s="133">
        <v>0</v>
      </c>
      <c r="AH47" s="178">
        <f t="shared" si="10"/>
        <v>0</v>
      </c>
      <c r="AI47" s="178">
        <f t="shared" si="11"/>
        <v>0</v>
      </c>
      <c r="AL47" s="136"/>
    </row>
    <row r="48" spans="1:38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33437.410000000003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4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73">
        <v>3</v>
      </c>
      <c r="W48" s="73">
        <v>5</v>
      </c>
      <c r="X48" s="73">
        <v>0</v>
      </c>
      <c r="Y48" s="33">
        <f t="shared" si="6"/>
        <v>16.666666666666664</v>
      </c>
      <c r="Z48" s="33">
        <v>18067.71</v>
      </c>
      <c r="AA48" s="33">
        <f>'[4]МО-вер 15'!$AG$31</f>
        <v>18067.71</v>
      </c>
      <c r="AB48" s="33">
        <f t="shared" si="13"/>
        <v>100</v>
      </c>
      <c r="AC48" s="33">
        <f>$AA$48</f>
        <v>18067.71</v>
      </c>
      <c r="AD48" s="33">
        <f t="shared" si="7"/>
        <v>100</v>
      </c>
      <c r="AE48" s="33">
        <f t="shared" si="9"/>
        <v>0</v>
      </c>
      <c r="AF48" s="14">
        <f t="shared" si="8"/>
        <v>0</v>
      </c>
      <c r="AG48" s="178">
        <f>'[3]Серп 15'!$AG$31</f>
        <v>18067.71</v>
      </c>
      <c r="AH48" s="178">
        <f t="shared" si="10"/>
        <v>8795.5499999999993</v>
      </c>
      <c r="AI48" s="178">
        <f t="shared" si="11"/>
        <v>26863.26</v>
      </c>
      <c r="AL48" s="136"/>
    </row>
    <row r="49" spans="1:38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38990.449999999997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4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73">
        <v>8</v>
      </c>
      <c r="W49" s="73">
        <v>9</v>
      </c>
      <c r="X49" s="73">
        <v>0</v>
      </c>
      <c r="Y49" s="33">
        <f t="shared" si="6"/>
        <v>36.363636363636367</v>
      </c>
      <c r="Z49" s="33">
        <f>AA49</f>
        <v>11111.99</v>
      </c>
      <c r="AA49" s="33">
        <f>'[4]МО-вер 15'!$AG$42</f>
        <v>11111.99</v>
      </c>
      <c r="AB49" s="33">
        <f t="shared" si="13"/>
        <v>100</v>
      </c>
      <c r="AC49" s="33">
        <f>$AA$49</f>
        <v>11111.99</v>
      </c>
      <c r="AD49" s="33">
        <f t="shared" si="7"/>
        <v>100</v>
      </c>
      <c r="AE49" s="33">
        <f t="shared" si="9"/>
        <v>0</v>
      </c>
      <c r="AF49" s="14">
        <f t="shared" si="8"/>
        <v>0</v>
      </c>
      <c r="AG49" s="178">
        <f>'[3]Серп 15'!$AG$42</f>
        <v>11111.99</v>
      </c>
      <c r="AH49" s="178">
        <f t="shared" si="10"/>
        <v>12978.88</v>
      </c>
      <c r="AI49" s="178">
        <f t="shared" si="11"/>
        <v>24090.87</v>
      </c>
      <c r="AL49" s="136"/>
    </row>
    <row r="50" spans="1:38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>
        <v>15962.39</v>
      </c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4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73">
        <v>7</v>
      </c>
      <c r="W50" s="73">
        <v>7</v>
      </c>
      <c r="X50" s="73">
        <v>0</v>
      </c>
      <c r="Y50" s="33">
        <f t="shared" si="6"/>
        <v>77.777777777777786</v>
      </c>
      <c r="Z50" s="33">
        <v>12421.38</v>
      </c>
      <c r="AA50" s="33">
        <f>'[4]МО-вер 15'!$AG$41</f>
        <v>12421.38</v>
      </c>
      <c r="AB50" s="33">
        <f t="shared" si="13"/>
        <v>100</v>
      </c>
      <c r="AC50" s="33">
        <f>$AA$50</f>
        <v>12421.38</v>
      </c>
      <c r="AD50" s="33">
        <f t="shared" si="7"/>
        <v>100</v>
      </c>
      <c r="AE50" s="33">
        <f t="shared" si="9"/>
        <v>0</v>
      </c>
      <c r="AF50" s="14">
        <f t="shared" si="8"/>
        <v>0</v>
      </c>
      <c r="AG50" s="178">
        <f>'[3]Серп 15'!$AG$41</f>
        <v>12421.38</v>
      </c>
      <c r="AH50" s="178">
        <f t="shared" si="10"/>
        <v>0</v>
      </c>
      <c r="AI50" s="178">
        <f t="shared" si="11"/>
        <v>12421.38</v>
      </c>
      <c r="AL50" s="136"/>
    </row>
    <row r="51" spans="1:38" ht="33.75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26813.72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4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73">
        <v>1</v>
      </c>
      <c r="W51" s="73">
        <v>1</v>
      </c>
      <c r="X51" s="73">
        <v>0</v>
      </c>
      <c r="Y51" s="33">
        <f t="shared" si="6"/>
        <v>12.5</v>
      </c>
      <c r="Z51" s="33">
        <v>1358.83</v>
      </c>
      <c r="AA51" s="33">
        <f>'[4]МО-вер 15'!$AG$33</f>
        <v>1358.83</v>
      </c>
      <c r="AB51" s="33">
        <f t="shared" si="13"/>
        <v>100</v>
      </c>
      <c r="AC51" s="33">
        <f>$AA$51</f>
        <v>1358.83</v>
      </c>
      <c r="AD51" s="33">
        <f t="shared" si="7"/>
        <v>100</v>
      </c>
      <c r="AE51" s="33">
        <f t="shared" si="9"/>
        <v>0</v>
      </c>
      <c r="AF51" s="14">
        <f t="shared" si="8"/>
        <v>0</v>
      </c>
      <c r="AG51" s="178">
        <f>'[3]Серп 15'!$AG$33</f>
        <v>1358.83</v>
      </c>
      <c r="AH51" s="178">
        <f t="shared" si="10"/>
        <v>5481.46</v>
      </c>
      <c r="AI51" s="178">
        <f t="shared" si="11"/>
        <v>6840.29</v>
      </c>
      <c r="AL51" s="136"/>
    </row>
    <row r="52" spans="1:38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>
        <v>0</v>
      </c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4"/>
        <v>0</v>
      </c>
      <c r="S52" s="14">
        <f t="shared" si="4"/>
        <v>0</v>
      </c>
      <c r="T52" s="14">
        <v>0</v>
      </c>
      <c r="U52" s="14">
        <f t="shared" si="5"/>
        <v>0</v>
      </c>
      <c r="V52" s="73">
        <v>0</v>
      </c>
      <c r="W52" s="73">
        <v>0</v>
      </c>
      <c r="X52" s="73">
        <v>0</v>
      </c>
      <c r="Y52" s="33">
        <f t="shared" si="6"/>
        <v>0</v>
      </c>
      <c r="Z52" s="33">
        <v>0</v>
      </c>
      <c r="AA52" s="33">
        <f t="shared" si="12"/>
        <v>0</v>
      </c>
      <c r="AB52" s="33">
        <v>0</v>
      </c>
      <c r="AC52" s="33">
        <f>AA52</f>
        <v>0</v>
      </c>
      <c r="AD52" s="33">
        <f t="shared" si="7"/>
        <v>0</v>
      </c>
      <c r="AE52" s="33">
        <f t="shared" si="9"/>
        <v>0</v>
      </c>
      <c r="AF52" s="14">
        <f t="shared" si="8"/>
        <v>0</v>
      </c>
      <c r="AG52" s="133">
        <v>0</v>
      </c>
      <c r="AH52" s="178">
        <f t="shared" si="10"/>
        <v>0</v>
      </c>
      <c r="AI52" s="178">
        <f t="shared" si="11"/>
        <v>0</v>
      </c>
      <c r="AL52" s="136"/>
    </row>
    <row r="53" spans="1:38" s="143" customFormat="1" ht="24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52199.42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4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73">
        <v>1</v>
      </c>
      <c r="W53" s="73">
        <v>5</v>
      </c>
      <c r="X53" s="73">
        <v>0</v>
      </c>
      <c r="Y53" s="33">
        <f t="shared" si="6"/>
        <v>4.7619047619047619</v>
      </c>
      <c r="Z53" s="33">
        <v>4819.7299999999996</v>
      </c>
      <c r="AA53" s="33">
        <f>'[4]МО-вер 15'!$AG$19</f>
        <v>4819.7299999999996</v>
      </c>
      <c r="AB53" s="33">
        <f t="shared" si="13"/>
        <v>100</v>
      </c>
      <c r="AC53" s="33">
        <f>$AA$53</f>
        <v>4819.7299999999996</v>
      </c>
      <c r="AD53" s="33">
        <f t="shared" si="7"/>
        <v>100</v>
      </c>
      <c r="AE53" s="33">
        <f t="shared" si="9"/>
        <v>0</v>
      </c>
      <c r="AF53" s="14">
        <f t="shared" si="8"/>
        <v>0</v>
      </c>
      <c r="AG53" s="178">
        <f>'[3]Серп 15'!$AG$19</f>
        <v>4819.7299999999996</v>
      </c>
      <c r="AH53" s="178">
        <f t="shared" si="10"/>
        <v>23096.33</v>
      </c>
      <c r="AI53" s="178">
        <f t="shared" si="11"/>
        <v>27916.06</v>
      </c>
      <c r="AJ53" s="137"/>
      <c r="AK53" s="142"/>
      <c r="AL53" s="142"/>
    </row>
    <row r="54" spans="1:38" ht="33.75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29496.21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4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73">
        <v>3</v>
      </c>
      <c r="W54" s="73">
        <v>4</v>
      </c>
      <c r="X54" s="73">
        <v>0</v>
      </c>
      <c r="Y54" s="33">
        <f t="shared" si="6"/>
        <v>14.285714285714285</v>
      </c>
      <c r="Z54" s="33">
        <v>7211.6</v>
      </c>
      <c r="AA54" s="33">
        <f>'[4]МО-вер 15'!$AG$36</f>
        <v>7211.5999999999995</v>
      </c>
      <c r="AB54" s="33">
        <f t="shared" si="13"/>
        <v>99.999999999999986</v>
      </c>
      <c r="AC54" s="33">
        <f>$AA$54</f>
        <v>7211.5999999999995</v>
      </c>
      <c r="AD54" s="33">
        <f t="shared" si="7"/>
        <v>100</v>
      </c>
      <c r="AE54" s="33">
        <f t="shared" si="9"/>
        <v>0</v>
      </c>
      <c r="AF54" s="14">
        <f t="shared" si="8"/>
        <v>0</v>
      </c>
      <c r="AG54" s="178">
        <f>'[3]Серп 15'!$AG$36</f>
        <v>7211.5999999999995</v>
      </c>
      <c r="AH54" s="178">
        <f t="shared" si="10"/>
        <v>15324.86</v>
      </c>
      <c r="AI54" s="178">
        <f t="shared" si="11"/>
        <v>22536.46</v>
      </c>
      <c r="AL54" s="136"/>
    </row>
    <row r="55" spans="1:38" s="143" customFormat="1" ht="33.75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27926.3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4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73">
        <v>2</v>
      </c>
      <c r="W55" s="73">
        <v>3</v>
      </c>
      <c r="X55" s="73">
        <v>0</v>
      </c>
      <c r="Y55" s="33">
        <f t="shared" si="6"/>
        <v>20</v>
      </c>
      <c r="Z55" s="33">
        <v>3796.24</v>
      </c>
      <c r="AA55" s="33">
        <f>'[4]МО-вер 15'!$AG$35</f>
        <v>3796.24</v>
      </c>
      <c r="AB55" s="33">
        <f t="shared" si="13"/>
        <v>100</v>
      </c>
      <c r="AC55" s="33">
        <f>$AA$55</f>
        <v>3796.24</v>
      </c>
      <c r="AD55" s="33">
        <f t="shared" si="7"/>
        <v>100</v>
      </c>
      <c r="AE55" s="33">
        <f t="shared" si="9"/>
        <v>0</v>
      </c>
      <c r="AF55" s="14">
        <f t="shared" si="8"/>
        <v>0</v>
      </c>
      <c r="AG55" s="178">
        <f>'[3]Серп 15'!$AG$35</f>
        <v>3796.24</v>
      </c>
      <c r="AH55" s="178">
        <f t="shared" si="10"/>
        <v>1756.43</v>
      </c>
      <c r="AI55" s="178">
        <f t="shared" si="11"/>
        <v>5552.67</v>
      </c>
      <c r="AJ55" s="137"/>
      <c r="AK55" s="189"/>
      <c r="AL55" s="142"/>
    </row>
    <row r="56" spans="1:38" s="143" customFormat="1" ht="24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17496.89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4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73">
        <v>21</v>
      </c>
      <c r="W56" s="73">
        <v>30</v>
      </c>
      <c r="X56" s="73">
        <v>0</v>
      </c>
      <c r="Y56" s="33">
        <f t="shared" si="6"/>
        <v>87.5</v>
      </c>
      <c r="Z56" s="33">
        <v>11805.99</v>
      </c>
      <c r="AA56" s="33">
        <f>'[4]МО-вер 15'!$AG$45</f>
        <v>11805.99</v>
      </c>
      <c r="AB56" s="33">
        <f t="shared" si="13"/>
        <v>100</v>
      </c>
      <c r="AC56" s="33">
        <f>$AA$56</f>
        <v>11805.99</v>
      </c>
      <c r="AD56" s="33">
        <f t="shared" si="7"/>
        <v>100</v>
      </c>
      <c r="AE56" s="33">
        <f t="shared" si="9"/>
        <v>0</v>
      </c>
      <c r="AF56" s="14">
        <f t="shared" si="8"/>
        <v>0</v>
      </c>
      <c r="AG56" s="178">
        <f>'[3]Серп 15'!$AG$45</f>
        <v>11805.99</v>
      </c>
      <c r="AH56" s="178">
        <f t="shared" si="10"/>
        <v>9428.77</v>
      </c>
      <c r="AI56" s="178">
        <f t="shared" si="11"/>
        <v>21234.760000000002</v>
      </c>
      <c r="AJ56" s="137"/>
      <c r="AK56" s="142"/>
      <c r="AL56" s="142"/>
    </row>
    <row r="57" spans="1:38" s="143" customFormat="1" ht="24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83319.520000000004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4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73">
        <v>21</v>
      </c>
      <c r="W57" s="73">
        <v>21</v>
      </c>
      <c r="X57" s="73">
        <v>0</v>
      </c>
      <c r="Y57" s="33">
        <f t="shared" si="6"/>
        <v>14.482758620689657</v>
      </c>
      <c r="Z57" s="33">
        <f>AA57</f>
        <v>11383.179999999998</v>
      </c>
      <c r="AA57" s="33">
        <f>'[4]МО-вер 15'!$AG$7</f>
        <v>11383.179999999998</v>
      </c>
      <c r="AB57" s="33">
        <f t="shared" si="13"/>
        <v>100</v>
      </c>
      <c r="AC57" s="33">
        <f>$AA$57</f>
        <v>11383.179999999998</v>
      </c>
      <c r="AD57" s="33">
        <f t="shared" si="7"/>
        <v>100</v>
      </c>
      <c r="AE57" s="33">
        <f t="shared" si="9"/>
        <v>0</v>
      </c>
      <c r="AF57" s="14">
        <f t="shared" si="8"/>
        <v>0</v>
      </c>
      <c r="AG57" s="178">
        <f>'[3]Серп 15'!$AG$7</f>
        <v>11383.179999999998</v>
      </c>
      <c r="AH57" s="178">
        <f t="shared" si="10"/>
        <v>16900.04</v>
      </c>
      <c r="AI57" s="178">
        <f t="shared" si="11"/>
        <v>28283.22</v>
      </c>
      <c r="AJ57" s="137"/>
      <c r="AK57" s="142"/>
      <c r="AL57" s="142"/>
    </row>
    <row r="58" spans="1:38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1464246.3399999994</v>
      </c>
      <c r="H58" s="58">
        <f t="shared" ref="H58:M58" si="15">SUM(H7:H57)</f>
        <v>1073</v>
      </c>
      <c r="I58" s="58">
        <f t="shared" si="15"/>
        <v>161</v>
      </c>
      <c r="J58" s="58">
        <f t="shared" si="15"/>
        <v>841</v>
      </c>
      <c r="K58" s="58">
        <f t="shared" si="15"/>
        <v>639</v>
      </c>
      <c r="L58" s="58">
        <f t="shared" si="15"/>
        <v>677</v>
      </c>
      <c r="M58" s="58">
        <f t="shared" si="15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35">
        <f>SUM(V7:V57)</f>
        <v>193</v>
      </c>
      <c r="W58" s="35">
        <f>SUM(W7:W57)</f>
        <v>265</v>
      </c>
      <c r="X58" s="35">
        <f>SUM(X7:X57)</f>
        <v>2</v>
      </c>
      <c r="Y58" s="33">
        <f>IF(H58=0,0,V58/H58)*100</f>
        <v>17.986952469711088</v>
      </c>
      <c r="Z58" s="33">
        <f>SUM(Z7:Z57)</f>
        <v>360924.81999999989</v>
      </c>
      <c r="AA58" s="108">
        <f>SUM(AA7:AA57)</f>
        <v>359390.1399999999</v>
      </c>
      <c r="AB58" s="33">
        <f>IF(Z58=0,0,AA58/Z58)*100</f>
        <v>99.574792334869073</v>
      </c>
      <c r="AC58" s="108">
        <f>SUM(AC7:AC57)</f>
        <v>359390.1399999999</v>
      </c>
      <c r="AD58" s="33">
        <f>IF(AA58=0,0,AC58/AA58)*100</f>
        <v>100</v>
      </c>
      <c r="AE58" s="33">
        <f>SUM(AE7:AE57)</f>
        <v>0</v>
      </c>
      <c r="AF58" s="14">
        <f>IF(AA58=0,0,AE58/AA58)*100</f>
        <v>0</v>
      </c>
      <c r="AG58" s="180">
        <f>SUM(AG7:AG57)</f>
        <v>357907.32999999996</v>
      </c>
      <c r="AH58" s="180">
        <f>SUM(AH7:AH57)</f>
        <v>344702.64999999997</v>
      </c>
      <c r="AI58" s="180">
        <f>SUM(AI7:AI57)</f>
        <v>702609.98</v>
      </c>
      <c r="AL58" s="136"/>
    </row>
    <row r="59" spans="1:38" s="137" customFormat="1" x14ac:dyDescent="0.25">
      <c r="A59" s="209"/>
      <c r="B59" s="209"/>
      <c r="C59" s="209"/>
      <c r="D59" s="209"/>
      <c r="E59" s="209"/>
      <c r="F59" s="209"/>
      <c r="G59" s="209"/>
      <c r="H59" s="147"/>
      <c r="I59" s="147"/>
      <c r="J59" s="147"/>
      <c r="K59" s="147"/>
      <c r="L59" s="147"/>
      <c r="M59" s="147"/>
      <c r="N59" s="148"/>
      <c r="O59" s="147"/>
      <c r="P59" s="147"/>
      <c r="Q59" s="148"/>
      <c r="R59" s="147"/>
      <c r="S59" s="148"/>
      <c r="T59" s="149"/>
      <c r="U59" s="148"/>
      <c r="V59" s="110"/>
      <c r="W59" s="110"/>
      <c r="X59" s="110"/>
      <c r="Y59" s="111"/>
      <c r="Z59" s="113"/>
      <c r="AA59" s="359">
        <v>344702.65</v>
      </c>
      <c r="AB59" s="359"/>
      <c r="AC59" s="359"/>
      <c r="AD59" s="111"/>
      <c r="AE59" s="111"/>
      <c r="AF59" s="148"/>
      <c r="AG59" s="180"/>
      <c r="AH59" s="180"/>
      <c r="AI59" s="180"/>
    </row>
    <row r="60" spans="1:38" s="137" customFormat="1" x14ac:dyDescent="0.25">
      <c r="A60" s="209"/>
      <c r="B60" s="209"/>
      <c r="C60" s="209"/>
      <c r="D60" s="209"/>
      <c r="E60" s="209"/>
      <c r="F60" s="209"/>
      <c r="G60" s="209"/>
      <c r="H60" s="147"/>
      <c r="I60" s="147"/>
      <c r="J60" s="147"/>
      <c r="K60" s="147"/>
      <c r="L60" s="147"/>
      <c r="M60" s="147"/>
      <c r="N60" s="148"/>
      <c r="O60" s="147"/>
      <c r="P60" s="147"/>
      <c r="Q60" s="148"/>
      <c r="R60" s="147"/>
      <c r="S60" s="148"/>
      <c r="T60" s="149"/>
      <c r="U60" s="148"/>
      <c r="V60" s="110"/>
      <c r="W60" s="110"/>
      <c r="X60" s="110"/>
      <c r="Y60" s="111"/>
      <c r="Z60" s="113"/>
      <c r="AA60" s="113"/>
      <c r="AB60" s="363" t="s">
        <v>184</v>
      </c>
      <c r="AC60" s="363"/>
      <c r="AD60" s="138"/>
      <c r="AE60" s="373" t="s">
        <v>185</v>
      </c>
      <c r="AF60" s="373"/>
      <c r="AG60" s="180"/>
      <c r="AH60" s="180"/>
      <c r="AI60" s="180"/>
    </row>
    <row r="61" spans="1:38" s="137" customFormat="1" x14ac:dyDescent="0.25">
      <c r="D61" s="154"/>
      <c r="S61" s="153" t="s">
        <v>180</v>
      </c>
      <c r="T61" s="149">
        <v>728494.79</v>
      </c>
      <c r="V61" s="109"/>
      <c r="W61" s="109"/>
      <c r="X61" s="109"/>
      <c r="Y61" s="109"/>
      <c r="Z61" s="113"/>
      <c r="AA61" s="113"/>
      <c r="AB61" s="131" t="s">
        <v>166</v>
      </c>
      <c r="AC61" s="129">
        <f>T58</f>
        <v>344702.64999999997</v>
      </c>
      <c r="AD61" s="129"/>
      <c r="AE61" s="381"/>
      <c r="AF61" s="381"/>
      <c r="AG61" s="133"/>
    </row>
    <row r="62" spans="1:38" s="137" customFormat="1" x14ac:dyDescent="0.25">
      <c r="D62" s="154"/>
      <c r="R62" s="367" t="s">
        <v>181</v>
      </c>
      <c r="S62" s="154" t="s">
        <v>177</v>
      </c>
      <c r="T62" s="155">
        <f>AC58</f>
        <v>359390.1399999999</v>
      </c>
      <c r="V62" s="109"/>
      <c r="W62" s="109"/>
      <c r="X62" s="109"/>
      <c r="Y62" s="109"/>
      <c r="Z62" s="128"/>
      <c r="AA62" s="364" t="s">
        <v>167</v>
      </c>
      <c r="AB62" s="364"/>
      <c r="AC62" s="130">
        <f>AG58</f>
        <v>357907.32999999996</v>
      </c>
      <c r="AD62" s="139" t="s">
        <v>171</v>
      </c>
      <c r="AE62" s="376">
        <v>92998.91</v>
      </c>
      <c r="AF62" s="376"/>
      <c r="AG62" s="133"/>
    </row>
    <row r="63" spans="1:38" s="137" customFormat="1" x14ac:dyDescent="0.25">
      <c r="D63" s="154"/>
      <c r="R63" s="367"/>
      <c r="S63" s="154" t="s">
        <v>178</v>
      </c>
      <c r="T63" s="156">
        <v>43532.480000000003</v>
      </c>
      <c r="V63" s="109"/>
      <c r="W63" s="109"/>
      <c r="X63" s="109"/>
      <c r="Y63" s="109"/>
      <c r="Z63" s="128"/>
      <c r="AA63" s="364" t="s">
        <v>168</v>
      </c>
      <c r="AB63" s="364"/>
      <c r="AC63" s="128">
        <v>90523.56</v>
      </c>
      <c r="AD63" s="139" t="s">
        <v>172</v>
      </c>
      <c r="AE63" s="375">
        <v>520874.99</v>
      </c>
      <c r="AF63" s="375"/>
      <c r="AG63" s="133"/>
    </row>
    <row r="64" spans="1:38" s="137" customFormat="1" x14ac:dyDescent="0.25">
      <c r="D64" s="154"/>
      <c r="R64" s="367"/>
      <c r="S64" s="157" t="s">
        <v>179</v>
      </c>
      <c r="T64" s="137">
        <v>10305.209999999999</v>
      </c>
      <c r="V64" s="109"/>
      <c r="W64" s="109"/>
      <c r="X64" s="109"/>
      <c r="Y64" s="109"/>
      <c r="Z64" s="128"/>
      <c r="AA64" s="365" t="s">
        <v>169</v>
      </c>
      <c r="AB64" s="365"/>
      <c r="AC64" s="129">
        <v>12385.79</v>
      </c>
      <c r="AD64" s="140" t="s">
        <v>173</v>
      </c>
      <c r="AE64" s="377">
        <f>AE62+AE63</f>
        <v>613873.9</v>
      </c>
      <c r="AF64" s="374"/>
      <c r="AG64" s="133"/>
    </row>
    <row r="65" spans="3:43" s="137" customFormat="1" x14ac:dyDescent="0.25">
      <c r="D65" s="154"/>
      <c r="R65" s="137" t="s">
        <v>182</v>
      </c>
      <c r="T65" s="154">
        <v>176172.34</v>
      </c>
      <c r="V65" s="109"/>
      <c r="W65" s="109"/>
      <c r="X65" s="109"/>
      <c r="Y65" s="109"/>
      <c r="Z65" s="128"/>
      <c r="AA65" s="362" t="s">
        <v>170</v>
      </c>
      <c r="AB65" s="362"/>
      <c r="AC65" s="130">
        <f>SUM(AC62:AC64)</f>
        <v>460816.67999999993</v>
      </c>
      <c r="AD65" s="128"/>
      <c r="AE65" s="128"/>
      <c r="AF65" s="133"/>
      <c r="AG65" s="133"/>
    </row>
    <row r="66" spans="3:43" s="137" customFormat="1" x14ac:dyDescent="0.25">
      <c r="D66" s="154"/>
      <c r="T66" s="158">
        <f>T61-T62-T63-T64-T65</f>
        <v>139094.62000000014</v>
      </c>
      <c r="V66" s="109"/>
      <c r="W66" s="109"/>
      <c r="X66" s="109"/>
      <c r="Y66" s="109"/>
      <c r="Z66" s="128"/>
      <c r="AA66" s="213"/>
      <c r="AB66" s="128"/>
      <c r="AC66" s="130">
        <v>0.45</v>
      </c>
      <c r="AD66" s="128"/>
      <c r="AE66" s="128"/>
      <c r="AF66" s="133"/>
      <c r="AG66" s="133"/>
    </row>
    <row r="67" spans="3:43" s="137" customFormat="1" ht="15.75" x14ac:dyDescent="0.25">
      <c r="V67" s="109"/>
      <c r="W67" s="109"/>
      <c r="X67" s="109"/>
      <c r="Y67" s="109"/>
      <c r="Z67" s="109"/>
      <c r="AA67" s="214"/>
      <c r="AB67" s="109"/>
      <c r="AC67" s="192">
        <f>SUM(AC65:AC66)</f>
        <v>460817.12999999995</v>
      </c>
      <c r="AD67" s="109"/>
      <c r="AE67" s="109"/>
    </row>
    <row r="68" spans="3:43" s="137" customFormat="1" x14ac:dyDescent="0.25">
      <c r="V68" s="109"/>
      <c r="W68" s="109"/>
      <c r="X68" s="109"/>
      <c r="Y68" s="109"/>
      <c r="Z68" s="109"/>
      <c r="AA68" s="214"/>
      <c r="AB68" s="109"/>
      <c r="AC68" s="109"/>
      <c r="AD68" s="109"/>
      <c r="AE68" s="109"/>
    </row>
    <row r="69" spans="3:43" s="120" customFormat="1" x14ac:dyDescent="0.25">
      <c r="V69" s="135"/>
      <c r="W69" s="135"/>
      <c r="X69" s="135"/>
      <c r="Y69" s="135"/>
      <c r="Z69" s="135"/>
      <c r="AA69" s="215"/>
      <c r="AB69" s="135"/>
      <c r="AC69" s="135"/>
      <c r="AD69" s="135"/>
      <c r="AE69" s="135"/>
      <c r="AG69" s="137"/>
      <c r="AH69" s="137"/>
      <c r="AI69" s="137"/>
      <c r="AJ69" s="137"/>
    </row>
    <row r="70" spans="3:43" s="120" customFormat="1" x14ac:dyDescent="0.25">
      <c r="V70" s="135"/>
      <c r="W70" s="135"/>
      <c r="X70" s="135"/>
      <c r="Y70" s="135"/>
      <c r="Z70" s="135"/>
      <c r="AA70" s="215"/>
      <c r="AB70" s="135"/>
      <c r="AC70" s="135"/>
      <c r="AD70" s="135"/>
      <c r="AE70" s="135"/>
      <c r="AG70" s="137"/>
      <c r="AH70" s="137"/>
      <c r="AI70" s="137"/>
      <c r="AJ70" s="137"/>
    </row>
    <row r="71" spans="3:43" s="78" customFormat="1" x14ac:dyDescent="0.25">
      <c r="C71" s="120"/>
      <c r="V71" s="83"/>
      <c r="W71" s="83"/>
      <c r="X71" s="83"/>
      <c r="Y71" s="83"/>
      <c r="Z71" s="83"/>
      <c r="AA71" s="216"/>
      <c r="AB71" s="135"/>
      <c r="AC71" s="135"/>
      <c r="AD71" s="135"/>
      <c r="AE71" s="135"/>
      <c r="AF71" s="120"/>
      <c r="AG71" s="137"/>
      <c r="AH71" s="137"/>
      <c r="AI71" s="137"/>
      <c r="AJ71" s="137"/>
      <c r="AK71" s="120"/>
      <c r="AL71" s="120"/>
      <c r="AM71" s="120"/>
      <c r="AN71" s="120"/>
      <c r="AO71" s="120"/>
      <c r="AP71" s="120"/>
      <c r="AQ71" s="120"/>
    </row>
    <row r="72" spans="3:43" s="78" customFormat="1" x14ac:dyDescent="0.25">
      <c r="C72" s="120"/>
      <c r="V72" s="83"/>
      <c r="W72" s="83"/>
      <c r="X72" s="83"/>
      <c r="Y72" s="83"/>
      <c r="Z72" s="83"/>
      <c r="AA72" s="216"/>
      <c r="AB72" s="135"/>
      <c r="AC72" s="135"/>
      <c r="AD72" s="135"/>
      <c r="AE72" s="135"/>
      <c r="AF72" s="120"/>
      <c r="AG72" s="137"/>
      <c r="AH72" s="137"/>
      <c r="AI72" s="137"/>
      <c r="AJ72" s="137"/>
      <c r="AK72" s="120"/>
      <c r="AL72" s="120"/>
    </row>
    <row r="73" spans="3:43" s="78" customFormat="1" x14ac:dyDescent="0.25">
      <c r="V73" s="83"/>
      <c r="W73" s="83"/>
      <c r="X73" s="83"/>
      <c r="Y73" s="83"/>
      <c r="Z73" s="83"/>
      <c r="AA73" s="216"/>
      <c r="AB73" s="135"/>
      <c r="AC73" s="135"/>
      <c r="AD73" s="135"/>
      <c r="AE73" s="135"/>
      <c r="AF73" s="120"/>
      <c r="AG73" s="137"/>
      <c r="AH73" s="137"/>
      <c r="AI73" s="137"/>
      <c r="AJ73" s="137"/>
      <c r="AK73" s="120"/>
      <c r="AL73" s="120"/>
    </row>
    <row r="74" spans="3:43" s="78" customFormat="1" x14ac:dyDescent="0.25">
      <c r="V74" s="83"/>
      <c r="W74" s="83"/>
      <c r="X74" s="83"/>
      <c r="Y74" s="83"/>
      <c r="Z74" s="83"/>
      <c r="AA74" s="216"/>
      <c r="AB74" s="83"/>
      <c r="AC74" s="83"/>
      <c r="AD74" s="83"/>
      <c r="AE74" s="83"/>
      <c r="AG74" s="137"/>
      <c r="AH74" s="137"/>
      <c r="AI74" s="137"/>
      <c r="AJ74" s="137"/>
      <c r="AK74" s="120"/>
    </row>
    <row r="75" spans="3:43" s="78" customFormat="1" x14ac:dyDescent="0.25">
      <c r="V75" s="83"/>
      <c r="W75" s="83"/>
      <c r="X75" s="83"/>
      <c r="Y75" s="83"/>
      <c r="Z75" s="83"/>
      <c r="AA75" s="216"/>
      <c r="AB75" s="83"/>
      <c r="AC75" s="83"/>
      <c r="AD75" s="83"/>
      <c r="AE75" s="83"/>
      <c r="AG75" s="137"/>
      <c r="AH75" s="137"/>
      <c r="AI75" s="137"/>
      <c r="AJ75" s="137"/>
      <c r="AK75" s="120"/>
    </row>
    <row r="76" spans="3:43" s="78" customFormat="1" x14ac:dyDescent="0.25">
      <c r="V76" s="83"/>
      <c r="W76" s="83"/>
      <c r="X76" s="83"/>
      <c r="Y76" s="83"/>
      <c r="Z76" s="83"/>
      <c r="AA76" s="216"/>
      <c r="AB76" s="83"/>
      <c r="AC76" s="83"/>
      <c r="AD76" s="83"/>
      <c r="AE76" s="83"/>
      <c r="AG76" s="137"/>
      <c r="AH76" s="137"/>
      <c r="AI76" s="137"/>
      <c r="AJ76" s="137"/>
      <c r="AK76" s="120"/>
    </row>
    <row r="77" spans="3:43" s="78" customFormat="1" x14ac:dyDescent="0.25">
      <c r="V77" s="83"/>
      <c r="W77" s="83"/>
      <c r="X77" s="83"/>
      <c r="Y77" s="83"/>
      <c r="Z77" s="83"/>
      <c r="AA77" s="216"/>
      <c r="AB77" s="83"/>
      <c r="AC77" s="83"/>
      <c r="AD77" s="83"/>
      <c r="AE77" s="83"/>
      <c r="AG77" s="137"/>
      <c r="AH77" s="137"/>
      <c r="AI77" s="137"/>
      <c r="AJ77" s="137"/>
      <c r="AK77" s="120"/>
    </row>
  </sheetData>
  <mergeCells count="47"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H4:H5"/>
    <mergeCell ref="I4:I5"/>
    <mergeCell ref="J4:J5"/>
    <mergeCell ref="K4:K5"/>
    <mergeCell ref="L4:L5"/>
    <mergeCell ref="V2:AF2"/>
    <mergeCell ref="K3:O3"/>
    <mergeCell ref="P3:U3"/>
    <mergeCell ref="V3:Z3"/>
    <mergeCell ref="AA3:AF3"/>
    <mergeCell ref="R4:S4"/>
    <mergeCell ref="AE4:AF4"/>
    <mergeCell ref="A58:F58"/>
    <mergeCell ref="AA59:AC59"/>
    <mergeCell ref="AB60:AC60"/>
    <mergeCell ref="AE60:AF60"/>
    <mergeCell ref="V4:V5"/>
    <mergeCell ref="W4:W5"/>
    <mergeCell ref="X4:X5"/>
    <mergeCell ref="Y4:Y5"/>
    <mergeCell ref="Z4:Z5"/>
    <mergeCell ref="AA4:AB4"/>
    <mergeCell ref="M4:M5"/>
    <mergeCell ref="N4:N5"/>
    <mergeCell ref="O4:O5"/>
    <mergeCell ref="P4:Q4"/>
    <mergeCell ref="T4:U4"/>
    <mergeCell ref="AC4:AD4"/>
    <mergeCell ref="AA65:AB65"/>
    <mergeCell ref="AE61:AF61"/>
    <mergeCell ref="R62:R64"/>
    <mergeCell ref="AA62:AB62"/>
    <mergeCell ref="AE62:AF62"/>
    <mergeCell ref="AA63:AB63"/>
    <mergeCell ref="AE63:AF63"/>
    <mergeCell ref="AA64:AB64"/>
    <mergeCell ref="AE64:AF6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opLeftCell="U1" workbookViewId="0">
      <selection activeCell="U1" sqref="A1:XFD1048576"/>
    </sheetView>
  </sheetViews>
  <sheetFormatPr defaultRowHeight="15" x14ac:dyDescent="0.25"/>
  <cols>
    <col min="3" max="3" width="2.28515625" customWidth="1"/>
    <col min="4" max="4" width="17.42578125" customWidth="1"/>
    <col min="16" max="17" width="9.140625" style="78"/>
    <col min="18" max="18" width="10.7109375" style="78" bestFit="1" customWidth="1"/>
    <col min="19" max="19" width="9.28515625" style="78" bestFit="1" customWidth="1"/>
    <col min="20" max="20" width="9.7109375" style="78" customWidth="1"/>
    <col min="21" max="21" width="9.5703125" bestFit="1" customWidth="1"/>
    <col min="22" max="25" width="9.5703125" style="83" bestFit="1" customWidth="1"/>
    <col min="26" max="26" width="10.7109375" style="83" bestFit="1" customWidth="1"/>
    <col min="27" max="27" width="12.42578125" style="216" bestFit="1" customWidth="1"/>
    <col min="28" max="28" width="9.7109375" style="83" bestFit="1" customWidth="1"/>
    <col min="29" max="29" width="11.42578125" style="83" customWidth="1"/>
    <col min="30" max="30" width="9.5703125" style="83" bestFit="1" customWidth="1"/>
    <col min="31" max="31" width="10.7109375" style="83" bestFit="1" customWidth="1"/>
    <col min="32" max="32" width="9.7109375" style="78" bestFit="1" customWidth="1"/>
    <col min="33" max="33" width="10.85546875" style="137" customWidth="1"/>
    <col min="34" max="35" width="12.42578125" style="137" bestFit="1" customWidth="1"/>
    <col min="36" max="36" width="9.140625" style="137"/>
    <col min="37" max="37" width="9.140625" style="136"/>
  </cols>
  <sheetData>
    <row r="1" spans="1:38" x14ac:dyDescent="0.25">
      <c r="A1" s="307" t="s">
        <v>195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L1" s="136"/>
    </row>
    <row r="2" spans="1:38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L2" s="136"/>
    </row>
    <row r="3" spans="1:38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21" t="s">
        <v>17</v>
      </c>
      <c r="W3" s="325"/>
      <c r="X3" s="325"/>
      <c r="Y3" s="325"/>
      <c r="Z3" s="322"/>
      <c r="AA3" s="304" t="s">
        <v>26</v>
      </c>
      <c r="AB3" s="305"/>
      <c r="AC3" s="305"/>
      <c r="AD3" s="305"/>
      <c r="AE3" s="305"/>
      <c r="AF3" s="306"/>
      <c r="AL3" s="136"/>
    </row>
    <row r="4" spans="1:38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323" t="s">
        <v>9</v>
      </c>
      <c r="W4" s="323" t="s">
        <v>24</v>
      </c>
      <c r="X4" s="323" t="s">
        <v>23</v>
      </c>
      <c r="Y4" s="323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26" t="s">
        <v>19</v>
      </c>
      <c r="AA4" s="321" t="s">
        <v>2</v>
      </c>
      <c r="AB4" s="322"/>
      <c r="AC4" s="321" t="s">
        <v>7</v>
      </c>
      <c r="AD4" s="322"/>
      <c r="AE4" s="304" t="s">
        <v>16</v>
      </c>
      <c r="AF4" s="306"/>
      <c r="AL4" s="136"/>
    </row>
    <row r="5" spans="1:38" s="83" customFormat="1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324"/>
      <c r="Y5" s="324"/>
      <c r="Z5" s="327"/>
      <c r="AA5" s="84" t="str">
        <f>"сума, грн.
(гр."&amp;T6&amp;"+гр."&amp;Z6&amp;")"</f>
        <v>сума, грн.
(гр.20+гр.26)</v>
      </c>
      <c r="AB5" s="85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85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3" t="s">
        <v>165</v>
      </c>
      <c r="AH5" s="133" t="s">
        <v>163</v>
      </c>
      <c r="AI5" s="133" t="s">
        <v>164</v>
      </c>
      <c r="AJ5" s="137"/>
      <c r="AK5" s="135"/>
      <c r="AL5" s="135"/>
    </row>
    <row r="6" spans="1:38" s="83" customFormat="1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72">
        <f t="shared" si="0"/>
        <v>22</v>
      </c>
      <c r="W6" s="72">
        <f t="shared" si="0"/>
        <v>23</v>
      </c>
      <c r="X6" s="72">
        <f t="shared" si="0"/>
        <v>24</v>
      </c>
      <c r="Y6" s="72">
        <f t="shared" si="0"/>
        <v>25</v>
      </c>
      <c r="Z6" s="72">
        <f t="shared" si="0"/>
        <v>26</v>
      </c>
      <c r="AA6" s="72">
        <f t="shared" si="0"/>
        <v>27</v>
      </c>
      <c r="AB6" s="72">
        <f t="shared" si="0"/>
        <v>28</v>
      </c>
      <c r="AC6" s="72">
        <f t="shared" si="0"/>
        <v>29</v>
      </c>
      <c r="AD6" s="72">
        <f t="shared" si="0"/>
        <v>30</v>
      </c>
      <c r="AE6" s="72">
        <v>31</v>
      </c>
      <c r="AF6" s="11">
        <v>32</v>
      </c>
      <c r="AG6" s="133" t="s">
        <v>183</v>
      </c>
      <c r="AH6" s="133"/>
      <c r="AI6" s="133"/>
      <c r="AJ6" s="137"/>
      <c r="AK6" s="135"/>
      <c r="AL6" s="135"/>
    </row>
    <row r="7" spans="1:38" s="83" customFormat="1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72053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73">
        <v>8</v>
      </c>
      <c r="W7" s="73">
        <v>18</v>
      </c>
      <c r="X7" s="73">
        <v>0</v>
      </c>
      <c r="Y7" s="33">
        <f t="shared" ref="Y7:Y57" si="6">IF(H7=0,0,V7/H7)*100</f>
        <v>27.586206896551722</v>
      </c>
      <c r="Z7" s="33">
        <v>16454.919999999998</v>
      </c>
      <c r="AA7" s="33">
        <f>'[4]МО-вер 15'!$AG$18</f>
        <v>16454.919999999998</v>
      </c>
      <c r="AB7" s="33">
        <f>AA7/Z7*100</f>
        <v>100</v>
      </c>
      <c r="AC7" s="33">
        <f>$AA$7</f>
        <v>16454.919999999998</v>
      </c>
      <c r="AD7" s="33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78">
        <f>'[3]Серп 15'!$AG$18</f>
        <v>16454.919999999998</v>
      </c>
      <c r="AH7" s="178">
        <f>T7</f>
        <v>7644.35</v>
      </c>
      <c r="AI7" s="178">
        <f>AG7+AH7</f>
        <v>24099.269999999997</v>
      </c>
      <c r="AJ7" s="137"/>
      <c r="AK7" s="135"/>
      <c r="AL7" s="135"/>
    </row>
    <row r="8" spans="1:38" s="83" customFormat="1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>
        <v>6609.92</v>
      </c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73">
        <v>0</v>
      </c>
      <c r="W8" s="73">
        <v>0</v>
      </c>
      <c r="X8" s="73">
        <v>0</v>
      </c>
      <c r="Y8" s="33">
        <f t="shared" si="6"/>
        <v>0</v>
      </c>
      <c r="Z8" s="33">
        <v>0</v>
      </c>
      <c r="AA8" s="33">
        <f>'[4]МО-вер 15'!$AG$50</f>
        <v>0</v>
      </c>
      <c r="AB8" s="33">
        <v>0</v>
      </c>
      <c r="AC8" s="33">
        <f>AA8</f>
        <v>0</v>
      </c>
      <c r="AD8" s="33">
        <f t="shared" si="7"/>
        <v>0</v>
      </c>
      <c r="AE8" s="33">
        <f t="shared" ref="AE8:AE57" si="9">AA8-AC8</f>
        <v>0</v>
      </c>
      <c r="AF8" s="14">
        <f t="shared" si="8"/>
        <v>0</v>
      </c>
      <c r="AG8" s="133">
        <v>0</v>
      </c>
      <c r="AH8" s="178">
        <f t="shared" ref="AH8:AH57" si="10">T8</f>
        <v>0</v>
      </c>
      <c r="AI8" s="178">
        <f t="shared" ref="AI8:AI57" si="11">AG8+AH8</f>
        <v>0</v>
      </c>
      <c r="AJ8" s="137"/>
      <c r="AK8" s="135"/>
      <c r="AL8" s="135"/>
    </row>
    <row r="9" spans="1:38" s="83" customFormat="1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55362.93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73">
        <v>0</v>
      </c>
      <c r="W9" s="73">
        <v>0</v>
      </c>
      <c r="X9" s="73">
        <v>0</v>
      </c>
      <c r="Y9" s="33">
        <f t="shared" si="6"/>
        <v>0</v>
      </c>
      <c r="Z9" s="33">
        <v>0</v>
      </c>
      <c r="AA9" s="33">
        <f>'[4]МО-вер 15'!$AG$22</f>
        <v>0</v>
      </c>
      <c r="AB9" s="33">
        <v>0</v>
      </c>
      <c r="AC9" s="33">
        <f>$AA$9</f>
        <v>0</v>
      </c>
      <c r="AD9" s="33">
        <f t="shared" si="7"/>
        <v>0</v>
      </c>
      <c r="AE9" s="33">
        <f t="shared" si="9"/>
        <v>0</v>
      </c>
      <c r="AF9" s="14">
        <f t="shared" si="8"/>
        <v>0</v>
      </c>
      <c r="AG9" s="178">
        <f>'[3]Серп 15'!$AG$22</f>
        <v>0</v>
      </c>
      <c r="AH9" s="178">
        <f t="shared" si="10"/>
        <v>26929.119999999999</v>
      </c>
      <c r="AI9" s="178">
        <f t="shared" si="11"/>
        <v>26929.119999999999</v>
      </c>
      <c r="AJ9" s="137"/>
      <c r="AK9" s="135"/>
      <c r="AL9" s="135"/>
    </row>
    <row r="10" spans="1:38" s="83" customFormat="1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>
        <v>14950.87</v>
      </c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73">
        <v>0</v>
      </c>
      <c r="W10" s="73">
        <v>0</v>
      </c>
      <c r="X10" s="73">
        <v>0</v>
      </c>
      <c r="Y10" s="33">
        <f t="shared" si="6"/>
        <v>0</v>
      </c>
      <c r="Z10" s="33">
        <v>0</v>
      </c>
      <c r="AA10" s="33">
        <f t="shared" ref="AA10:AA52" si="12">AI10</f>
        <v>0</v>
      </c>
      <c r="AB10" s="33">
        <v>0</v>
      </c>
      <c r="AC10" s="33">
        <f>AA10</f>
        <v>0</v>
      </c>
      <c r="AD10" s="33">
        <f t="shared" si="7"/>
        <v>0</v>
      </c>
      <c r="AE10" s="33">
        <f t="shared" si="9"/>
        <v>0</v>
      </c>
      <c r="AF10" s="14">
        <f t="shared" si="8"/>
        <v>0</v>
      </c>
      <c r="AG10" s="133">
        <v>0</v>
      </c>
      <c r="AH10" s="178">
        <f t="shared" si="10"/>
        <v>0</v>
      </c>
      <c r="AI10" s="178">
        <f t="shared" si="11"/>
        <v>0</v>
      </c>
      <c r="AJ10" s="137"/>
      <c r="AK10" s="135"/>
      <c r="AL10" s="135"/>
    </row>
    <row r="11" spans="1:38" s="83" customFormat="1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704.35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73">
        <v>1</v>
      </c>
      <c r="W11" s="73">
        <v>1</v>
      </c>
      <c r="X11" s="73">
        <v>0</v>
      </c>
      <c r="Y11" s="33">
        <f t="shared" si="6"/>
        <v>25</v>
      </c>
      <c r="Z11" s="33">
        <v>23999.51</v>
      </c>
      <c r="AA11" s="33">
        <f>'[4]МО-вер 15'!$AG$20</f>
        <v>23999.510000000002</v>
      </c>
      <c r="AB11" s="33">
        <f t="shared" ref="AB11:AB57" si="13">AA11/Z11*100</f>
        <v>100.00000000000003</v>
      </c>
      <c r="AC11" s="33">
        <f>$AA$11</f>
        <v>23999.510000000002</v>
      </c>
      <c r="AD11" s="33">
        <f t="shared" si="7"/>
        <v>100</v>
      </c>
      <c r="AE11" s="33">
        <f t="shared" si="9"/>
        <v>0</v>
      </c>
      <c r="AF11" s="14">
        <f t="shared" si="8"/>
        <v>0</v>
      </c>
      <c r="AG11" s="178">
        <f>'[3]Серп 15'!$AG$20</f>
        <v>23999.510000000002</v>
      </c>
      <c r="AH11" s="178">
        <f t="shared" si="10"/>
        <v>0</v>
      </c>
      <c r="AI11" s="178">
        <f t="shared" si="11"/>
        <v>23999.510000000002</v>
      </c>
      <c r="AJ11" s="137"/>
      <c r="AK11" s="135"/>
      <c r="AL11" s="135"/>
    </row>
    <row r="12" spans="1:38" s="83" customFormat="1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22484.86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73">
        <v>1</v>
      </c>
      <c r="W12" s="73">
        <v>1</v>
      </c>
      <c r="X12" s="73">
        <v>0</v>
      </c>
      <c r="Y12" s="33">
        <f t="shared" si="6"/>
        <v>10</v>
      </c>
      <c r="Z12" s="33">
        <v>363.55</v>
      </c>
      <c r="AA12" s="33">
        <f>'[4]МО-вер 15'!$AG$37</f>
        <v>363.55</v>
      </c>
      <c r="AB12" s="33">
        <f t="shared" si="13"/>
        <v>100</v>
      </c>
      <c r="AC12" s="33">
        <f>$AA$12</f>
        <v>363.55</v>
      </c>
      <c r="AD12" s="33">
        <f t="shared" si="7"/>
        <v>100</v>
      </c>
      <c r="AE12" s="33">
        <f t="shared" si="9"/>
        <v>0</v>
      </c>
      <c r="AF12" s="14">
        <f t="shared" si="8"/>
        <v>0</v>
      </c>
      <c r="AG12" s="178">
        <f>'[3]Серп 15'!$AG$37</f>
        <v>363.55</v>
      </c>
      <c r="AH12" s="178">
        <f t="shared" si="10"/>
        <v>4759.0200000000004</v>
      </c>
      <c r="AI12" s="178">
        <f t="shared" si="11"/>
        <v>5122.5700000000006</v>
      </c>
      <c r="AJ12" s="137"/>
      <c r="AK12" s="135"/>
      <c r="AL12" s="135"/>
    </row>
    <row r="13" spans="1:38" s="83" customFormat="1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62268.27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73">
        <v>3</v>
      </c>
      <c r="W13" s="73">
        <v>3</v>
      </c>
      <c r="X13" s="73">
        <v>0</v>
      </c>
      <c r="Y13" s="33">
        <f t="shared" si="6"/>
        <v>9.375</v>
      </c>
      <c r="Z13" s="33">
        <f>AA13</f>
        <v>3516.96</v>
      </c>
      <c r="AA13" s="33">
        <f>'[4]МО-вер 15'!$AG$16</f>
        <v>3516.96</v>
      </c>
      <c r="AB13" s="33">
        <f t="shared" si="13"/>
        <v>100</v>
      </c>
      <c r="AC13" s="33">
        <f>$AA$13</f>
        <v>3516.96</v>
      </c>
      <c r="AD13" s="33">
        <f t="shared" si="7"/>
        <v>100</v>
      </c>
      <c r="AE13" s="33">
        <f t="shared" si="9"/>
        <v>0</v>
      </c>
      <c r="AF13" s="14">
        <f t="shared" si="8"/>
        <v>0</v>
      </c>
      <c r="AG13" s="178">
        <f>'[3]Серп 15'!$AG$16</f>
        <v>3516.96</v>
      </c>
      <c r="AH13" s="178">
        <f t="shared" si="10"/>
        <v>13040.39</v>
      </c>
      <c r="AI13" s="178">
        <f t="shared" si="11"/>
        <v>16557.349999999999</v>
      </c>
      <c r="AJ13" s="137"/>
      <c r="AK13" s="135"/>
      <c r="AL13" s="135"/>
    </row>
    <row r="14" spans="1:38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>
        <v>9637.2900000000009</v>
      </c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>IF(P14=0,0,T14/P14)*100</f>
        <v>43.080003579318515</v>
      </c>
      <c r="V14" s="73">
        <v>0</v>
      </c>
      <c r="W14" s="73">
        <v>0</v>
      </c>
      <c r="X14" s="73">
        <v>0</v>
      </c>
      <c r="Y14" s="33">
        <f t="shared" si="6"/>
        <v>0</v>
      </c>
      <c r="Z14" s="33">
        <v>0</v>
      </c>
      <c r="AA14" s="33">
        <f>'[4]МО-вер 15'!$AG$48</f>
        <v>0</v>
      </c>
      <c r="AB14" s="33">
        <v>0</v>
      </c>
      <c r="AC14" s="33">
        <f>$AA$14</f>
        <v>0</v>
      </c>
      <c r="AD14" s="33">
        <f t="shared" si="7"/>
        <v>0</v>
      </c>
      <c r="AE14" s="33">
        <f t="shared" si="9"/>
        <v>0</v>
      </c>
      <c r="AF14" s="14">
        <f t="shared" si="8"/>
        <v>0</v>
      </c>
      <c r="AG14" s="178">
        <f>'[3]Серп 15'!$AG$48</f>
        <v>0</v>
      </c>
      <c r="AH14" s="178">
        <f t="shared" si="10"/>
        <v>3707.03</v>
      </c>
      <c r="AI14" s="178">
        <f t="shared" si="11"/>
        <v>3707.03</v>
      </c>
      <c r="AL14" s="136"/>
    </row>
    <row r="15" spans="1:38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>
        <v>76905.289999999994</v>
      </c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4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73">
        <v>5</v>
      </c>
      <c r="W15" s="73">
        <v>5</v>
      </c>
      <c r="X15" s="73">
        <v>0</v>
      </c>
      <c r="Y15" s="33">
        <f t="shared" si="6"/>
        <v>55.555555555555557</v>
      </c>
      <c r="Z15" s="33">
        <v>13563.44</v>
      </c>
      <c r="AA15" s="33">
        <f>'[4]МО-вер 15'!$AG$49</f>
        <v>13563.44</v>
      </c>
      <c r="AB15" s="33">
        <f t="shared" si="13"/>
        <v>100</v>
      </c>
      <c r="AC15" s="33">
        <f>$AA$15</f>
        <v>13563.44</v>
      </c>
      <c r="AD15" s="33">
        <f t="shared" si="7"/>
        <v>100</v>
      </c>
      <c r="AE15" s="33">
        <f t="shared" si="9"/>
        <v>0</v>
      </c>
      <c r="AF15" s="14">
        <f t="shared" si="8"/>
        <v>0</v>
      </c>
      <c r="AG15" s="178">
        <f>'[3]Серп 15'!$AG$49</f>
        <v>13563.44</v>
      </c>
      <c r="AH15" s="178">
        <f t="shared" si="10"/>
        <v>274.06</v>
      </c>
      <c r="AI15" s="178">
        <f t="shared" si="11"/>
        <v>13837.5</v>
      </c>
      <c r="AL15" s="136"/>
    </row>
    <row r="16" spans="1:38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20051.7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4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73">
        <v>1</v>
      </c>
      <c r="W16" s="73">
        <v>3</v>
      </c>
      <c r="X16" s="73">
        <v>0</v>
      </c>
      <c r="Y16" s="33">
        <f t="shared" si="6"/>
        <v>6.25</v>
      </c>
      <c r="Z16" s="33">
        <v>2993.81</v>
      </c>
      <c r="AA16" s="33">
        <f>'[4]МО-вер 15'!$AG$27</f>
        <v>2993.8100000000004</v>
      </c>
      <c r="AB16" s="33">
        <f t="shared" si="13"/>
        <v>100.00000000000003</v>
      </c>
      <c r="AC16" s="33">
        <f>$AA$16</f>
        <v>2993.8100000000004</v>
      </c>
      <c r="AD16" s="33">
        <f t="shared" si="7"/>
        <v>100</v>
      </c>
      <c r="AE16" s="33">
        <f t="shared" si="9"/>
        <v>0</v>
      </c>
      <c r="AF16" s="14">
        <f t="shared" si="8"/>
        <v>0</v>
      </c>
      <c r="AG16" s="178">
        <f>'[3]Серп 15'!$AG$27</f>
        <v>2993.8100000000004</v>
      </c>
      <c r="AH16" s="178">
        <f t="shared" si="10"/>
        <v>1045.1600000000001</v>
      </c>
      <c r="AI16" s="178">
        <f t="shared" si="11"/>
        <v>4038.9700000000003</v>
      </c>
      <c r="AL16" s="136"/>
    </row>
    <row r="17" spans="1:38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15992.95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4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73">
        <v>4</v>
      </c>
      <c r="W17" s="73">
        <v>5</v>
      </c>
      <c r="X17" s="73">
        <v>0</v>
      </c>
      <c r="Y17" s="33">
        <f t="shared" si="6"/>
        <v>30.76923076923077</v>
      </c>
      <c r="Z17" s="33">
        <v>18322.04</v>
      </c>
      <c r="AA17" s="33">
        <f>'[4]МО-вер 15'!$AG$47</f>
        <v>18322.04</v>
      </c>
      <c r="AB17" s="33">
        <f t="shared" si="13"/>
        <v>100</v>
      </c>
      <c r="AC17" s="33">
        <f>$AA$17</f>
        <v>18322.04</v>
      </c>
      <c r="AD17" s="33">
        <f t="shared" si="7"/>
        <v>100</v>
      </c>
      <c r="AE17" s="33">
        <f t="shared" si="9"/>
        <v>0</v>
      </c>
      <c r="AF17" s="14">
        <f t="shared" si="8"/>
        <v>0</v>
      </c>
      <c r="AG17" s="178">
        <f>'[3]Серп 15'!$AG$47</f>
        <v>18322.04</v>
      </c>
      <c r="AH17" s="178">
        <f t="shared" si="10"/>
        <v>680.37</v>
      </c>
      <c r="AI17" s="178">
        <f t="shared" si="11"/>
        <v>19002.41</v>
      </c>
      <c r="AL17" s="136"/>
    </row>
    <row r="18" spans="1:38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42617.1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4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73">
        <v>4</v>
      </c>
      <c r="W18" s="73">
        <v>7</v>
      </c>
      <c r="X18" s="73">
        <v>0</v>
      </c>
      <c r="Y18" s="33">
        <f t="shared" si="6"/>
        <v>12.5</v>
      </c>
      <c r="Z18" s="33">
        <v>10804.64</v>
      </c>
      <c r="AA18" s="33">
        <v>10804.64</v>
      </c>
      <c r="AB18" s="33">
        <f t="shared" si="13"/>
        <v>100</v>
      </c>
      <c r="AC18" s="33">
        <f>$AA$18</f>
        <v>10804.64</v>
      </c>
      <c r="AD18" s="33">
        <f t="shared" si="7"/>
        <v>100</v>
      </c>
      <c r="AE18" s="33">
        <f t="shared" si="9"/>
        <v>0</v>
      </c>
      <c r="AF18" s="14">
        <f t="shared" si="8"/>
        <v>0</v>
      </c>
      <c r="AG18" s="178">
        <f>'[3]Серп 15'!$AG$44</f>
        <v>10804.64</v>
      </c>
      <c r="AH18" s="178">
        <f t="shared" si="10"/>
        <v>15511.75</v>
      </c>
      <c r="AI18" s="178">
        <f t="shared" si="11"/>
        <v>26316.39</v>
      </c>
      <c r="AL18" s="136"/>
    </row>
    <row r="19" spans="1:38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>
        <v>18009.21</v>
      </c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4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73">
        <v>4</v>
      </c>
      <c r="W19" s="73">
        <v>6</v>
      </c>
      <c r="X19" s="73">
        <v>2</v>
      </c>
      <c r="Y19" s="33">
        <f t="shared" si="6"/>
        <v>17.391304347826086</v>
      </c>
      <c r="Z19" s="33">
        <v>16879.849999999999</v>
      </c>
      <c r="AA19" s="33">
        <f>'[4]МО-вер 15'!$AG$23</f>
        <v>16879.849999999999</v>
      </c>
      <c r="AB19" s="33">
        <f t="shared" si="13"/>
        <v>100</v>
      </c>
      <c r="AC19" s="33">
        <f>$AA$19</f>
        <v>16879.849999999999</v>
      </c>
      <c r="AD19" s="33">
        <f t="shared" si="7"/>
        <v>100</v>
      </c>
      <c r="AE19" s="33">
        <f t="shared" si="9"/>
        <v>0</v>
      </c>
      <c r="AF19" s="14">
        <f t="shared" si="8"/>
        <v>0</v>
      </c>
      <c r="AG19" s="178">
        <f>'[3]Серп 15'!$AG$23</f>
        <v>16879.849999999999</v>
      </c>
      <c r="AH19" s="178">
        <f t="shared" si="10"/>
        <v>9343.36</v>
      </c>
      <c r="AI19" s="178">
        <f t="shared" si="11"/>
        <v>26223.21</v>
      </c>
      <c r="AL19" s="136"/>
    </row>
    <row r="20" spans="1:38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73">
        <v>0</v>
      </c>
      <c r="W20" s="73">
        <v>0</v>
      </c>
      <c r="X20" s="73">
        <v>0</v>
      </c>
      <c r="Y20" s="33">
        <f t="shared" si="6"/>
        <v>0</v>
      </c>
      <c r="Z20" s="33">
        <v>0</v>
      </c>
      <c r="AA20" s="33">
        <f t="shared" si="12"/>
        <v>0</v>
      </c>
      <c r="AB20" s="33">
        <v>0</v>
      </c>
      <c r="AC20" s="33">
        <f>AA20</f>
        <v>0</v>
      </c>
      <c r="AD20" s="33">
        <f t="shared" si="7"/>
        <v>0</v>
      </c>
      <c r="AE20" s="33">
        <f t="shared" si="9"/>
        <v>0</v>
      </c>
      <c r="AF20" s="14">
        <f t="shared" si="8"/>
        <v>0</v>
      </c>
      <c r="AG20" s="133">
        <v>0</v>
      </c>
      <c r="AH20" s="178">
        <f t="shared" si="10"/>
        <v>0</v>
      </c>
      <c r="AI20" s="178">
        <f t="shared" si="11"/>
        <v>0</v>
      </c>
      <c r="AL20" s="136"/>
    </row>
    <row r="21" spans="1:38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19196.240000000002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4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73">
        <f>4+2+4</f>
        <v>10</v>
      </c>
      <c r="W21" s="73">
        <v>14</v>
      </c>
      <c r="X21" s="73">
        <v>0</v>
      </c>
      <c r="Y21" s="33">
        <f t="shared" si="6"/>
        <v>33.333333333333329</v>
      </c>
      <c r="Z21" s="33">
        <v>8655.31</v>
      </c>
      <c r="AA21" s="33">
        <f>'[4]МО-вер 15'!$AG$15</f>
        <v>8655.3100000000013</v>
      </c>
      <c r="AB21" s="33">
        <f t="shared" si="13"/>
        <v>100.00000000000003</v>
      </c>
      <c r="AC21" s="33">
        <f>$AA$21</f>
        <v>8655.3100000000013</v>
      </c>
      <c r="AD21" s="33">
        <f t="shared" si="7"/>
        <v>100</v>
      </c>
      <c r="AE21" s="33">
        <f t="shared" si="9"/>
        <v>0</v>
      </c>
      <c r="AF21" s="14">
        <f t="shared" si="8"/>
        <v>0</v>
      </c>
      <c r="AG21" s="178">
        <f>'[3]Серп 15'!$AG$15</f>
        <v>8655.3100000000013</v>
      </c>
      <c r="AH21" s="178">
        <f t="shared" si="10"/>
        <v>7352.83</v>
      </c>
      <c r="AI21" s="178">
        <f t="shared" si="11"/>
        <v>16008.140000000001</v>
      </c>
      <c r="AL21" s="136"/>
    </row>
    <row r="22" spans="1:38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37327.589999999997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4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73">
        <v>4</v>
      </c>
      <c r="W22" s="73">
        <v>13</v>
      </c>
      <c r="X22" s="73">
        <v>0</v>
      </c>
      <c r="Y22" s="33">
        <f t="shared" si="6"/>
        <v>22.222222222222221</v>
      </c>
      <c r="Z22" s="33">
        <v>4492.1400000000003</v>
      </c>
      <c r="AA22" s="33">
        <f>'[4]МО-вер 15'!$AG$28</f>
        <v>4492.1399999999994</v>
      </c>
      <c r="AB22" s="33">
        <f t="shared" si="13"/>
        <v>99.999999999999972</v>
      </c>
      <c r="AC22" s="33">
        <f>$AA$22</f>
        <v>4492.1399999999994</v>
      </c>
      <c r="AD22" s="33">
        <f t="shared" si="7"/>
        <v>100</v>
      </c>
      <c r="AE22" s="33">
        <f t="shared" si="9"/>
        <v>0</v>
      </c>
      <c r="AF22" s="14">
        <f t="shared" si="8"/>
        <v>0</v>
      </c>
      <c r="AG22" s="178">
        <f>'[3]Серп 15'!$AG$28</f>
        <v>4492.1399999999994</v>
      </c>
      <c r="AH22" s="178">
        <f t="shared" si="10"/>
        <v>6335.31</v>
      </c>
      <c r="AI22" s="178">
        <f t="shared" si="11"/>
        <v>10827.45</v>
      </c>
      <c r="AL22" s="136"/>
    </row>
    <row r="23" spans="1:38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>
        <v>28831.58</v>
      </c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73">
        <v>0</v>
      </c>
      <c r="W23" s="73">
        <v>0</v>
      </c>
      <c r="X23" s="73">
        <v>0</v>
      </c>
      <c r="Y23" s="33">
        <f t="shared" si="6"/>
        <v>0</v>
      </c>
      <c r="Z23" s="33">
        <v>0</v>
      </c>
      <c r="AA23" s="33">
        <f>'[4]МО-вер 15'!$AG$51</f>
        <v>0</v>
      </c>
      <c r="AB23" s="33">
        <v>0</v>
      </c>
      <c r="AC23" s="33">
        <f>$AA$23</f>
        <v>0</v>
      </c>
      <c r="AD23" s="33">
        <f t="shared" si="7"/>
        <v>0</v>
      </c>
      <c r="AE23" s="33">
        <f t="shared" si="9"/>
        <v>0</v>
      </c>
      <c r="AF23" s="14">
        <f t="shared" si="8"/>
        <v>0</v>
      </c>
      <c r="AG23" s="178">
        <f>'[3]Серп 15'!$AG$51</f>
        <v>0</v>
      </c>
      <c r="AH23" s="178">
        <f t="shared" si="10"/>
        <v>4382.9799999999996</v>
      </c>
      <c r="AI23" s="178">
        <f t="shared" si="11"/>
        <v>4382.9799999999996</v>
      </c>
      <c r="AL23" s="136"/>
    </row>
    <row r="24" spans="1:38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73">
        <v>0</v>
      </c>
      <c r="W24" s="73">
        <v>0</v>
      </c>
      <c r="X24" s="73">
        <v>0</v>
      </c>
      <c r="Y24" s="33">
        <f t="shared" si="6"/>
        <v>0</v>
      </c>
      <c r="Z24" s="33">
        <v>0</v>
      </c>
      <c r="AA24" s="33">
        <f>'[4]МО-вер 15'!$AG$56</f>
        <v>0</v>
      </c>
      <c r="AB24" s="33">
        <v>0</v>
      </c>
      <c r="AC24" s="33">
        <f>AA24</f>
        <v>0</v>
      </c>
      <c r="AD24" s="33">
        <f t="shared" si="7"/>
        <v>0</v>
      </c>
      <c r="AE24" s="33">
        <f t="shared" si="9"/>
        <v>0</v>
      </c>
      <c r="AF24" s="14">
        <f t="shared" si="8"/>
        <v>0</v>
      </c>
      <c r="AG24" s="178">
        <f>'[3]Серп 15'!$AG$56</f>
        <v>0</v>
      </c>
      <c r="AH24" s="178">
        <f t="shared" si="10"/>
        <v>0</v>
      </c>
      <c r="AI24" s="178">
        <f t="shared" si="11"/>
        <v>0</v>
      </c>
      <c r="AL24" s="136"/>
    </row>
    <row r="25" spans="1:38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13924.58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73">
        <v>0</v>
      </c>
      <c r="W25" s="73">
        <v>0</v>
      </c>
      <c r="X25" s="73">
        <v>0</v>
      </c>
      <c r="Y25" s="33">
        <f t="shared" si="6"/>
        <v>0</v>
      </c>
      <c r="Z25" s="33">
        <v>0</v>
      </c>
      <c r="AA25" s="33">
        <f>'[4]МО-вер 15'!$AG$40</f>
        <v>0</v>
      </c>
      <c r="AB25" s="33">
        <v>0</v>
      </c>
      <c r="AC25" s="33">
        <f>$AA$25</f>
        <v>0</v>
      </c>
      <c r="AD25" s="33">
        <f t="shared" si="7"/>
        <v>0</v>
      </c>
      <c r="AE25" s="33">
        <f t="shared" si="9"/>
        <v>0</v>
      </c>
      <c r="AF25" s="14">
        <f t="shared" si="8"/>
        <v>0</v>
      </c>
      <c r="AG25" s="178">
        <f>'[3]Серп 15'!$AG$40</f>
        <v>0</v>
      </c>
      <c r="AH25" s="178">
        <f t="shared" si="10"/>
        <v>563.33000000000004</v>
      </c>
      <c r="AI25" s="178">
        <f t="shared" si="11"/>
        <v>563.33000000000004</v>
      </c>
      <c r="AL25" s="136"/>
    </row>
    <row r="26" spans="1:38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10591.53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4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73">
        <v>16</v>
      </c>
      <c r="W26" s="73">
        <v>19</v>
      </c>
      <c r="X26" s="73">
        <v>0</v>
      </c>
      <c r="Y26" s="33">
        <f t="shared" si="6"/>
        <v>40</v>
      </c>
      <c r="Z26" s="33">
        <v>17370.21</v>
      </c>
      <c r="AA26" s="33">
        <f>'[4]МО-вер 15'!$AG$30</f>
        <v>17370.21</v>
      </c>
      <c r="AB26" s="33">
        <f t="shared" si="13"/>
        <v>100</v>
      </c>
      <c r="AC26" s="33">
        <f>$AA$26</f>
        <v>17370.21</v>
      </c>
      <c r="AD26" s="33">
        <f t="shared" si="7"/>
        <v>100</v>
      </c>
      <c r="AE26" s="33">
        <f t="shared" si="9"/>
        <v>0</v>
      </c>
      <c r="AF26" s="14">
        <f t="shared" si="8"/>
        <v>0</v>
      </c>
      <c r="AG26" s="178">
        <f>'[3]Серп 15'!$AG$30</f>
        <v>17370.21</v>
      </c>
      <c r="AH26" s="178">
        <f t="shared" si="10"/>
        <v>1330.86</v>
      </c>
      <c r="AI26" s="178">
        <f t="shared" si="11"/>
        <v>18701.07</v>
      </c>
      <c r="AL26" s="136"/>
    </row>
    <row r="27" spans="1:38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18470.63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4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73">
        <v>0</v>
      </c>
      <c r="W27" s="73">
        <v>0</v>
      </c>
      <c r="X27" s="73">
        <v>0</v>
      </c>
      <c r="Y27" s="33">
        <f t="shared" si="6"/>
        <v>0</v>
      </c>
      <c r="Z27" s="33">
        <v>0</v>
      </c>
      <c r="AA27" s="33">
        <f>'[4]МО-вер 15'!$AG$25</f>
        <v>0</v>
      </c>
      <c r="AB27" s="33">
        <v>0</v>
      </c>
      <c r="AC27" s="33">
        <f>$AA$27</f>
        <v>0</v>
      </c>
      <c r="AD27" s="33">
        <f t="shared" si="7"/>
        <v>0</v>
      </c>
      <c r="AE27" s="33">
        <f t="shared" si="9"/>
        <v>0</v>
      </c>
      <c r="AF27" s="14">
        <f t="shared" si="8"/>
        <v>0</v>
      </c>
      <c r="AG27" s="133">
        <v>0</v>
      </c>
      <c r="AH27" s="178">
        <f t="shared" si="10"/>
        <v>10869.96</v>
      </c>
      <c r="AI27" s="178">
        <f t="shared" si="11"/>
        <v>10869.96</v>
      </c>
      <c r="AL27" s="136"/>
    </row>
    <row r="28" spans="1:38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105650.25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4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73">
        <v>10</v>
      </c>
      <c r="W28" s="73">
        <v>15</v>
      </c>
      <c r="X28" s="73">
        <v>0</v>
      </c>
      <c r="Y28" s="33">
        <f t="shared" si="6"/>
        <v>17.857142857142858</v>
      </c>
      <c r="Z28" s="33">
        <f>AA28</f>
        <v>22458.34</v>
      </c>
      <c r="AA28" s="33">
        <f>'[4]МО-вер 15'!$AG$39</f>
        <v>22458.34</v>
      </c>
      <c r="AB28" s="33">
        <f t="shared" si="13"/>
        <v>100</v>
      </c>
      <c r="AC28" s="33">
        <f>AA28-AE28</f>
        <v>22458.34</v>
      </c>
      <c r="AD28" s="33">
        <f t="shared" si="7"/>
        <v>100</v>
      </c>
      <c r="AE28" s="33">
        <v>0</v>
      </c>
      <c r="AF28" s="14">
        <f t="shared" si="8"/>
        <v>0</v>
      </c>
      <c r="AG28" s="178">
        <f>'[3]Серп 15'!$AG$39</f>
        <v>21806.19</v>
      </c>
      <c r="AH28" s="178">
        <f t="shared" si="10"/>
        <v>11770.17</v>
      </c>
      <c r="AI28" s="178">
        <f t="shared" si="11"/>
        <v>33576.36</v>
      </c>
      <c r="AL28" s="136"/>
    </row>
    <row r="29" spans="1:38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26371.06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4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73">
        <v>8</v>
      </c>
      <c r="W29" s="73">
        <v>8</v>
      </c>
      <c r="X29" s="73">
        <v>0</v>
      </c>
      <c r="Y29" s="33">
        <f t="shared" si="6"/>
        <v>33.333333333333329</v>
      </c>
      <c r="Z29" s="33">
        <f>AA29</f>
        <v>22881.829999999998</v>
      </c>
      <c r="AA29" s="33">
        <f>'[4]МО-вер 15'!$AG$32</f>
        <v>22881.829999999998</v>
      </c>
      <c r="AB29" s="33">
        <f t="shared" si="13"/>
        <v>100</v>
      </c>
      <c r="AC29" s="33">
        <f>$AA$29</f>
        <v>22881.829999999998</v>
      </c>
      <c r="AD29" s="33">
        <f t="shared" si="7"/>
        <v>100</v>
      </c>
      <c r="AE29" s="33">
        <f t="shared" si="9"/>
        <v>0</v>
      </c>
      <c r="AF29" s="14">
        <f t="shared" si="8"/>
        <v>0</v>
      </c>
      <c r="AG29" s="178">
        <f>'[3]Серп 15'!$AG$32</f>
        <v>22881.829999999998</v>
      </c>
      <c r="AH29" s="178">
        <f t="shared" si="10"/>
        <v>8273.7000000000007</v>
      </c>
      <c r="AI29" s="178">
        <f t="shared" si="11"/>
        <v>31155.53</v>
      </c>
      <c r="AL29" s="136"/>
    </row>
    <row r="30" spans="1:38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>
        <v>26288.080000000002</v>
      </c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4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73">
        <v>0</v>
      </c>
      <c r="W30" s="73">
        <v>0</v>
      </c>
      <c r="X30" s="73">
        <v>0</v>
      </c>
      <c r="Y30" s="33">
        <f t="shared" si="6"/>
        <v>0</v>
      </c>
      <c r="Z30" s="33">
        <v>0</v>
      </c>
      <c r="AA30" s="33">
        <f>'[4]МО-вер 15'!$AG$24</f>
        <v>0</v>
      </c>
      <c r="AB30" s="33">
        <v>0</v>
      </c>
      <c r="AC30" s="33">
        <f>$AA$30</f>
        <v>0</v>
      </c>
      <c r="AD30" s="33">
        <f t="shared" si="7"/>
        <v>0</v>
      </c>
      <c r="AE30" s="33">
        <f t="shared" si="9"/>
        <v>0</v>
      </c>
      <c r="AF30" s="14">
        <f t="shared" si="8"/>
        <v>0</v>
      </c>
      <c r="AG30" s="133">
        <v>0</v>
      </c>
      <c r="AH30" s="178">
        <f t="shared" si="10"/>
        <v>8845.52</v>
      </c>
      <c r="AI30" s="178">
        <f t="shared" si="11"/>
        <v>8845.52</v>
      </c>
      <c r="AL30" s="136"/>
    </row>
    <row r="31" spans="1:38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78683.490000000005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4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73">
        <v>1</v>
      </c>
      <c r="W31" s="73">
        <v>1</v>
      </c>
      <c r="X31" s="73">
        <v>0</v>
      </c>
      <c r="Y31" s="33">
        <f t="shared" si="6"/>
        <v>2.3809523809523809</v>
      </c>
      <c r="Z31" s="33">
        <f>AA31</f>
        <v>28111.73</v>
      </c>
      <c r="AA31" s="33">
        <f>'[4]МО-вер 15'!$AG$8</f>
        <v>28111.73</v>
      </c>
      <c r="AB31" s="33">
        <f t="shared" si="13"/>
        <v>100</v>
      </c>
      <c r="AC31" s="33">
        <f>$AA$31</f>
        <v>28111.73</v>
      </c>
      <c r="AD31" s="33">
        <f t="shared" si="7"/>
        <v>100</v>
      </c>
      <c r="AE31" s="33">
        <f t="shared" si="9"/>
        <v>0</v>
      </c>
      <c r="AF31" s="14">
        <f t="shared" si="8"/>
        <v>0</v>
      </c>
      <c r="AG31" s="178">
        <f>'[3]Серп 15'!$AG$8</f>
        <v>28111.73</v>
      </c>
      <c r="AH31" s="178">
        <f t="shared" si="10"/>
        <v>14719.19</v>
      </c>
      <c r="AI31" s="178">
        <f t="shared" si="11"/>
        <v>42830.92</v>
      </c>
      <c r="AL31" s="136"/>
    </row>
    <row r="32" spans="1:38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>
        <v>24921.24</v>
      </c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4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73">
        <v>1</v>
      </c>
      <c r="W32" s="73">
        <v>3</v>
      </c>
      <c r="X32" s="73">
        <v>0</v>
      </c>
      <c r="Y32" s="33">
        <f t="shared" si="6"/>
        <v>16.666666666666664</v>
      </c>
      <c r="Z32" s="33">
        <v>1534.68</v>
      </c>
      <c r="AA32" s="33">
        <v>0</v>
      </c>
      <c r="AB32" s="33">
        <f t="shared" si="13"/>
        <v>0</v>
      </c>
      <c r="AC32" s="33">
        <f>AA32</f>
        <v>0</v>
      </c>
      <c r="AD32" s="33">
        <f t="shared" si="7"/>
        <v>0</v>
      </c>
      <c r="AE32" s="33">
        <f t="shared" si="9"/>
        <v>0</v>
      </c>
      <c r="AF32" s="14">
        <f t="shared" si="8"/>
        <v>0</v>
      </c>
      <c r="AG32" s="133">
        <v>0</v>
      </c>
      <c r="AH32" s="178">
        <f t="shared" si="10"/>
        <v>0</v>
      </c>
      <c r="AI32" s="178">
        <f t="shared" si="11"/>
        <v>0</v>
      </c>
      <c r="AL32" s="136"/>
    </row>
    <row r="33" spans="1:38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>
        <v>0</v>
      </c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4"/>
        <v>0</v>
      </c>
      <c r="S33" s="14">
        <f t="shared" si="4"/>
        <v>0</v>
      </c>
      <c r="T33" s="14">
        <v>0</v>
      </c>
      <c r="U33" s="14">
        <f t="shared" si="5"/>
        <v>0</v>
      </c>
      <c r="V33" s="73">
        <v>0</v>
      </c>
      <c r="W33" s="73">
        <v>0</v>
      </c>
      <c r="X33" s="73">
        <v>0</v>
      </c>
      <c r="Y33" s="33">
        <f t="shared" si="6"/>
        <v>0</v>
      </c>
      <c r="Z33" s="33">
        <v>0</v>
      </c>
      <c r="AA33" s="33">
        <f t="shared" si="12"/>
        <v>0</v>
      </c>
      <c r="AB33" s="33">
        <v>0</v>
      </c>
      <c r="AC33" s="33">
        <f>AA33</f>
        <v>0</v>
      </c>
      <c r="AD33" s="33">
        <f t="shared" si="7"/>
        <v>0</v>
      </c>
      <c r="AE33" s="33">
        <f t="shared" si="9"/>
        <v>0</v>
      </c>
      <c r="AF33" s="14">
        <f t="shared" si="8"/>
        <v>0</v>
      </c>
      <c r="AG33" s="133">
        <v>0</v>
      </c>
      <c r="AH33" s="178">
        <f t="shared" si="10"/>
        <v>0</v>
      </c>
      <c r="AI33" s="178">
        <f t="shared" si="11"/>
        <v>0</v>
      </c>
      <c r="AL33" s="136"/>
    </row>
    <row r="34" spans="1:38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14490.35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4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73">
        <v>20</v>
      </c>
      <c r="W34" s="73">
        <v>22</v>
      </c>
      <c r="X34" s="73">
        <v>0</v>
      </c>
      <c r="Y34" s="33">
        <f t="shared" si="6"/>
        <v>42.553191489361701</v>
      </c>
      <c r="Z34" s="33">
        <v>14929.9</v>
      </c>
      <c r="AA34" s="33">
        <f>'[4]МО-вер 15'!$AG$38</f>
        <v>14929.900000000001</v>
      </c>
      <c r="AB34" s="33">
        <f t="shared" si="13"/>
        <v>100.00000000000003</v>
      </c>
      <c r="AC34" s="33">
        <f>$AA$34</f>
        <v>14929.900000000001</v>
      </c>
      <c r="AD34" s="33">
        <f t="shared" si="7"/>
        <v>100</v>
      </c>
      <c r="AE34" s="33">
        <f t="shared" si="9"/>
        <v>0</v>
      </c>
      <c r="AF34" s="14">
        <f t="shared" si="8"/>
        <v>0</v>
      </c>
      <c r="AG34" s="178">
        <f>'[3]Серп 15'!$AG$38</f>
        <v>14929.900000000001</v>
      </c>
      <c r="AH34" s="178">
        <f t="shared" si="10"/>
        <v>13698.65</v>
      </c>
      <c r="AI34" s="178">
        <f t="shared" si="11"/>
        <v>28628.550000000003</v>
      </c>
      <c r="AL34" s="136"/>
    </row>
    <row r="35" spans="1:38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28200.33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4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73">
        <v>3</v>
      </c>
      <c r="W35" s="73">
        <v>5</v>
      </c>
      <c r="X35" s="73">
        <v>0</v>
      </c>
      <c r="Y35" s="33">
        <f t="shared" si="6"/>
        <v>13.636363636363635</v>
      </c>
      <c r="Z35" s="33">
        <v>2769.72</v>
      </c>
      <c r="AA35" s="33">
        <f>'[4]МО-вер 15'!$AG$29</f>
        <v>2769.72</v>
      </c>
      <c r="AB35" s="33">
        <f t="shared" si="13"/>
        <v>100</v>
      </c>
      <c r="AC35" s="33">
        <f>$AA$35</f>
        <v>2769.72</v>
      </c>
      <c r="AD35" s="33">
        <f t="shared" si="7"/>
        <v>100</v>
      </c>
      <c r="AE35" s="33">
        <f t="shared" si="9"/>
        <v>0</v>
      </c>
      <c r="AF35" s="14">
        <f t="shared" si="8"/>
        <v>0</v>
      </c>
      <c r="AG35" s="178">
        <f>'[3]Серп 15'!$AG$29</f>
        <v>2769.72</v>
      </c>
      <c r="AH35" s="178">
        <f t="shared" si="10"/>
        <v>4235.29</v>
      </c>
      <c r="AI35" s="178">
        <f t="shared" si="11"/>
        <v>7005.01</v>
      </c>
      <c r="AL35" s="136"/>
    </row>
    <row r="36" spans="1:38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10843.88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4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73">
        <v>1</v>
      </c>
      <c r="W36" s="73">
        <v>3</v>
      </c>
      <c r="X36" s="73">
        <v>0</v>
      </c>
      <c r="Y36" s="33">
        <f t="shared" si="6"/>
        <v>2.9411764705882351</v>
      </c>
      <c r="Z36" s="33">
        <v>2111.87</v>
      </c>
      <c r="AA36" s="33">
        <f>'[4]МО-вер 15'!$AG$17</f>
        <v>2111.87</v>
      </c>
      <c r="AB36" s="33">
        <f t="shared" si="13"/>
        <v>100</v>
      </c>
      <c r="AC36" s="33">
        <f>$AA$36</f>
        <v>2111.87</v>
      </c>
      <c r="AD36" s="33">
        <f t="shared" si="7"/>
        <v>100</v>
      </c>
      <c r="AE36" s="33">
        <f t="shared" si="9"/>
        <v>0</v>
      </c>
      <c r="AF36" s="14">
        <f t="shared" si="8"/>
        <v>0</v>
      </c>
      <c r="AG36" s="178">
        <f>'[3]Серп 15'!$AG$17</f>
        <v>2111.87</v>
      </c>
      <c r="AH36" s="178">
        <f t="shared" si="10"/>
        <v>1125.04</v>
      </c>
      <c r="AI36" s="178">
        <f t="shared" si="11"/>
        <v>3236.91</v>
      </c>
      <c r="AL36" s="136"/>
    </row>
    <row r="37" spans="1:38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28300.68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4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73">
        <v>0</v>
      </c>
      <c r="W37" s="73">
        <v>0</v>
      </c>
      <c r="X37" s="73">
        <v>0</v>
      </c>
      <c r="Y37" s="33">
        <f t="shared" si="6"/>
        <v>0</v>
      </c>
      <c r="Z37" s="33">
        <f>AA37</f>
        <v>1617.6100000000001</v>
      </c>
      <c r="AA37" s="33">
        <f>'[4]МО-вер 15'!$AG$11</f>
        <v>1617.6100000000001</v>
      </c>
      <c r="AB37" s="33">
        <f t="shared" si="13"/>
        <v>100</v>
      </c>
      <c r="AC37" s="33">
        <f>AA37-AE37</f>
        <v>1617.6100000000001</v>
      </c>
      <c r="AD37" s="33">
        <f t="shared" si="7"/>
        <v>100</v>
      </c>
      <c r="AE37" s="33">
        <v>0</v>
      </c>
      <c r="AF37" s="14">
        <f t="shared" si="8"/>
        <v>0</v>
      </c>
      <c r="AG37" s="178">
        <f>'[3]Серп 15'!$AG$11</f>
        <v>786.95</v>
      </c>
      <c r="AH37" s="178">
        <f t="shared" si="10"/>
        <v>2463.41</v>
      </c>
      <c r="AI37" s="178">
        <f t="shared" si="11"/>
        <v>3250.3599999999997</v>
      </c>
      <c r="AL37" s="136"/>
    </row>
    <row r="38" spans="1:38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18082.93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4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73">
        <v>1</v>
      </c>
      <c r="W38" s="73">
        <v>1</v>
      </c>
      <c r="X38" s="73">
        <v>0</v>
      </c>
      <c r="Y38" s="33">
        <f t="shared" si="6"/>
        <v>7.6923076923076925</v>
      </c>
      <c r="Z38" s="33">
        <v>11042.64</v>
      </c>
      <c r="AA38" s="33">
        <f>'[4]МО-вер 15'!$AG$10</f>
        <v>11042.64</v>
      </c>
      <c r="AB38" s="33">
        <f t="shared" si="13"/>
        <v>100</v>
      </c>
      <c r="AC38" s="33">
        <f>$AA$38</f>
        <v>11042.64</v>
      </c>
      <c r="AD38" s="33">
        <f t="shared" si="7"/>
        <v>100</v>
      </c>
      <c r="AE38" s="33">
        <f t="shared" si="9"/>
        <v>0</v>
      </c>
      <c r="AF38" s="14">
        <f t="shared" si="8"/>
        <v>0</v>
      </c>
      <c r="AG38" s="178">
        <f>'[3]Серп 15'!$AG$10</f>
        <v>11042.64</v>
      </c>
      <c r="AH38" s="178">
        <f t="shared" si="10"/>
        <v>2656.99</v>
      </c>
      <c r="AI38" s="178">
        <f t="shared" si="11"/>
        <v>13699.63</v>
      </c>
      <c r="AL38" s="136"/>
    </row>
    <row r="39" spans="1:38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67227.73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4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73">
        <v>2</v>
      </c>
      <c r="W39" s="73">
        <v>2</v>
      </c>
      <c r="X39" s="73">
        <v>0</v>
      </c>
      <c r="Y39" s="33">
        <f t="shared" si="6"/>
        <v>2.9850746268656714</v>
      </c>
      <c r="Z39" s="33">
        <v>1779.86</v>
      </c>
      <c r="AA39" s="33">
        <f>'[4]МО-вер 15'!$AG$21</f>
        <v>1779.86</v>
      </c>
      <c r="AB39" s="33">
        <f t="shared" si="13"/>
        <v>100</v>
      </c>
      <c r="AC39" s="33">
        <f>$AA$39</f>
        <v>1779.86</v>
      </c>
      <c r="AD39" s="33">
        <f t="shared" si="7"/>
        <v>100</v>
      </c>
      <c r="AE39" s="33">
        <f t="shared" si="9"/>
        <v>0</v>
      </c>
      <c r="AF39" s="14">
        <f t="shared" si="8"/>
        <v>0</v>
      </c>
      <c r="AG39" s="178">
        <f>'[3]Серп 15'!$AG$21</f>
        <v>1779.86</v>
      </c>
      <c r="AH39" s="178">
        <f t="shared" si="10"/>
        <v>17171.150000000001</v>
      </c>
      <c r="AI39" s="178">
        <f t="shared" si="11"/>
        <v>18951.010000000002</v>
      </c>
      <c r="AL39" s="136"/>
    </row>
    <row r="40" spans="1:38" s="143" customFormat="1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20473.14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4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73">
        <v>2</v>
      </c>
      <c r="W40" s="73">
        <v>2</v>
      </c>
      <c r="X40" s="73">
        <v>0</v>
      </c>
      <c r="Y40" s="33">
        <f t="shared" si="6"/>
        <v>11.111111111111111</v>
      </c>
      <c r="Z40" s="33">
        <v>7843.77</v>
      </c>
      <c r="AA40" s="33">
        <f>'[4]МО-вер 15'!$AG$52</f>
        <v>7843.77</v>
      </c>
      <c r="AB40" s="33">
        <f t="shared" si="13"/>
        <v>100</v>
      </c>
      <c r="AC40" s="33">
        <f>$AA$40</f>
        <v>7843.77</v>
      </c>
      <c r="AD40" s="33">
        <f t="shared" si="7"/>
        <v>100</v>
      </c>
      <c r="AE40" s="33">
        <f t="shared" si="9"/>
        <v>0</v>
      </c>
      <c r="AF40" s="14">
        <f t="shared" si="8"/>
        <v>0</v>
      </c>
      <c r="AG40" s="178">
        <f>'[3]Серп 15'!$AG$52</f>
        <v>7843.77</v>
      </c>
      <c r="AH40" s="178">
        <f t="shared" si="10"/>
        <v>20473.14</v>
      </c>
      <c r="AI40" s="178">
        <f t="shared" si="11"/>
        <v>28316.91</v>
      </c>
      <c r="AJ40" s="137"/>
      <c r="AK40" s="142"/>
      <c r="AL40" s="142"/>
    </row>
    <row r="41" spans="1:38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>
        <v>27508.22</v>
      </c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4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73">
        <v>1</v>
      </c>
      <c r="W41" s="73">
        <v>2</v>
      </c>
      <c r="X41" s="73">
        <v>0</v>
      </c>
      <c r="Y41" s="33">
        <f t="shared" si="6"/>
        <v>6.666666666666667</v>
      </c>
      <c r="Z41" s="33">
        <v>479.4</v>
      </c>
      <c r="AA41" s="33">
        <f>'[4]МО-вер 15'!$AG$12</f>
        <v>479.4</v>
      </c>
      <c r="AB41" s="33">
        <f t="shared" si="13"/>
        <v>100</v>
      </c>
      <c r="AC41" s="33">
        <f>$AA$41</f>
        <v>479.4</v>
      </c>
      <c r="AD41" s="33">
        <f t="shared" si="7"/>
        <v>100</v>
      </c>
      <c r="AE41" s="33">
        <f t="shared" si="9"/>
        <v>0</v>
      </c>
      <c r="AF41" s="14">
        <f t="shared" si="8"/>
        <v>0</v>
      </c>
      <c r="AG41" s="178">
        <f>'[3]Серп 15'!$AG$12</f>
        <v>479.4</v>
      </c>
      <c r="AH41" s="178">
        <f t="shared" si="10"/>
        <v>2404.21</v>
      </c>
      <c r="AI41" s="178">
        <f t="shared" si="11"/>
        <v>2883.61</v>
      </c>
      <c r="AL41" s="136"/>
    </row>
    <row r="42" spans="1:38" s="143" customFormat="1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>
        <v>25928.42</v>
      </c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4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73">
        <v>0</v>
      </c>
      <c r="W42" s="73">
        <v>1</v>
      </c>
      <c r="X42" s="73">
        <v>0</v>
      </c>
      <c r="Y42" s="33">
        <f t="shared" si="6"/>
        <v>0</v>
      </c>
      <c r="Z42" s="33">
        <v>1790.23</v>
      </c>
      <c r="AA42" s="33">
        <f>'[4]МО-вер 15'!$AG$13</f>
        <v>1790.23</v>
      </c>
      <c r="AB42" s="33">
        <f t="shared" si="13"/>
        <v>100</v>
      </c>
      <c r="AC42" s="33">
        <f>$AA$42</f>
        <v>1790.23</v>
      </c>
      <c r="AD42" s="33">
        <f t="shared" si="7"/>
        <v>100</v>
      </c>
      <c r="AE42" s="33">
        <f t="shared" si="9"/>
        <v>0</v>
      </c>
      <c r="AF42" s="14">
        <f t="shared" si="8"/>
        <v>0</v>
      </c>
      <c r="AG42" s="178">
        <f>'[3]Серп 15'!$AG$13</f>
        <v>1790.23</v>
      </c>
      <c r="AH42" s="178">
        <f t="shared" si="10"/>
        <v>8961.44</v>
      </c>
      <c r="AI42" s="178">
        <f t="shared" si="11"/>
        <v>10751.67</v>
      </c>
      <c r="AJ42" s="137"/>
      <c r="AK42" s="142"/>
      <c r="AL42" s="142"/>
    </row>
    <row r="43" spans="1:38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3737.06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4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73">
        <v>1</v>
      </c>
      <c r="W43" s="73">
        <v>1</v>
      </c>
      <c r="X43" s="73">
        <v>0</v>
      </c>
      <c r="Y43" s="33">
        <f t="shared" si="6"/>
        <v>16.666666666666664</v>
      </c>
      <c r="Z43" s="33">
        <f>AA43</f>
        <v>2671.53</v>
      </c>
      <c r="AA43" s="33">
        <f>'[4]МО-вер 15'!$AG$46</f>
        <v>2671.53</v>
      </c>
      <c r="AB43" s="33">
        <f t="shared" si="13"/>
        <v>100</v>
      </c>
      <c r="AC43" s="33">
        <f>$AA$43</f>
        <v>2671.53</v>
      </c>
      <c r="AD43" s="33">
        <f t="shared" si="7"/>
        <v>100</v>
      </c>
      <c r="AE43" s="33">
        <f t="shared" si="9"/>
        <v>0</v>
      </c>
      <c r="AF43" s="14">
        <f t="shared" si="8"/>
        <v>0</v>
      </c>
      <c r="AG43" s="178">
        <f>'[3]Серп 15'!$AG$46</f>
        <v>2671.53</v>
      </c>
      <c r="AH43" s="178">
        <f t="shared" si="10"/>
        <v>1179.75</v>
      </c>
      <c r="AI43" s="178">
        <f t="shared" si="11"/>
        <v>3851.28</v>
      </c>
      <c r="AL43" s="136"/>
    </row>
    <row r="44" spans="1:38" s="143" customFormat="1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50006.38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4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73">
        <v>3</v>
      </c>
      <c r="W44" s="73">
        <v>5</v>
      </c>
      <c r="X44" s="73">
        <v>0</v>
      </c>
      <c r="Y44" s="33">
        <f t="shared" si="6"/>
        <v>14.285714285714285</v>
      </c>
      <c r="Z44" s="33">
        <v>5886.17</v>
      </c>
      <c r="AA44" s="33">
        <f>'[4]МО-вер 15'!$AG$43</f>
        <v>5886.17</v>
      </c>
      <c r="AB44" s="33">
        <f t="shared" si="13"/>
        <v>100</v>
      </c>
      <c r="AC44" s="33">
        <f>$AA$44</f>
        <v>5886.17</v>
      </c>
      <c r="AD44" s="33">
        <f t="shared" si="7"/>
        <v>100</v>
      </c>
      <c r="AE44" s="33">
        <f t="shared" si="9"/>
        <v>0</v>
      </c>
      <c r="AF44" s="14">
        <f t="shared" si="8"/>
        <v>0</v>
      </c>
      <c r="AG44" s="178">
        <f>'[3]Серп 15'!$AG$43</f>
        <v>5886.17</v>
      </c>
      <c r="AH44" s="178">
        <f t="shared" si="10"/>
        <v>14185.49</v>
      </c>
      <c r="AI44" s="178">
        <f t="shared" si="11"/>
        <v>20071.66</v>
      </c>
      <c r="AJ44" s="137"/>
      <c r="AK44" s="142"/>
      <c r="AL44" s="142"/>
    </row>
    <row r="45" spans="1:38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35241.129999999997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4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73">
        <v>11</v>
      </c>
      <c r="W45" s="73">
        <v>14</v>
      </c>
      <c r="X45" s="73">
        <v>0</v>
      </c>
      <c r="Y45" s="33">
        <f t="shared" si="6"/>
        <v>47.826086956521742</v>
      </c>
      <c r="Z45" s="33">
        <v>13622.51</v>
      </c>
      <c r="AA45" s="33">
        <f>'[4]МО-вер 15'!$AG$34</f>
        <v>13622.51</v>
      </c>
      <c r="AB45" s="33">
        <f t="shared" si="13"/>
        <v>100</v>
      </c>
      <c r="AC45" s="33">
        <f>$AA$45</f>
        <v>13622.51</v>
      </c>
      <c r="AD45" s="33">
        <f t="shared" si="7"/>
        <v>100</v>
      </c>
      <c r="AE45" s="33">
        <f t="shared" si="9"/>
        <v>0</v>
      </c>
      <c r="AF45" s="14">
        <f t="shared" si="8"/>
        <v>0</v>
      </c>
      <c r="AG45" s="178">
        <f>'[3]Серп 15'!$AG$34</f>
        <v>13622.51</v>
      </c>
      <c r="AH45" s="178">
        <f t="shared" si="10"/>
        <v>5007.3100000000004</v>
      </c>
      <c r="AI45" s="178">
        <f t="shared" si="11"/>
        <v>18629.82</v>
      </c>
      <c r="AL45" s="136"/>
    </row>
    <row r="46" spans="1:38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>
        <v>659.77</v>
      </c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4"/>
        <v>0</v>
      </c>
      <c r="S46" s="14">
        <f t="shared" si="4"/>
        <v>0</v>
      </c>
      <c r="T46" s="14">
        <v>0</v>
      </c>
      <c r="U46" s="14">
        <f t="shared" si="5"/>
        <v>0</v>
      </c>
      <c r="V46" s="73">
        <v>0</v>
      </c>
      <c r="W46" s="73">
        <v>0</v>
      </c>
      <c r="X46" s="73">
        <v>0</v>
      </c>
      <c r="Y46" s="33">
        <f t="shared" si="6"/>
        <v>0</v>
      </c>
      <c r="Z46" s="33">
        <v>0</v>
      </c>
      <c r="AA46" s="33">
        <f t="shared" si="12"/>
        <v>0</v>
      </c>
      <c r="AB46" s="33">
        <v>0</v>
      </c>
      <c r="AC46" s="33">
        <f>AA46</f>
        <v>0</v>
      </c>
      <c r="AD46" s="33">
        <f t="shared" si="7"/>
        <v>0</v>
      </c>
      <c r="AE46" s="33">
        <f t="shared" si="9"/>
        <v>0</v>
      </c>
      <c r="AF46" s="14">
        <f t="shared" si="8"/>
        <v>0</v>
      </c>
      <c r="AG46" s="133"/>
      <c r="AH46" s="178">
        <f t="shared" si="10"/>
        <v>0</v>
      </c>
      <c r="AI46" s="178">
        <f t="shared" si="11"/>
        <v>0</v>
      </c>
      <c r="AL46" s="136"/>
    </row>
    <row r="47" spans="1:38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4"/>
        <v>0</v>
      </c>
      <c r="S47" s="14">
        <f t="shared" si="4"/>
        <v>0</v>
      </c>
      <c r="T47" s="14">
        <v>0</v>
      </c>
      <c r="U47" s="14">
        <f t="shared" si="5"/>
        <v>0</v>
      </c>
      <c r="V47" s="73">
        <v>0</v>
      </c>
      <c r="W47" s="73">
        <v>0</v>
      </c>
      <c r="X47" s="73">
        <v>0</v>
      </c>
      <c r="Y47" s="33">
        <f t="shared" si="6"/>
        <v>0</v>
      </c>
      <c r="Z47" s="33">
        <v>0</v>
      </c>
      <c r="AA47" s="33">
        <f t="shared" si="12"/>
        <v>0</v>
      </c>
      <c r="AB47" s="33">
        <v>0</v>
      </c>
      <c r="AC47" s="33">
        <f>AA47</f>
        <v>0</v>
      </c>
      <c r="AD47" s="33">
        <f t="shared" si="7"/>
        <v>0</v>
      </c>
      <c r="AE47" s="33">
        <f t="shared" si="9"/>
        <v>0</v>
      </c>
      <c r="AF47" s="14">
        <f t="shared" si="8"/>
        <v>0</v>
      </c>
      <c r="AG47" s="133">
        <v>0</v>
      </c>
      <c r="AH47" s="178">
        <f t="shared" si="10"/>
        <v>0</v>
      </c>
      <c r="AI47" s="178">
        <f t="shared" si="11"/>
        <v>0</v>
      </c>
      <c r="AL47" s="136"/>
    </row>
    <row r="48" spans="1:38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33437.410000000003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4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73">
        <v>3</v>
      </c>
      <c r="W48" s="73">
        <v>5</v>
      </c>
      <c r="X48" s="73">
        <v>0</v>
      </c>
      <c r="Y48" s="33">
        <f t="shared" si="6"/>
        <v>16.666666666666664</v>
      </c>
      <c r="Z48" s="33">
        <v>18067.71</v>
      </c>
      <c r="AA48" s="33">
        <f>'[4]МО-вер 15'!$AG$31</f>
        <v>18067.71</v>
      </c>
      <c r="AB48" s="33">
        <f t="shared" si="13"/>
        <v>100</v>
      </c>
      <c r="AC48" s="33">
        <f>$AA$48</f>
        <v>18067.71</v>
      </c>
      <c r="AD48" s="33">
        <f t="shared" si="7"/>
        <v>100</v>
      </c>
      <c r="AE48" s="33">
        <f t="shared" si="9"/>
        <v>0</v>
      </c>
      <c r="AF48" s="14">
        <f t="shared" si="8"/>
        <v>0</v>
      </c>
      <c r="AG48" s="178">
        <f>'[3]Серп 15'!$AG$31</f>
        <v>18067.71</v>
      </c>
      <c r="AH48" s="178">
        <f t="shared" si="10"/>
        <v>8795.5499999999993</v>
      </c>
      <c r="AI48" s="178">
        <f t="shared" si="11"/>
        <v>26863.26</v>
      </c>
      <c r="AL48" s="136"/>
    </row>
    <row r="49" spans="1:38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38990.449999999997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4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73">
        <v>8</v>
      </c>
      <c r="W49" s="73">
        <v>9</v>
      </c>
      <c r="X49" s="73">
        <v>0</v>
      </c>
      <c r="Y49" s="33">
        <f t="shared" si="6"/>
        <v>36.363636363636367</v>
      </c>
      <c r="Z49" s="33">
        <f>AA49</f>
        <v>11111.99</v>
      </c>
      <c r="AA49" s="33">
        <f>'[4]МО-вер 15'!$AG$42</f>
        <v>11111.99</v>
      </c>
      <c r="AB49" s="33">
        <f t="shared" si="13"/>
        <v>100</v>
      </c>
      <c r="AC49" s="33">
        <f>$AA$49</f>
        <v>11111.99</v>
      </c>
      <c r="AD49" s="33">
        <f t="shared" si="7"/>
        <v>100</v>
      </c>
      <c r="AE49" s="33">
        <f t="shared" si="9"/>
        <v>0</v>
      </c>
      <c r="AF49" s="14">
        <f t="shared" si="8"/>
        <v>0</v>
      </c>
      <c r="AG49" s="178">
        <f>'[3]Серп 15'!$AG$42</f>
        <v>11111.99</v>
      </c>
      <c r="AH49" s="178">
        <f t="shared" si="10"/>
        <v>12978.88</v>
      </c>
      <c r="AI49" s="178">
        <f t="shared" si="11"/>
        <v>24090.87</v>
      </c>
      <c r="AL49" s="136"/>
    </row>
    <row r="50" spans="1:38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>
        <v>15962.39</v>
      </c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4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73">
        <v>7</v>
      </c>
      <c r="W50" s="73">
        <v>7</v>
      </c>
      <c r="X50" s="73">
        <v>0</v>
      </c>
      <c r="Y50" s="33">
        <f t="shared" si="6"/>
        <v>77.777777777777786</v>
      </c>
      <c r="Z50" s="33">
        <v>12421.38</v>
      </c>
      <c r="AA50" s="33">
        <f>'[4]МО-вер 15'!$AG$41</f>
        <v>12421.38</v>
      </c>
      <c r="AB50" s="33">
        <f t="shared" si="13"/>
        <v>100</v>
      </c>
      <c r="AC50" s="33">
        <f>$AA$50</f>
        <v>12421.38</v>
      </c>
      <c r="AD50" s="33">
        <f t="shared" si="7"/>
        <v>100</v>
      </c>
      <c r="AE50" s="33">
        <f t="shared" si="9"/>
        <v>0</v>
      </c>
      <c r="AF50" s="14">
        <f t="shared" si="8"/>
        <v>0</v>
      </c>
      <c r="AG50" s="178">
        <f>'[3]Серп 15'!$AG$41</f>
        <v>12421.38</v>
      </c>
      <c r="AH50" s="178">
        <f t="shared" si="10"/>
        <v>0</v>
      </c>
      <c r="AI50" s="178">
        <f t="shared" si="11"/>
        <v>12421.38</v>
      </c>
      <c r="AL50" s="136"/>
    </row>
    <row r="51" spans="1:38" ht="33.75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26813.72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4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73">
        <v>1</v>
      </c>
      <c r="W51" s="73">
        <v>1</v>
      </c>
      <c r="X51" s="73">
        <v>0</v>
      </c>
      <c r="Y51" s="33">
        <f t="shared" si="6"/>
        <v>12.5</v>
      </c>
      <c r="Z51" s="33">
        <v>1358.83</v>
      </c>
      <c r="AA51" s="33">
        <f>'[4]МО-вер 15'!$AG$33</f>
        <v>1358.83</v>
      </c>
      <c r="AB51" s="33">
        <f t="shared" si="13"/>
        <v>100</v>
      </c>
      <c r="AC51" s="33">
        <f>$AA$51</f>
        <v>1358.83</v>
      </c>
      <c r="AD51" s="33">
        <f t="shared" si="7"/>
        <v>100</v>
      </c>
      <c r="AE51" s="33">
        <f t="shared" si="9"/>
        <v>0</v>
      </c>
      <c r="AF51" s="14">
        <f t="shared" si="8"/>
        <v>0</v>
      </c>
      <c r="AG51" s="178">
        <f>'[3]Серп 15'!$AG$33</f>
        <v>1358.83</v>
      </c>
      <c r="AH51" s="178">
        <f t="shared" si="10"/>
        <v>5481.46</v>
      </c>
      <c r="AI51" s="178">
        <f t="shared" si="11"/>
        <v>6840.29</v>
      </c>
      <c r="AL51" s="136"/>
    </row>
    <row r="52" spans="1:38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>
        <v>0</v>
      </c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4"/>
        <v>0</v>
      </c>
      <c r="S52" s="14">
        <f t="shared" si="4"/>
        <v>0</v>
      </c>
      <c r="T52" s="14">
        <v>0</v>
      </c>
      <c r="U52" s="14">
        <f t="shared" si="5"/>
        <v>0</v>
      </c>
      <c r="V52" s="73">
        <v>0</v>
      </c>
      <c r="W52" s="73">
        <v>0</v>
      </c>
      <c r="X52" s="73">
        <v>0</v>
      </c>
      <c r="Y52" s="33">
        <f t="shared" si="6"/>
        <v>0</v>
      </c>
      <c r="Z52" s="33">
        <v>0</v>
      </c>
      <c r="AA52" s="33">
        <f t="shared" si="12"/>
        <v>0</v>
      </c>
      <c r="AB52" s="33">
        <v>0</v>
      </c>
      <c r="AC52" s="33">
        <f>AA52</f>
        <v>0</v>
      </c>
      <c r="AD52" s="33">
        <f t="shared" si="7"/>
        <v>0</v>
      </c>
      <c r="AE52" s="33">
        <f t="shared" si="9"/>
        <v>0</v>
      </c>
      <c r="AF52" s="14">
        <f t="shared" si="8"/>
        <v>0</v>
      </c>
      <c r="AG52" s="133">
        <v>0</v>
      </c>
      <c r="AH52" s="178">
        <f t="shared" si="10"/>
        <v>0</v>
      </c>
      <c r="AI52" s="178">
        <f t="shared" si="11"/>
        <v>0</v>
      </c>
      <c r="AL52" s="136"/>
    </row>
    <row r="53" spans="1:38" s="143" customFormat="1" ht="24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52199.42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4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73">
        <v>1</v>
      </c>
      <c r="W53" s="73">
        <v>5</v>
      </c>
      <c r="X53" s="73">
        <v>0</v>
      </c>
      <c r="Y53" s="33">
        <f t="shared" si="6"/>
        <v>4.7619047619047619</v>
      </c>
      <c r="Z53" s="33">
        <v>4819.7299999999996</v>
      </c>
      <c r="AA53" s="33">
        <f>'[4]МО-вер 15'!$AG$19</f>
        <v>4819.7299999999996</v>
      </c>
      <c r="AB53" s="33">
        <f t="shared" si="13"/>
        <v>100</v>
      </c>
      <c r="AC53" s="33">
        <f>$AA$53</f>
        <v>4819.7299999999996</v>
      </c>
      <c r="AD53" s="33">
        <f t="shared" si="7"/>
        <v>100</v>
      </c>
      <c r="AE53" s="33">
        <f t="shared" si="9"/>
        <v>0</v>
      </c>
      <c r="AF53" s="14">
        <f t="shared" si="8"/>
        <v>0</v>
      </c>
      <c r="AG53" s="178">
        <f>'[3]Серп 15'!$AG$19</f>
        <v>4819.7299999999996</v>
      </c>
      <c r="AH53" s="178">
        <f t="shared" si="10"/>
        <v>23096.33</v>
      </c>
      <c r="AI53" s="178">
        <f t="shared" si="11"/>
        <v>27916.06</v>
      </c>
      <c r="AJ53" s="137"/>
      <c r="AK53" s="142"/>
      <c r="AL53" s="142"/>
    </row>
    <row r="54" spans="1:38" ht="33.75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29496.21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4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73">
        <v>3</v>
      </c>
      <c r="W54" s="73">
        <v>4</v>
      </c>
      <c r="X54" s="73">
        <v>0</v>
      </c>
      <c r="Y54" s="33">
        <f t="shared" si="6"/>
        <v>14.285714285714285</v>
      </c>
      <c r="Z54" s="33">
        <v>7211.6</v>
      </c>
      <c r="AA54" s="33">
        <f>'[4]МО-вер 15'!$AG$36</f>
        <v>7211.5999999999995</v>
      </c>
      <c r="AB54" s="33">
        <f t="shared" si="13"/>
        <v>99.999999999999986</v>
      </c>
      <c r="AC54" s="33">
        <f>$AA$54</f>
        <v>7211.5999999999995</v>
      </c>
      <c r="AD54" s="33">
        <f t="shared" si="7"/>
        <v>100</v>
      </c>
      <c r="AE54" s="33">
        <f t="shared" si="9"/>
        <v>0</v>
      </c>
      <c r="AF54" s="14">
        <f t="shared" si="8"/>
        <v>0</v>
      </c>
      <c r="AG54" s="178">
        <f>'[3]Серп 15'!$AG$36</f>
        <v>7211.5999999999995</v>
      </c>
      <c r="AH54" s="178">
        <f t="shared" si="10"/>
        <v>15324.86</v>
      </c>
      <c r="AI54" s="178">
        <f t="shared" si="11"/>
        <v>22536.46</v>
      </c>
      <c r="AL54" s="136"/>
    </row>
    <row r="55" spans="1:38" s="143" customFormat="1" ht="33.75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27926.3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4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73">
        <v>2</v>
      </c>
      <c r="W55" s="73">
        <v>3</v>
      </c>
      <c r="X55" s="73">
        <v>0</v>
      </c>
      <c r="Y55" s="33">
        <f t="shared" si="6"/>
        <v>20</v>
      </c>
      <c r="Z55" s="33">
        <v>3796.24</v>
      </c>
      <c r="AA55" s="33">
        <f>'[4]МО-вер 15'!$AG$35</f>
        <v>3796.24</v>
      </c>
      <c r="AB55" s="33">
        <f t="shared" si="13"/>
        <v>100</v>
      </c>
      <c r="AC55" s="33">
        <f>$AA$55</f>
        <v>3796.24</v>
      </c>
      <c r="AD55" s="33">
        <f t="shared" si="7"/>
        <v>100</v>
      </c>
      <c r="AE55" s="33">
        <f t="shared" si="9"/>
        <v>0</v>
      </c>
      <c r="AF55" s="14">
        <f t="shared" si="8"/>
        <v>0</v>
      </c>
      <c r="AG55" s="178">
        <f>'[3]Серп 15'!$AG$35</f>
        <v>3796.24</v>
      </c>
      <c r="AH55" s="178">
        <f t="shared" si="10"/>
        <v>1756.43</v>
      </c>
      <c r="AI55" s="178">
        <f t="shared" si="11"/>
        <v>5552.67</v>
      </c>
      <c r="AJ55" s="137"/>
      <c r="AK55" s="189"/>
      <c r="AL55" s="142"/>
    </row>
    <row r="56" spans="1:38" s="143" customFormat="1" ht="24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17496.89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4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73">
        <v>21</v>
      </c>
      <c r="W56" s="73">
        <v>30</v>
      </c>
      <c r="X56" s="73">
        <v>0</v>
      </c>
      <c r="Y56" s="33">
        <f t="shared" si="6"/>
        <v>87.5</v>
      </c>
      <c r="Z56" s="33">
        <v>11805.99</v>
      </c>
      <c r="AA56" s="33">
        <f>'[4]МО-вер 15'!$AG$45</f>
        <v>11805.99</v>
      </c>
      <c r="AB56" s="33">
        <f t="shared" si="13"/>
        <v>100</v>
      </c>
      <c r="AC56" s="33">
        <f>$AA$56</f>
        <v>11805.99</v>
      </c>
      <c r="AD56" s="33">
        <f t="shared" si="7"/>
        <v>100</v>
      </c>
      <c r="AE56" s="33">
        <f t="shared" si="9"/>
        <v>0</v>
      </c>
      <c r="AF56" s="14">
        <f t="shared" si="8"/>
        <v>0</v>
      </c>
      <c r="AG56" s="178">
        <f>'[3]Серп 15'!$AG$45</f>
        <v>11805.99</v>
      </c>
      <c r="AH56" s="178">
        <f t="shared" si="10"/>
        <v>9428.77</v>
      </c>
      <c r="AI56" s="178">
        <f t="shared" si="11"/>
        <v>21234.760000000002</v>
      </c>
      <c r="AJ56" s="137"/>
      <c r="AK56" s="142"/>
      <c r="AL56" s="142"/>
    </row>
    <row r="57" spans="1:38" s="143" customFormat="1" ht="24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83319.520000000004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4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73">
        <v>21</v>
      </c>
      <c r="W57" s="73">
        <v>21</v>
      </c>
      <c r="X57" s="73">
        <v>0</v>
      </c>
      <c r="Y57" s="33">
        <f t="shared" si="6"/>
        <v>14.482758620689657</v>
      </c>
      <c r="Z57" s="33">
        <f>AA57</f>
        <v>11383.179999999998</v>
      </c>
      <c r="AA57" s="33">
        <f>'[4]МО-вер 15'!$AG$7</f>
        <v>11383.179999999998</v>
      </c>
      <c r="AB57" s="33">
        <f t="shared" si="13"/>
        <v>100</v>
      </c>
      <c r="AC57" s="33">
        <f>$AA$57</f>
        <v>11383.179999999998</v>
      </c>
      <c r="AD57" s="33">
        <f t="shared" si="7"/>
        <v>100</v>
      </c>
      <c r="AE57" s="33">
        <f t="shared" si="9"/>
        <v>0</v>
      </c>
      <c r="AF57" s="14">
        <f t="shared" si="8"/>
        <v>0</v>
      </c>
      <c r="AG57" s="178">
        <f>'[3]Серп 15'!$AG$7</f>
        <v>11383.179999999998</v>
      </c>
      <c r="AH57" s="178">
        <f t="shared" si="10"/>
        <v>16900.04</v>
      </c>
      <c r="AI57" s="178">
        <f t="shared" si="11"/>
        <v>28283.22</v>
      </c>
      <c r="AJ57" s="137"/>
      <c r="AK57" s="142"/>
      <c r="AL57" s="142"/>
    </row>
    <row r="58" spans="1:38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1464246.3399999994</v>
      </c>
      <c r="H58" s="58">
        <f t="shared" ref="H58:M58" si="15">SUM(H7:H57)</f>
        <v>1073</v>
      </c>
      <c r="I58" s="58">
        <f t="shared" si="15"/>
        <v>161</v>
      </c>
      <c r="J58" s="58">
        <f t="shared" si="15"/>
        <v>841</v>
      </c>
      <c r="K58" s="58">
        <f t="shared" si="15"/>
        <v>639</v>
      </c>
      <c r="L58" s="58">
        <f t="shared" si="15"/>
        <v>677</v>
      </c>
      <c r="M58" s="58">
        <f t="shared" si="15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35">
        <f>SUM(V7:V57)</f>
        <v>193</v>
      </c>
      <c r="W58" s="35">
        <f>SUM(W7:W57)</f>
        <v>265</v>
      </c>
      <c r="X58" s="35">
        <f>SUM(X7:X57)</f>
        <v>2</v>
      </c>
      <c r="Y58" s="33">
        <f>IF(H58=0,0,V58/H58)*100</f>
        <v>17.986952469711088</v>
      </c>
      <c r="Z58" s="33">
        <f>SUM(Z7:Z57)</f>
        <v>360924.81999999989</v>
      </c>
      <c r="AA58" s="108">
        <f>SUM(AA7:AA57)</f>
        <v>359390.1399999999</v>
      </c>
      <c r="AB58" s="33">
        <f>IF(Z58=0,0,AA58/Z58)*100</f>
        <v>99.574792334869073</v>
      </c>
      <c r="AC58" s="108">
        <f>SUM(AC7:AC57)</f>
        <v>359390.1399999999</v>
      </c>
      <c r="AD58" s="33">
        <f>IF(AA58=0,0,AC58/AA58)*100</f>
        <v>100</v>
      </c>
      <c r="AE58" s="33">
        <f>SUM(AE7:AE57)</f>
        <v>0</v>
      </c>
      <c r="AF58" s="14">
        <f>IF(AA58=0,0,AE58/AA58)*100</f>
        <v>0</v>
      </c>
      <c r="AG58" s="180">
        <f>SUM(AG7:AG57)</f>
        <v>357907.32999999996</v>
      </c>
      <c r="AH58" s="180">
        <f>SUM(AH7:AH57)</f>
        <v>344702.64999999997</v>
      </c>
      <c r="AI58" s="180">
        <f>SUM(AI7:AI57)</f>
        <v>702609.98</v>
      </c>
      <c r="AL58" s="136"/>
    </row>
    <row r="59" spans="1:38" s="137" customFormat="1" x14ac:dyDescent="0.25">
      <c r="A59" s="209"/>
      <c r="B59" s="209"/>
      <c r="C59" s="209"/>
      <c r="D59" s="209"/>
      <c r="E59" s="209"/>
      <c r="F59" s="209"/>
      <c r="G59" s="209"/>
      <c r="H59" s="147"/>
      <c r="I59" s="147"/>
      <c r="J59" s="147"/>
      <c r="K59" s="147"/>
      <c r="L59" s="147"/>
      <c r="M59" s="147"/>
      <c r="N59" s="148"/>
      <c r="O59" s="147"/>
      <c r="P59" s="147"/>
      <c r="Q59" s="148"/>
      <c r="R59" s="147"/>
      <c r="S59" s="148"/>
      <c r="T59" s="149"/>
      <c r="U59" s="148"/>
      <c r="V59" s="110"/>
      <c r="W59" s="110"/>
      <c r="X59" s="110"/>
      <c r="Y59" s="111"/>
      <c r="Z59" s="113"/>
      <c r="AA59" s="359">
        <v>344702.65</v>
      </c>
      <c r="AB59" s="359"/>
      <c r="AC59" s="359"/>
      <c r="AD59" s="111"/>
      <c r="AE59" s="111"/>
      <c r="AF59" s="148"/>
      <c r="AG59" s="180"/>
      <c r="AH59" s="180"/>
      <c r="AI59" s="180"/>
    </row>
    <row r="60" spans="1:38" s="137" customFormat="1" x14ac:dyDescent="0.25">
      <c r="A60" s="209"/>
      <c r="B60" s="209"/>
      <c r="C60" s="209"/>
      <c r="D60" s="209"/>
      <c r="E60" s="209"/>
      <c r="F60" s="209"/>
      <c r="G60" s="209"/>
      <c r="H60" s="147"/>
      <c r="I60" s="147"/>
      <c r="J60" s="147"/>
      <c r="K60" s="147"/>
      <c r="L60" s="147"/>
      <c r="M60" s="147"/>
      <c r="N60" s="148"/>
      <c r="O60" s="147"/>
      <c r="P60" s="147"/>
      <c r="Q60" s="148"/>
      <c r="R60" s="147"/>
      <c r="S60" s="148"/>
      <c r="T60" s="149"/>
      <c r="U60" s="148"/>
      <c r="V60" s="110"/>
      <c r="W60" s="110"/>
      <c r="X60" s="110"/>
      <c r="Y60" s="111"/>
      <c r="Z60" s="113"/>
      <c r="AA60" s="113"/>
      <c r="AB60" s="363" t="s">
        <v>184</v>
      </c>
      <c r="AC60" s="363"/>
      <c r="AD60" s="138"/>
      <c r="AE60" s="373" t="s">
        <v>185</v>
      </c>
      <c r="AF60" s="373"/>
      <c r="AG60" s="180"/>
      <c r="AH60" s="180"/>
      <c r="AI60" s="180"/>
    </row>
    <row r="61" spans="1:38" s="137" customFormat="1" x14ac:dyDescent="0.25">
      <c r="D61" s="154"/>
      <c r="S61" s="153" t="s">
        <v>180</v>
      </c>
      <c r="T61" s="149">
        <v>728494.79</v>
      </c>
      <c r="V61" s="109"/>
      <c r="W61" s="109"/>
      <c r="X61" s="109"/>
      <c r="Y61" s="109"/>
      <c r="Z61" s="113"/>
      <c r="AA61" s="113"/>
      <c r="AB61" s="131" t="s">
        <v>166</v>
      </c>
      <c r="AC61" s="129">
        <f>T58</f>
        <v>344702.64999999997</v>
      </c>
      <c r="AD61" s="129"/>
      <c r="AE61" s="381"/>
      <c r="AF61" s="381"/>
      <c r="AG61" s="133"/>
    </row>
    <row r="62" spans="1:38" s="137" customFormat="1" x14ac:dyDescent="0.25">
      <c r="D62" s="154"/>
      <c r="R62" s="367" t="s">
        <v>181</v>
      </c>
      <c r="S62" s="154" t="s">
        <v>177</v>
      </c>
      <c r="T62" s="155">
        <f>AC58</f>
        <v>359390.1399999999</v>
      </c>
      <c r="V62" s="109"/>
      <c r="W62" s="109"/>
      <c r="X62" s="109"/>
      <c r="Y62" s="109"/>
      <c r="Z62" s="128"/>
      <c r="AA62" s="364" t="s">
        <v>167</v>
      </c>
      <c r="AB62" s="364"/>
      <c r="AC62" s="130">
        <f>AG58</f>
        <v>357907.32999999996</v>
      </c>
      <c r="AD62" s="139" t="s">
        <v>171</v>
      </c>
      <c r="AE62" s="376">
        <v>92998.91</v>
      </c>
      <c r="AF62" s="376"/>
      <c r="AG62" s="133"/>
    </row>
    <row r="63" spans="1:38" s="137" customFormat="1" x14ac:dyDescent="0.25">
      <c r="D63" s="154"/>
      <c r="R63" s="367"/>
      <c r="S63" s="154" t="s">
        <v>178</v>
      </c>
      <c r="T63" s="156">
        <v>43532.480000000003</v>
      </c>
      <c r="V63" s="109"/>
      <c r="W63" s="109"/>
      <c r="X63" s="109"/>
      <c r="Y63" s="109"/>
      <c r="Z63" s="128"/>
      <c r="AA63" s="364" t="s">
        <v>168</v>
      </c>
      <c r="AB63" s="364"/>
      <c r="AC63" s="128">
        <v>90523.56</v>
      </c>
      <c r="AD63" s="139" t="s">
        <v>172</v>
      </c>
      <c r="AE63" s="375">
        <v>520874.99</v>
      </c>
      <c r="AF63" s="375"/>
      <c r="AG63" s="133"/>
    </row>
    <row r="64" spans="1:38" s="137" customFormat="1" x14ac:dyDescent="0.25">
      <c r="D64" s="154"/>
      <c r="R64" s="367"/>
      <c r="S64" s="157" t="s">
        <v>179</v>
      </c>
      <c r="T64" s="137">
        <v>10305.209999999999</v>
      </c>
      <c r="V64" s="109"/>
      <c r="W64" s="109"/>
      <c r="X64" s="109"/>
      <c r="Y64" s="109"/>
      <c r="Z64" s="128"/>
      <c r="AA64" s="365" t="s">
        <v>169</v>
      </c>
      <c r="AB64" s="365"/>
      <c r="AC64" s="129">
        <v>12385.79</v>
      </c>
      <c r="AD64" s="140" t="s">
        <v>173</v>
      </c>
      <c r="AE64" s="377">
        <f>AE62+AE63</f>
        <v>613873.9</v>
      </c>
      <c r="AF64" s="374"/>
      <c r="AG64" s="133"/>
    </row>
    <row r="65" spans="3:43" s="137" customFormat="1" x14ac:dyDescent="0.25">
      <c r="D65" s="154"/>
      <c r="R65" s="137" t="s">
        <v>182</v>
      </c>
      <c r="T65" s="154">
        <v>176172.34</v>
      </c>
      <c r="V65" s="109"/>
      <c r="W65" s="109"/>
      <c r="X65" s="109"/>
      <c r="Y65" s="109"/>
      <c r="Z65" s="128"/>
      <c r="AA65" s="362" t="s">
        <v>170</v>
      </c>
      <c r="AB65" s="362"/>
      <c r="AC65" s="130">
        <f>SUM(AC62:AC64)</f>
        <v>460816.67999999993</v>
      </c>
      <c r="AD65" s="128"/>
      <c r="AE65" s="128"/>
      <c r="AF65" s="133"/>
      <c r="AG65" s="133"/>
    </row>
    <row r="66" spans="3:43" s="137" customFormat="1" x14ac:dyDescent="0.25">
      <c r="D66" s="154"/>
      <c r="T66" s="158">
        <f>T61-T62-T63-T64-T65</f>
        <v>139094.62000000014</v>
      </c>
      <c r="V66" s="109"/>
      <c r="W66" s="109"/>
      <c r="X66" s="109"/>
      <c r="Y66" s="109"/>
      <c r="Z66" s="128"/>
      <c r="AA66" s="213"/>
      <c r="AB66" s="128"/>
      <c r="AC66" s="130">
        <v>0.45</v>
      </c>
      <c r="AD66" s="128"/>
      <c r="AE66" s="128"/>
      <c r="AF66" s="133"/>
      <c r="AG66" s="133"/>
    </row>
    <row r="67" spans="3:43" s="137" customFormat="1" ht="15.75" x14ac:dyDescent="0.25">
      <c r="V67" s="109"/>
      <c r="W67" s="109"/>
      <c r="X67" s="109"/>
      <c r="Y67" s="109"/>
      <c r="Z67" s="109"/>
      <c r="AA67" s="214"/>
      <c r="AB67" s="109"/>
      <c r="AC67" s="192">
        <f>SUM(AC65:AC66)</f>
        <v>460817.12999999995</v>
      </c>
      <c r="AD67" s="109"/>
      <c r="AE67" s="109"/>
    </row>
    <row r="68" spans="3:43" s="137" customFormat="1" x14ac:dyDescent="0.25">
      <c r="V68" s="109"/>
      <c r="W68" s="109"/>
      <c r="X68" s="109"/>
      <c r="Y68" s="109"/>
      <c r="Z68" s="109"/>
      <c r="AA68" s="214"/>
      <c r="AB68" s="109"/>
      <c r="AC68" s="109"/>
      <c r="AD68" s="109"/>
      <c r="AE68" s="109"/>
    </row>
    <row r="69" spans="3:43" s="120" customFormat="1" x14ac:dyDescent="0.25">
      <c r="V69" s="135"/>
      <c r="W69" s="135"/>
      <c r="X69" s="135"/>
      <c r="Y69" s="135"/>
      <c r="Z69" s="135"/>
      <c r="AA69" s="215"/>
      <c r="AB69" s="135"/>
      <c r="AC69" s="135"/>
      <c r="AD69" s="135"/>
      <c r="AE69" s="135"/>
      <c r="AG69" s="137"/>
      <c r="AH69" s="137"/>
      <c r="AI69" s="137"/>
      <c r="AJ69" s="137"/>
    </row>
    <row r="70" spans="3:43" s="120" customFormat="1" x14ac:dyDescent="0.25">
      <c r="V70" s="135"/>
      <c r="W70" s="135"/>
      <c r="X70" s="135"/>
      <c r="Y70" s="135"/>
      <c r="Z70" s="135"/>
      <c r="AA70" s="215"/>
      <c r="AB70" s="135"/>
      <c r="AC70" s="135"/>
      <c r="AD70" s="135"/>
      <c r="AE70" s="135"/>
      <c r="AG70" s="137"/>
      <c r="AH70" s="137"/>
      <c r="AI70" s="137"/>
      <c r="AJ70" s="137"/>
    </row>
    <row r="71" spans="3:43" s="78" customFormat="1" x14ac:dyDescent="0.25">
      <c r="C71" s="120"/>
      <c r="V71" s="83"/>
      <c r="W71" s="83"/>
      <c r="X71" s="83"/>
      <c r="Y71" s="83"/>
      <c r="Z71" s="83"/>
      <c r="AA71" s="216"/>
      <c r="AB71" s="135"/>
      <c r="AC71" s="135"/>
      <c r="AD71" s="135"/>
      <c r="AE71" s="135"/>
      <c r="AF71" s="120"/>
      <c r="AG71" s="137"/>
      <c r="AH71" s="137"/>
      <c r="AI71" s="137"/>
      <c r="AJ71" s="137"/>
      <c r="AK71" s="120"/>
      <c r="AL71" s="120"/>
      <c r="AM71" s="120"/>
      <c r="AN71" s="120"/>
      <c r="AO71" s="120"/>
      <c r="AP71" s="120"/>
      <c r="AQ71" s="120"/>
    </row>
    <row r="72" spans="3:43" s="78" customFormat="1" x14ac:dyDescent="0.25">
      <c r="C72" s="120"/>
      <c r="V72" s="83"/>
      <c r="W72" s="83"/>
      <c r="X72" s="83"/>
      <c r="Y72" s="83"/>
      <c r="Z72" s="83"/>
      <c r="AA72" s="216"/>
      <c r="AB72" s="135"/>
      <c r="AC72" s="135"/>
      <c r="AD72" s="135"/>
      <c r="AE72" s="135"/>
      <c r="AF72" s="120"/>
      <c r="AG72" s="137"/>
      <c r="AH72" s="137"/>
      <c r="AI72" s="137"/>
      <c r="AJ72" s="137"/>
      <c r="AK72" s="120"/>
      <c r="AL72" s="120"/>
    </row>
    <row r="73" spans="3:43" s="78" customFormat="1" x14ac:dyDescent="0.25">
      <c r="V73" s="83"/>
      <c r="W73" s="83"/>
      <c r="X73" s="83"/>
      <c r="Y73" s="83"/>
      <c r="Z73" s="83"/>
      <c r="AA73" s="216"/>
      <c r="AB73" s="135"/>
      <c r="AC73" s="135"/>
      <c r="AD73" s="135"/>
      <c r="AE73" s="135"/>
      <c r="AF73" s="120"/>
      <c r="AG73" s="137"/>
      <c r="AH73" s="137"/>
      <c r="AI73" s="137"/>
      <c r="AJ73" s="137"/>
      <c r="AK73" s="120"/>
      <c r="AL73" s="120"/>
    </row>
    <row r="74" spans="3:43" s="78" customFormat="1" x14ac:dyDescent="0.25">
      <c r="V74" s="83"/>
      <c r="W74" s="83"/>
      <c r="X74" s="83"/>
      <c r="Y74" s="83"/>
      <c r="Z74" s="83"/>
      <c r="AA74" s="216"/>
      <c r="AB74" s="83"/>
      <c r="AC74" s="83"/>
      <c r="AD74" s="83"/>
      <c r="AE74" s="83"/>
      <c r="AG74" s="137"/>
      <c r="AH74" s="137"/>
      <c r="AI74" s="137"/>
      <c r="AJ74" s="137"/>
      <c r="AK74" s="120"/>
    </row>
    <row r="75" spans="3:43" s="78" customFormat="1" x14ac:dyDescent="0.25">
      <c r="V75" s="83"/>
      <c r="W75" s="83"/>
      <c r="X75" s="83"/>
      <c r="Y75" s="83"/>
      <c r="Z75" s="83"/>
      <c r="AA75" s="216"/>
      <c r="AB75" s="83"/>
      <c r="AC75" s="83"/>
      <c r="AD75" s="83"/>
      <c r="AE75" s="83"/>
      <c r="AG75" s="137"/>
      <c r="AH75" s="137"/>
      <c r="AI75" s="137"/>
      <c r="AJ75" s="137"/>
      <c r="AK75" s="120"/>
    </row>
    <row r="76" spans="3:43" s="78" customFormat="1" x14ac:dyDescent="0.25">
      <c r="V76" s="83"/>
      <c r="W76" s="83"/>
      <c r="X76" s="83"/>
      <c r="Y76" s="83"/>
      <c r="Z76" s="83"/>
      <c r="AA76" s="216"/>
      <c r="AB76" s="83"/>
      <c r="AC76" s="83"/>
      <c r="AD76" s="83"/>
      <c r="AE76" s="83"/>
      <c r="AG76" s="137"/>
      <c r="AH76" s="137"/>
      <c r="AI76" s="137"/>
      <c r="AJ76" s="137"/>
      <c r="AK76" s="120"/>
    </row>
    <row r="77" spans="3:43" s="78" customFormat="1" x14ac:dyDescent="0.25">
      <c r="V77" s="83"/>
      <c r="W77" s="83"/>
      <c r="X77" s="83"/>
      <c r="Y77" s="83"/>
      <c r="Z77" s="83"/>
      <c r="AA77" s="216"/>
      <c r="AB77" s="83"/>
      <c r="AC77" s="83"/>
      <c r="AD77" s="83"/>
      <c r="AE77" s="83"/>
      <c r="AG77" s="137"/>
      <c r="AH77" s="137"/>
      <c r="AI77" s="137"/>
      <c r="AJ77" s="137"/>
      <c r="AK77" s="120"/>
    </row>
  </sheetData>
  <mergeCells count="47"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H4:H5"/>
    <mergeCell ref="I4:I5"/>
    <mergeCell ref="J4:J5"/>
    <mergeCell ref="K4:K5"/>
    <mergeCell ref="L4:L5"/>
    <mergeCell ref="V2:AF2"/>
    <mergeCell ref="K3:O3"/>
    <mergeCell ref="P3:U3"/>
    <mergeCell ref="V3:Z3"/>
    <mergeCell ref="AA3:AF3"/>
    <mergeCell ref="R4:S4"/>
    <mergeCell ref="AE4:AF4"/>
    <mergeCell ref="A58:F58"/>
    <mergeCell ref="AA59:AC59"/>
    <mergeCell ref="AB60:AC60"/>
    <mergeCell ref="AE60:AF60"/>
    <mergeCell ref="V4:V5"/>
    <mergeCell ref="W4:W5"/>
    <mergeCell ref="X4:X5"/>
    <mergeCell ref="Y4:Y5"/>
    <mergeCell ref="Z4:Z5"/>
    <mergeCell ref="AA4:AB4"/>
    <mergeCell ref="M4:M5"/>
    <mergeCell ref="N4:N5"/>
    <mergeCell ref="O4:O5"/>
    <mergeCell ref="P4:Q4"/>
    <mergeCell ref="T4:U4"/>
    <mergeCell ref="AC4:AD4"/>
    <mergeCell ref="AA65:AB65"/>
    <mergeCell ref="AE61:AF61"/>
    <mergeCell ref="R62:R64"/>
    <mergeCell ref="AA62:AB62"/>
    <mergeCell ref="AE62:AF62"/>
    <mergeCell ref="AA63:AB63"/>
    <mergeCell ref="AE63:AF63"/>
    <mergeCell ref="AA64:AB64"/>
    <mergeCell ref="AE64:AF64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opLeftCell="A43" workbookViewId="0">
      <selection activeCell="Q1" sqref="A1:XFD1048576"/>
    </sheetView>
  </sheetViews>
  <sheetFormatPr defaultRowHeight="15" x14ac:dyDescent="0.25"/>
  <cols>
    <col min="3" max="3" width="2.28515625" customWidth="1"/>
    <col min="4" max="4" width="17.42578125" customWidth="1"/>
    <col min="16" max="17" width="9.140625" style="78"/>
    <col min="18" max="18" width="10.7109375" style="78" bestFit="1" customWidth="1"/>
    <col min="19" max="19" width="9.28515625" style="78" bestFit="1" customWidth="1"/>
    <col min="20" max="20" width="9.7109375" style="78" customWidth="1"/>
    <col min="21" max="21" width="9.5703125" bestFit="1" customWidth="1"/>
    <col min="22" max="25" width="9.5703125" style="83" bestFit="1" customWidth="1"/>
    <col min="26" max="26" width="10.7109375" style="83" bestFit="1" customWidth="1"/>
    <col min="27" max="27" width="12.42578125" style="216" bestFit="1" customWidth="1"/>
    <col min="28" max="28" width="9.7109375" style="83" bestFit="1" customWidth="1"/>
    <col min="29" max="29" width="11.42578125" style="83" customWidth="1"/>
    <col min="30" max="30" width="9.5703125" style="83" bestFit="1" customWidth="1"/>
    <col min="31" max="31" width="10.7109375" style="83" bestFit="1" customWidth="1"/>
    <col min="32" max="32" width="9.7109375" style="78" bestFit="1" customWidth="1"/>
    <col min="33" max="33" width="10.85546875" style="137" customWidth="1"/>
    <col min="34" max="35" width="12.42578125" style="137" bestFit="1" customWidth="1"/>
    <col min="36" max="36" width="9.140625" style="137"/>
    <col min="37" max="37" width="9.140625" style="136"/>
  </cols>
  <sheetData>
    <row r="1" spans="1:38" ht="40.5" customHeight="1" x14ac:dyDescent="0.25">
      <c r="A1" s="307" t="s">
        <v>196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L1" s="136"/>
    </row>
    <row r="2" spans="1:38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L2" s="136"/>
    </row>
    <row r="3" spans="1:38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21" t="s">
        <v>17</v>
      </c>
      <c r="W3" s="325"/>
      <c r="X3" s="325"/>
      <c r="Y3" s="325"/>
      <c r="Z3" s="322"/>
      <c r="AA3" s="304" t="s">
        <v>26</v>
      </c>
      <c r="AB3" s="305"/>
      <c r="AC3" s="305"/>
      <c r="AD3" s="305"/>
      <c r="AE3" s="305"/>
      <c r="AF3" s="306"/>
      <c r="AL3" s="136"/>
    </row>
    <row r="4" spans="1:38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323" t="s">
        <v>9</v>
      </c>
      <c r="W4" s="323" t="s">
        <v>24</v>
      </c>
      <c r="X4" s="323" t="s">
        <v>23</v>
      </c>
      <c r="Y4" s="323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26" t="s">
        <v>19</v>
      </c>
      <c r="AA4" s="321" t="s">
        <v>2</v>
      </c>
      <c r="AB4" s="322"/>
      <c r="AC4" s="321" t="s">
        <v>7</v>
      </c>
      <c r="AD4" s="322"/>
      <c r="AE4" s="304" t="s">
        <v>16</v>
      </c>
      <c r="AF4" s="306"/>
      <c r="AL4" s="136"/>
    </row>
    <row r="5" spans="1:38" s="83" customFormat="1" ht="78.75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324"/>
      <c r="Y5" s="324"/>
      <c r="Z5" s="327"/>
      <c r="AA5" s="84" t="str">
        <f>"сума, грн.
(гр."&amp;T6&amp;"+гр."&amp;Z6&amp;")"</f>
        <v>сума, грн.
(гр.20+гр.26)</v>
      </c>
      <c r="AB5" s="85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85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3" t="s">
        <v>165</v>
      </c>
      <c r="AH5" s="133" t="s">
        <v>163</v>
      </c>
      <c r="AI5" s="133" t="s">
        <v>164</v>
      </c>
      <c r="AJ5" s="137"/>
      <c r="AK5" s="135"/>
      <c r="AL5" s="135"/>
    </row>
    <row r="6" spans="1:38" s="83" customFormat="1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72">
        <f t="shared" si="0"/>
        <v>22</v>
      </c>
      <c r="W6" s="72">
        <f t="shared" si="0"/>
        <v>23</v>
      </c>
      <c r="X6" s="72">
        <f t="shared" si="0"/>
        <v>24</v>
      </c>
      <c r="Y6" s="72">
        <f t="shared" si="0"/>
        <v>25</v>
      </c>
      <c r="Z6" s="72">
        <f t="shared" si="0"/>
        <v>26</v>
      </c>
      <c r="AA6" s="72">
        <f t="shared" si="0"/>
        <v>27</v>
      </c>
      <c r="AB6" s="72">
        <f t="shared" si="0"/>
        <v>28</v>
      </c>
      <c r="AC6" s="72">
        <f t="shared" si="0"/>
        <v>29</v>
      </c>
      <c r="AD6" s="72">
        <f t="shared" si="0"/>
        <v>30</v>
      </c>
      <c r="AE6" s="72">
        <v>31</v>
      </c>
      <c r="AF6" s="11">
        <v>32</v>
      </c>
      <c r="AG6" s="133" t="s">
        <v>183</v>
      </c>
      <c r="AH6" s="133"/>
      <c r="AI6" s="133"/>
      <c r="AJ6" s="137"/>
      <c r="AK6" s="135"/>
      <c r="AL6" s="135"/>
    </row>
    <row r="7" spans="1:38" s="83" customFormat="1" ht="33.75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6">
        <v>72053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73">
        <v>8</v>
      </c>
      <c r="W7" s="73">
        <v>18</v>
      </c>
      <c r="X7" s="73">
        <v>0</v>
      </c>
      <c r="Y7" s="33">
        <f t="shared" ref="Y7:Y57" si="6">IF(H7=0,0,V7/H7)*100</f>
        <v>27.586206896551722</v>
      </c>
      <c r="Z7" s="33">
        <v>16454.919999999998</v>
      </c>
      <c r="AA7" s="33">
        <f>'[4]МО-вер 15'!$AG$18</f>
        <v>16454.919999999998</v>
      </c>
      <c r="AB7" s="33">
        <f>AA7/Z7*100</f>
        <v>100</v>
      </c>
      <c r="AC7" s="33">
        <f>$AA$7</f>
        <v>16454.919999999998</v>
      </c>
      <c r="AD7" s="33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78">
        <f>'[3]Серп 15'!$AG$18</f>
        <v>16454.919999999998</v>
      </c>
      <c r="AH7" s="178">
        <f>T7</f>
        <v>7644.35</v>
      </c>
      <c r="AI7" s="178">
        <f>AG7+AH7</f>
        <v>24099.269999999997</v>
      </c>
      <c r="AJ7" s="137"/>
      <c r="AK7" s="135"/>
      <c r="AL7" s="135"/>
    </row>
    <row r="8" spans="1:38" s="83" customFormat="1" ht="24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>
        <v>6609.92</v>
      </c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73">
        <v>0</v>
      </c>
      <c r="W8" s="73">
        <v>0</v>
      </c>
      <c r="X8" s="73">
        <v>0</v>
      </c>
      <c r="Y8" s="33">
        <f t="shared" si="6"/>
        <v>0</v>
      </c>
      <c r="Z8" s="33">
        <v>0</v>
      </c>
      <c r="AA8" s="33">
        <f>'[4]МО-вер 15'!$AG$50</f>
        <v>0</v>
      </c>
      <c r="AB8" s="33">
        <v>0</v>
      </c>
      <c r="AC8" s="33">
        <f>AA8</f>
        <v>0</v>
      </c>
      <c r="AD8" s="33">
        <f t="shared" si="7"/>
        <v>0</v>
      </c>
      <c r="AE8" s="33">
        <f t="shared" ref="AE8:AE57" si="9">AA8-AC8</f>
        <v>0</v>
      </c>
      <c r="AF8" s="14">
        <f t="shared" si="8"/>
        <v>0</v>
      </c>
      <c r="AG8" s="133">
        <v>0</v>
      </c>
      <c r="AH8" s="178">
        <f t="shared" ref="AH8:AH57" si="10">T8</f>
        <v>0</v>
      </c>
      <c r="AI8" s="178">
        <f t="shared" ref="AI8:AI57" si="11">AG8+AH8</f>
        <v>0</v>
      </c>
      <c r="AJ8" s="137"/>
      <c r="AK8" s="135"/>
      <c r="AL8" s="135"/>
    </row>
    <row r="9" spans="1:38" s="83" customFormat="1" ht="24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55362.93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73">
        <v>0</v>
      </c>
      <c r="W9" s="73">
        <v>0</v>
      </c>
      <c r="X9" s="73">
        <v>0</v>
      </c>
      <c r="Y9" s="33">
        <f t="shared" si="6"/>
        <v>0</v>
      </c>
      <c r="Z9" s="33">
        <v>0</v>
      </c>
      <c r="AA9" s="33">
        <f>'[4]МО-вер 15'!$AG$22</f>
        <v>0</v>
      </c>
      <c r="AB9" s="33">
        <v>0</v>
      </c>
      <c r="AC9" s="33">
        <f>$AA$9</f>
        <v>0</v>
      </c>
      <c r="AD9" s="33">
        <f t="shared" si="7"/>
        <v>0</v>
      </c>
      <c r="AE9" s="33">
        <f t="shared" si="9"/>
        <v>0</v>
      </c>
      <c r="AF9" s="14">
        <f t="shared" si="8"/>
        <v>0</v>
      </c>
      <c r="AG9" s="178">
        <f>'[3]Серп 15'!$AG$22</f>
        <v>0</v>
      </c>
      <c r="AH9" s="178">
        <f t="shared" si="10"/>
        <v>26929.119999999999</v>
      </c>
      <c r="AI9" s="178">
        <f t="shared" si="11"/>
        <v>26929.119999999999</v>
      </c>
      <c r="AJ9" s="137"/>
      <c r="AK9" s="135"/>
      <c r="AL9" s="135"/>
    </row>
    <row r="10" spans="1:38" s="83" customFormat="1" ht="24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>
        <v>14950.87</v>
      </c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73">
        <v>0</v>
      </c>
      <c r="W10" s="73">
        <v>0</v>
      </c>
      <c r="X10" s="73">
        <v>0</v>
      </c>
      <c r="Y10" s="33">
        <f t="shared" si="6"/>
        <v>0</v>
      </c>
      <c r="Z10" s="33">
        <v>0</v>
      </c>
      <c r="AA10" s="33">
        <f t="shared" ref="AA10:AA52" si="12">AI10</f>
        <v>0</v>
      </c>
      <c r="AB10" s="33">
        <v>0</v>
      </c>
      <c r="AC10" s="33">
        <f>AA10</f>
        <v>0</v>
      </c>
      <c r="AD10" s="33">
        <f t="shared" si="7"/>
        <v>0</v>
      </c>
      <c r="AE10" s="33">
        <f t="shared" si="9"/>
        <v>0</v>
      </c>
      <c r="AF10" s="14">
        <f t="shared" si="8"/>
        <v>0</v>
      </c>
      <c r="AG10" s="133">
        <v>0</v>
      </c>
      <c r="AH10" s="178">
        <f t="shared" si="10"/>
        <v>0</v>
      </c>
      <c r="AI10" s="178">
        <f t="shared" si="11"/>
        <v>0</v>
      </c>
      <c r="AJ10" s="137"/>
      <c r="AK10" s="135"/>
      <c r="AL10" s="135"/>
    </row>
    <row r="11" spans="1:38" s="83" customFormat="1" ht="24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704.35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73">
        <v>1</v>
      </c>
      <c r="W11" s="73">
        <v>1</v>
      </c>
      <c r="X11" s="73">
        <v>0</v>
      </c>
      <c r="Y11" s="33">
        <f t="shared" si="6"/>
        <v>25</v>
      </c>
      <c r="Z11" s="33">
        <v>23999.51</v>
      </c>
      <c r="AA11" s="33">
        <f>'[4]МО-вер 15'!$AG$20</f>
        <v>23999.510000000002</v>
      </c>
      <c r="AB11" s="33">
        <f t="shared" ref="AB11:AB57" si="13">AA11/Z11*100</f>
        <v>100.00000000000003</v>
      </c>
      <c r="AC11" s="33">
        <f>$AA$11</f>
        <v>23999.510000000002</v>
      </c>
      <c r="AD11" s="33">
        <f t="shared" si="7"/>
        <v>100</v>
      </c>
      <c r="AE11" s="33">
        <f t="shared" si="9"/>
        <v>0</v>
      </c>
      <c r="AF11" s="14">
        <f t="shared" si="8"/>
        <v>0</v>
      </c>
      <c r="AG11" s="178">
        <f>'[3]Серп 15'!$AG$20</f>
        <v>23999.510000000002</v>
      </c>
      <c r="AH11" s="178">
        <f t="shared" si="10"/>
        <v>0</v>
      </c>
      <c r="AI11" s="178">
        <f t="shared" si="11"/>
        <v>23999.510000000002</v>
      </c>
      <c r="AJ11" s="137"/>
      <c r="AK11" s="135"/>
      <c r="AL11" s="135"/>
    </row>
    <row r="12" spans="1:38" s="83" customFormat="1" ht="24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22484.86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73">
        <v>1</v>
      </c>
      <c r="W12" s="73">
        <v>1</v>
      </c>
      <c r="X12" s="73">
        <v>0</v>
      </c>
      <c r="Y12" s="33">
        <f t="shared" si="6"/>
        <v>10</v>
      </c>
      <c r="Z12" s="33">
        <v>363.55</v>
      </c>
      <c r="AA12" s="33">
        <f>'[4]МО-вер 15'!$AG$37</f>
        <v>363.55</v>
      </c>
      <c r="AB12" s="33">
        <f t="shared" si="13"/>
        <v>100</v>
      </c>
      <c r="AC12" s="33">
        <f>$AA$12</f>
        <v>363.55</v>
      </c>
      <c r="AD12" s="33">
        <f t="shared" si="7"/>
        <v>100</v>
      </c>
      <c r="AE12" s="33">
        <f t="shared" si="9"/>
        <v>0</v>
      </c>
      <c r="AF12" s="14">
        <f t="shared" si="8"/>
        <v>0</v>
      </c>
      <c r="AG12" s="178">
        <f>'[3]Серп 15'!$AG$37</f>
        <v>363.55</v>
      </c>
      <c r="AH12" s="178">
        <f t="shared" si="10"/>
        <v>4759.0200000000004</v>
      </c>
      <c r="AI12" s="178">
        <f t="shared" si="11"/>
        <v>5122.5700000000006</v>
      </c>
      <c r="AJ12" s="137"/>
      <c r="AK12" s="135"/>
      <c r="AL12" s="135"/>
    </row>
    <row r="13" spans="1:38" s="83" customFormat="1" ht="24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62268.27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73">
        <v>3</v>
      </c>
      <c r="W13" s="73">
        <v>3</v>
      </c>
      <c r="X13" s="73">
        <v>0</v>
      </c>
      <c r="Y13" s="33">
        <f t="shared" si="6"/>
        <v>9.375</v>
      </c>
      <c r="Z13" s="33">
        <f>AA13</f>
        <v>3516.96</v>
      </c>
      <c r="AA13" s="33">
        <f>'[4]МО-вер 15'!$AG$16</f>
        <v>3516.96</v>
      </c>
      <c r="AB13" s="33">
        <f t="shared" si="13"/>
        <v>100</v>
      </c>
      <c r="AC13" s="33">
        <f>$AA$13</f>
        <v>3516.96</v>
      </c>
      <c r="AD13" s="33">
        <f t="shared" si="7"/>
        <v>100</v>
      </c>
      <c r="AE13" s="33">
        <f t="shared" si="9"/>
        <v>0</v>
      </c>
      <c r="AF13" s="14">
        <f t="shared" si="8"/>
        <v>0</v>
      </c>
      <c r="AG13" s="178">
        <f>'[3]Серп 15'!$AG$16</f>
        <v>3516.96</v>
      </c>
      <c r="AH13" s="178">
        <f t="shared" si="10"/>
        <v>13040.39</v>
      </c>
      <c r="AI13" s="178">
        <f t="shared" si="11"/>
        <v>16557.349999999999</v>
      </c>
      <c r="AJ13" s="137"/>
      <c r="AK13" s="135"/>
      <c r="AL13" s="135"/>
    </row>
    <row r="14" spans="1:38" ht="24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>
        <v>9637.2900000000009</v>
      </c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>IF(P14=0,0,T14/P14)*100</f>
        <v>43.080003579318515</v>
      </c>
      <c r="V14" s="73">
        <v>0</v>
      </c>
      <c r="W14" s="73">
        <v>0</v>
      </c>
      <c r="X14" s="73">
        <v>0</v>
      </c>
      <c r="Y14" s="33">
        <f t="shared" si="6"/>
        <v>0</v>
      </c>
      <c r="Z14" s="33">
        <v>0</v>
      </c>
      <c r="AA14" s="33">
        <f>'[4]МО-вер 15'!$AG$48</f>
        <v>0</v>
      </c>
      <c r="AB14" s="33">
        <v>0</v>
      </c>
      <c r="AC14" s="33">
        <f>$AA$14</f>
        <v>0</v>
      </c>
      <c r="AD14" s="33">
        <f t="shared" si="7"/>
        <v>0</v>
      </c>
      <c r="AE14" s="33">
        <f t="shared" si="9"/>
        <v>0</v>
      </c>
      <c r="AF14" s="14">
        <f t="shared" si="8"/>
        <v>0</v>
      </c>
      <c r="AG14" s="178">
        <f>'[3]Серп 15'!$AG$48</f>
        <v>0</v>
      </c>
      <c r="AH14" s="178">
        <f t="shared" si="10"/>
        <v>3707.03</v>
      </c>
      <c r="AI14" s="178">
        <f t="shared" si="11"/>
        <v>3707.03</v>
      </c>
      <c r="AL14" s="136"/>
    </row>
    <row r="15" spans="1:38" ht="24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>
        <v>76905.289999999994</v>
      </c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4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73">
        <v>5</v>
      </c>
      <c r="W15" s="73">
        <v>5</v>
      </c>
      <c r="X15" s="73">
        <v>0</v>
      </c>
      <c r="Y15" s="33">
        <f t="shared" si="6"/>
        <v>55.555555555555557</v>
      </c>
      <c r="Z15" s="33">
        <v>13563.44</v>
      </c>
      <c r="AA15" s="33">
        <f>'[4]МО-вер 15'!$AG$49</f>
        <v>13563.44</v>
      </c>
      <c r="AB15" s="33">
        <f t="shared" si="13"/>
        <v>100</v>
      </c>
      <c r="AC15" s="33">
        <f>$AA$15</f>
        <v>13563.44</v>
      </c>
      <c r="AD15" s="33">
        <f t="shared" si="7"/>
        <v>100</v>
      </c>
      <c r="AE15" s="33">
        <f t="shared" si="9"/>
        <v>0</v>
      </c>
      <c r="AF15" s="14">
        <f t="shared" si="8"/>
        <v>0</v>
      </c>
      <c r="AG15" s="178">
        <f>'[3]Серп 15'!$AG$49</f>
        <v>13563.44</v>
      </c>
      <c r="AH15" s="178">
        <f t="shared" si="10"/>
        <v>274.06</v>
      </c>
      <c r="AI15" s="178">
        <f t="shared" si="11"/>
        <v>13837.5</v>
      </c>
      <c r="AL15" s="136"/>
    </row>
    <row r="16" spans="1:38" ht="24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20051.7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4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73">
        <v>1</v>
      </c>
      <c r="W16" s="73">
        <v>3</v>
      </c>
      <c r="X16" s="73">
        <v>0</v>
      </c>
      <c r="Y16" s="33">
        <f t="shared" si="6"/>
        <v>6.25</v>
      </c>
      <c r="Z16" s="33">
        <v>2993.81</v>
      </c>
      <c r="AA16" s="33">
        <f>'[4]МО-вер 15'!$AG$27</f>
        <v>2993.8100000000004</v>
      </c>
      <c r="AB16" s="33">
        <f t="shared" si="13"/>
        <v>100.00000000000003</v>
      </c>
      <c r="AC16" s="33">
        <f>$AA$16</f>
        <v>2993.8100000000004</v>
      </c>
      <c r="AD16" s="33">
        <f t="shared" si="7"/>
        <v>100</v>
      </c>
      <c r="AE16" s="33">
        <f t="shared" si="9"/>
        <v>0</v>
      </c>
      <c r="AF16" s="14">
        <f t="shared" si="8"/>
        <v>0</v>
      </c>
      <c r="AG16" s="178">
        <f>'[3]Серп 15'!$AG$27</f>
        <v>2993.8100000000004</v>
      </c>
      <c r="AH16" s="178">
        <f t="shared" si="10"/>
        <v>1045.1600000000001</v>
      </c>
      <c r="AI16" s="178">
        <f t="shared" si="11"/>
        <v>4038.9700000000003</v>
      </c>
      <c r="AL16" s="136"/>
    </row>
    <row r="17" spans="1:38" ht="24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15992.95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4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73">
        <v>4</v>
      </c>
      <c r="W17" s="73">
        <v>5</v>
      </c>
      <c r="X17" s="73">
        <v>0</v>
      </c>
      <c r="Y17" s="33">
        <f t="shared" si="6"/>
        <v>30.76923076923077</v>
      </c>
      <c r="Z17" s="33">
        <v>18322.04</v>
      </c>
      <c r="AA17" s="33">
        <f>'[4]МО-вер 15'!$AG$47</f>
        <v>18322.04</v>
      </c>
      <c r="AB17" s="33">
        <f t="shared" si="13"/>
        <v>100</v>
      </c>
      <c r="AC17" s="33">
        <f>$AA$17</f>
        <v>18322.04</v>
      </c>
      <c r="AD17" s="33">
        <f t="shared" si="7"/>
        <v>100</v>
      </c>
      <c r="AE17" s="33">
        <f t="shared" si="9"/>
        <v>0</v>
      </c>
      <c r="AF17" s="14">
        <f t="shared" si="8"/>
        <v>0</v>
      </c>
      <c r="AG17" s="178">
        <f>'[3]Серп 15'!$AG$47</f>
        <v>18322.04</v>
      </c>
      <c r="AH17" s="178">
        <f t="shared" si="10"/>
        <v>680.37</v>
      </c>
      <c r="AI17" s="178">
        <f t="shared" si="11"/>
        <v>19002.41</v>
      </c>
      <c r="AL17" s="136"/>
    </row>
    <row r="18" spans="1:38" ht="33.75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42617.1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4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73">
        <v>4</v>
      </c>
      <c r="W18" s="73">
        <v>7</v>
      </c>
      <c r="X18" s="73">
        <v>0</v>
      </c>
      <c r="Y18" s="33">
        <f t="shared" si="6"/>
        <v>12.5</v>
      </c>
      <c r="Z18" s="33">
        <v>10804.64</v>
      </c>
      <c r="AA18" s="33">
        <v>10804.64</v>
      </c>
      <c r="AB18" s="33">
        <f t="shared" si="13"/>
        <v>100</v>
      </c>
      <c r="AC18" s="33">
        <f>$AA$18</f>
        <v>10804.64</v>
      </c>
      <c r="AD18" s="33">
        <f t="shared" si="7"/>
        <v>100</v>
      </c>
      <c r="AE18" s="33">
        <f t="shared" si="9"/>
        <v>0</v>
      </c>
      <c r="AF18" s="14">
        <f t="shared" si="8"/>
        <v>0</v>
      </c>
      <c r="AG18" s="178">
        <f>'[3]Серп 15'!$AG$44</f>
        <v>10804.64</v>
      </c>
      <c r="AH18" s="178">
        <f t="shared" si="10"/>
        <v>15511.75</v>
      </c>
      <c r="AI18" s="178">
        <f t="shared" si="11"/>
        <v>26316.39</v>
      </c>
      <c r="AL18" s="136"/>
    </row>
    <row r="19" spans="1:38" ht="33.75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>
        <v>18009.21</v>
      </c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4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73">
        <v>4</v>
      </c>
      <c r="W19" s="73">
        <v>6</v>
      </c>
      <c r="X19" s="73">
        <v>2</v>
      </c>
      <c r="Y19" s="33">
        <f t="shared" si="6"/>
        <v>17.391304347826086</v>
      </c>
      <c r="Z19" s="33">
        <v>16879.849999999999</v>
      </c>
      <c r="AA19" s="33">
        <f>'[4]МО-вер 15'!$AG$23</f>
        <v>16879.849999999999</v>
      </c>
      <c r="AB19" s="33">
        <f t="shared" si="13"/>
        <v>100</v>
      </c>
      <c r="AC19" s="33">
        <f>$AA$19</f>
        <v>16879.849999999999</v>
      </c>
      <c r="AD19" s="33">
        <f t="shared" si="7"/>
        <v>100</v>
      </c>
      <c r="AE19" s="33">
        <f t="shared" si="9"/>
        <v>0</v>
      </c>
      <c r="AF19" s="14">
        <f t="shared" si="8"/>
        <v>0</v>
      </c>
      <c r="AG19" s="178">
        <f>'[3]Серп 15'!$AG$23</f>
        <v>16879.849999999999</v>
      </c>
      <c r="AH19" s="178">
        <f t="shared" si="10"/>
        <v>9343.36</v>
      </c>
      <c r="AI19" s="178">
        <f t="shared" si="11"/>
        <v>26223.21</v>
      </c>
      <c r="AL19" s="136"/>
    </row>
    <row r="20" spans="1:38" ht="24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73">
        <v>0</v>
      </c>
      <c r="W20" s="73">
        <v>0</v>
      </c>
      <c r="X20" s="73">
        <v>0</v>
      </c>
      <c r="Y20" s="33">
        <f t="shared" si="6"/>
        <v>0</v>
      </c>
      <c r="Z20" s="33">
        <v>0</v>
      </c>
      <c r="AA20" s="33">
        <f t="shared" si="12"/>
        <v>0</v>
      </c>
      <c r="AB20" s="33">
        <v>0</v>
      </c>
      <c r="AC20" s="33">
        <f>AA20</f>
        <v>0</v>
      </c>
      <c r="AD20" s="33">
        <f t="shared" si="7"/>
        <v>0</v>
      </c>
      <c r="AE20" s="33">
        <f t="shared" si="9"/>
        <v>0</v>
      </c>
      <c r="AF20" s="14">
        <f t="shared" si="8"/>
        <v>0</v>
      </c>
      <c r="AG20" s="133">
        <v>0</v>
      </c>
      <c r="AH20" s="178">
        <f t="shared" si="10"/>
        <v>0</v>
      </c>
      <c r="AI20" s="178">
        <f t="shared" si="11"/>
        <v>0</v>
      </c>
      <c r="AL20" s="136"/>
    </row>
    <row r="21" spans="1:38" ht="24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19196.240000000002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4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73">
        <f>4+2+4</f>
        <v>10</v>
      </c>
      <c r="W21" s="73">
        <v>14</v>
      </c>
      <c r="X21" s="73">
        <v>0</v>
      </c>
      <c r="Y21" s="33">
        <f t="shared" si="6"/>
        <v>33.333333333333329</v>
      </c>
      <c r="Z21" s="33">
        <v>8655.31</v>
      </c>
      <c r="AA21" s="33">
        <f>'[4]МО-вер 15'!$AG$15</f>
        <v>8655.3100000000013</v>
      </c>
      <c r="AB21" s="33">
        <f t="shared" si="13"/>
        <v>100.00000000000003</v>
      </c>
      <c r="AC21" s="33">
        <f>$AA$21</f>
        <v>8655.3100000000013</v>
      </c>
      <c r="AD21" s="33">
        <f t="shared" si="7"/>
        <v>100</v>
      </c>
      <c r="AE21" s="33">
        <f t="shared" si="9"/>
        <v>0</v>
      </c>
      <c r="AF21" s="14">
        <f t="shared" si="8"/>
        <v>0</v>
      </c>
      <c r="AG21" s="178">
        <f>'[3]Серп 15'!$AG$15</f>
        <v>8655.3100000000013</v>
      </c>
      <c r="AH21" s="178">
        <f t="shared" si="10"/>
        <v>7352.83</v>
      </c>
      <c r="AI21" s="178">
        <f t="shared" si="11"/>
        <v>16008.140000000001</v>
      </c>
      <c r="AL21" s="136"/>
    </row>
    <row r="22" spans="1:38" ht="24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37327.589999999997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4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73">
        <v>4</v>
      </c>
      <c r="W22" s="73">
        <v>13</v>
      </c>
      <c r="X22" s="73">
        <v>0</v>
      </c>
      <c r="Y22" s="33">
        <f t="shared" si="6"/>
        <v>22.222222222222221</v>
      </c>
      <c r="Z22" s="33">
        <v>4492.1400000000003</v>
      </c>
      <c r="AA22" s="33">
        <f>'[4]МО-вер 15'!$AG$28</f>
        <v>4492.1399999999994</v>
      </c>
      <c r="AB22" s="33">
        <f t="shared" si="13"/>
        <v>99.999999999999972</v>
      </c>
      <c r="AC22" s="33">
        <f>$AA$22</f>
        <v>4492.1399999999994</v>
      </c>
      <c r="AD22" s="33">
        <f t="shared" si="7"/>
        <v>100</v>
      </c>
      <c r="AE22" s="33">
        <f t="shared" si="9"/>
        <v>0</v>
      </c>
      <c r="AF22" s="14">
        <f t="shared" si="8"/>
        <v>0</v>
      </c>
      <c r="AG22" s="178">
        <f>'[3]Серп 15'!$AG$28</f>
        <v>4492.1399999999994</v>
      </c>
      <c r="AH22" s="178">
        <f t="shared" si="10"/>
        <v>6335.31</v>
      </c>
      <c r="AI22" s="178">
        <f t="shared" si="11"/>
        <v>10827.45</v>
      </c>
      <c r="AL22" s="136"/>
    </row>
    <row r="23" spans="1:38" ht="24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>
        <v>28831.58</v>
      </c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73">
        <v>0</v>
      </c>
      <c r="W23" s="73">
        <v>0</v>
      </c>
      <c r="X23" s="73">
        <v>0</v>
      </c>
      <c r="Y23" s="33">
        <f t="shared" si="6"/>
        <v>0</v>
      </c>
      <c r="Z23" s="33">
        <v>0</v>
      </c>
      <c r="AA23" s="33">
        <f>'[4]МО-вер 15'!$AG$51</f>
        <v>0</v>
      </c>
      <c r="AB23" s="33">
        <v>0</v>
      </c>
      <c r="AC23" s="33">
        <f>$AA$23</f>
        <v>0</v>
      </c>
      <c r="AD23" s="33">
        <f t="shared" si="7"/>
        <v>0</v>
      </c>
      <c r="AE23" s="33">
        <f t="shared" si="9"/>
        <v>0</v>
      </c>
      <c r="AF23" s="14">
        <f t="shared" si="8"/>
        <v>0</v>
      </c>
      <c r="AG23" s="178">
        <f>'[3]Серп 15'!$AG$51</f>
        <v>0</v>
      </c>
      <c r="AH23" s="178">
        <f t="shared" si="10"/>
        <v>4382.9799999999996</v>
      </c>
      <c r="AI23" s="178">
        <f t="shared" si="11"/>
        <v>4382.9799999999996</v>
      </c>
      <c r="AL23" s="136"/>
    </row>
    <row r="24" spans="1:38" ht="24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73">
        <v>0</v>
      </c>
      <c r="W24" s="73">
        <v>0</v>
      </c>
      <c r="X24" s="73">
        <v>0</v>
      </c>
      <c r="Y24" s="33">
        <f t="shared" si="6"/>
        <v>0</v>
      </c>
      <c r="Z24" s="33">
        <v>0</v>
      </c>
      <c r="AA24" s="33">
        <f>'[4]МО-вер 15'!$AG$56</f>
        <v>0</v>
      </c>
      <c r="AB24" s="33">
        <v>0</v>
      </c>
      <c r="AC24" s="33">
        <f>AA24</f>
        <v>0</v>
      </c>
      <c r="AD24" s="33">
        <f t="shared" si="7"/>
        <v>0</v>
      </c>
      <c r="AE24" s="33">
        <f t="shared" si="9"/>
        <v>0</v>
      </c>
      <c r="AF24" s="14">
        <f t="shared" si="8"/>
        <v>0</v>
      </c>
      <c r="AG24" s="178">
        <f>'[3]Серп 15'!$AG$56</f>
        <v>0</v>
      </c>
      <c r="AH24" s="178">
        <f t="shared" si="10"/>
        <v>0</v>
      </c>
      <c r="AI24" s="178">
        <f t="shared" si="11"/>
        <v>0</v>
      </c>
      <c r="AL24" s="136"/>
    </row>
    <row r="25" spans="1:38" ht="24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13924.58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73">
        <v>0</v>
      </c>
      <c r="W25" s="73">
        <v>0</v>
      </c>
      <c r="X25" s="73">
        <v>0</v>
      </c>
      <c r="Y25" s="33">
        <f t="shared" si="6"/>
        <v>0</v>
      </c>
      <c r="Z25" s="33">
        <v>0</v>
      </c>
      <c r="AA25" s="33">
        <f>'[4]МО-вер 15'!$AG$40</f>
        <v>0</v>
      </c>
      <c r="AB25" s="33">
        <v>0</v>
      </c>
      <c r="AC25" s="33">
        <f>$AA$25</f>
        <v>0</v>
      </c>
      <c r="AD25" s="33">
        <f t="shared" si="7"/>
        <v>0</v>
      </c>
      <c r="AE25" s="33">
        <f t="shared" si="9"/>
        <v>0</v>
      </c>
      <c r="AF25" s="14">
        <f t="shared" si="8"/>
        <v>0</v>
      </c>
      <c r="AG25" s="178">
        <f>'[3]Серп 15'!$AG$40</f>
        <v>0</v>
      </c>
      <c r="AH25" s="178">
        <f t="shared" si="10"/>
        <v>563.33000000000004</v>
      </c>
      <c r="AI25" s="178">
        <f t="shared" si="11"/>
        <v>563.33000000000004</v>
      </c>
      <c r="AL25" s="136"/>
    </row>
    <row r="26" spans="1:38" ht="33.75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10591.53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4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73">
        <v>16</v>
      </c>
      <c r="W26" s="73">
        <v>19</v>
      </c>
      <c r="X26" s="73">
        <v>0</v>
      </c>
      <c r="Y26" s="33">
        <f t="shared" si="6"/>
        <v>40</v>
      </c>
      <c r="Z26" s="33">
        <v>17370.21</v>
      </c>
      <c r="AA26" s="33">
        <f>'[4]МО-вер 15'!$AG$30</f>
        <v>17370.21</v>
      </c>
      <c r="AB26" s="33">
        <f t="shared" si="13"/>
        <v>100</v>
      </c>
      <c r="AC26" s="33">
        <f>$AA$26</f>
        <v>17370.21</v>
      </c>
      <c r="AD26" s="33">
        <f t="shared" si="7"/>
        <v>100</v>
      </c>
      <c r="AE26" s="33">
        <f t="shared" si="9"/>
        <v>0</v>
      </c>
      <c r="AF26" s="14">
        <f t="shared" si="8"/>
        <v>0</v>
      </c>
      <c r="AG26" s="178">
        <f>'[3]Серп 15'!$AG$30</f>
        <v>17370.21</v>
      </c>
      <c r="AH26" s="178">
        <f t="shared" si="10"/>
        <v>1330.86</v>
      </c>
      <c r="AI26" s="178">
        <f t="shared" si="11"/>
        <v>18701.07</v>
      </c>
      <c r="AL26" s="136"/>
    </row>
    <row r="27" spans="1:38" ht="24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18470.63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4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73">
        <v>0</v>
      </c>
      <c r="W27" s="73">
        <v>0</v>
      </c>
      <c r="X27" s="73">
        <v>0</v>
      </c>
      <c r="Y27" s="33">
        <f t="shared" si="6"/>
        <v>0</v>
      </c>
      <c r="Z27" s="33">
        <v>0</v>
      </c>
      <c r="AA27" s="33">
        <f>'[4]МО-вер 15'!$AG$25</f>
        <v>0</v>
      </c>
      <c r="AB27" s="33">
        <v>0</v>
      </c>
      <c r="AC27" s="33">
        <f>$AA$27</f>
        <v>0</v>
      </c>
      <c r="AD27" s="33">
        <f t="shared" si="7"/>
        <v>0</v>
      </c>
      <c r="AE27" s="33">
        <f t="shared" si="9"/>
        <v>0</v>
      </c>
      <c r="AF27" s="14">
        <f t="shared" si="8"/>
        <v>0</v>
      </c>
      <c r="AG27" s="133">
        <v>0</v>
      </c>
      <c r="AH27" s="178">
        <f t="shared" si="10"/>
        <v>10869.96</v>
      </c>
      <c r="AI27" s="178">
        <f t="shared" si="11"/>
        <v>10869.96</v>
      </c>
      <c r="AL27" s="136"/>
    </row>
    <row r="28" spans="1:38" ht="33.75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105650.25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4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73">
        <v>10</v>
      </c>
      <c r="W28" s="73">
        <v>15</v>
      </c>
      <c r="X28" s="73">
        <v>0</v>
      </c>
      <c r="Y28" s="33">
        <f t="shared" si="6"/>
        <v>17.857142857142858</v>
      </c>
      <c r="Z28" s="33">
        <f>AA28</f>
        <v>22458.34</v>
      </c>
      <c r="AA28" s="33">
        <f>'[4]МО-вер 15'!$AG$39</f>
        <v>22458.34</v>
      </c>
      <c r="AB28" s="33">
        <f t="shared" si="13"/>
        <v>100</v>
      </c>
      <c r="AC28" s="33">
        <f>AA28-AE28</f>
        <v>22458.34</v>
      </c>
      <c r="AD28" s="33">
        <f t="shared" si="7"/>
        <v>100</v>
      </c>
      <c r="AE28" s="33">
        <v>0</v>
      </c>
      <c r="AF28" s="14">
        <f t="shared" si="8"/>
        <v>0</v>
      </c>
      <c r="AG28" s="178">
        <f>'[3]Серп 15'!$AG$39</f>
        <v>21806.19</v>
      </c>
      <c r="AH28" s="178">
        <f t="shared" si="10"/>
        <v>11770.17</v>
      </c>
      <c r="AI28" s="178">
        <f t="shared" si="11"/>
        <v>33576.36</v>
      </c>
      <c r="AL28" s="136"/>
    </row>
    <row r="29" spans="1:38" ht="36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26371.06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4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73">
        <v>8</v>
      </c>
      <c r="W29" s="73">
        <v>8</v>
      </c>
      <c r="X29" s="73">
        <v>0</v>
      </c>
      <c r="Y29" s="33">
        <f t="shared" si="6"/>
        <v>33.333333333333329</v>
      </c>
      <c r="Z29" s="33">
        <f>AA29</f>
        <v>22881.829999999998</v>
      </c>
      <c r="AA29" s="33">
        <f>'[4]МО-вер 15'!$AG$32</f>
        <v>22881.829999999998</v>
      </c>
      <c r="AB29" s="33">
        <f t="shared" si="13"/>
        <v>100</v>
      </c>
      <c r="AC29" s="33">
        <f>$AA$29</f>
        <v>22881.829999999998</v>
      </c>
      <c r="AD29" s="33">
        <f t="shared" si="7"/>
        <v>100</v>
      </c>
      <c r="AE29" s="33">
        <f t="shared" si="9"/>
        <v>0</v>
      </c>
      <c r="AF29" s="14">
        <f t="shared" si="8"/>
        <v>0</v>
      </c>
      <c r="AG29" s="178">
        <f>'[3]Серп 15'!$AG$32</f>
        <v>22881.829999999998</v>
      </c>
      <c r="AH29" s="178">
        <f t="shared" si="10"/>
        <v>8273.7000000000007</v>
      </c>
      <c r="AI29" s="178">
        <f t="shared" si="11"/>
        <v>31155.53</v>
      </c>
      <c r="AL29" s="136"/>
    </row>
    <row r="30" spans="1:38" ht="24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>
        <v>26288.080000000002</v>
      </c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4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73">
        <v>0</v>
      </c>
      <c r="W30" s="73">
        <v>0</v>
      </c>
      <c r="X30" s="73">
        <v>0</v>
      </c>
      <c r="Y30" s="33">
        <f t="shared" si="6"/>
        <v>0</v>
      </c>
      <c r="Z30" s="33">
        <v>0</v>
      </c>
      <c r="AA30" s="33">
        <f>'[4]МО-вер 15'!$AG$24</f>
        <v>0</v>
      </c>
      <c r="AB30" s="33">
        <v>0</v>
      </c>
      <c r="AC30" s="33">
        <f>$AA$30</f>
        <v>0</v>
      </c>
      <c r="AD30" s="33">
        <f t="shared" si="7"/>
        <v>0</v>
      </c>
      <c r="AE30" s="33">
        <f t="shared" si="9"/>
        <v>0</v>
      </c>
      <c r="AF30" s="14">
        <f t="shared" si="8"/>
        <v>0</v>
      </c>
      <c r="AG30" s="133">
        <v>0</v>
      </c>
      <c r="AH30" s="178">
        <f t="shared" si="10"/>
        <v>8845.52</v>
      </c>
      <c r="AI30" s="178">
        <f t="shared" si="11"/>
        <v>8845.52</v>
      </c>
      <c r="AL30" s="136"/>
    </row>
    <row r="31" spans="1:38" ht="24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78683.490000000005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4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73">
        <v>1</v>
      </c>
      <c r="W31" s="73">
        <v>1</v>
      </c>
      <c r="X31" s="73">
        <v>0</v>
      </c>
      <c r="Y31" s="33">
        <f t="shared" si="6"/>
        <v>2.3809523809523809</v>
      </c>
      <c r="Z31" s="33">
        <f>AA31</f>
        <v>28111.73</v>
      </c>
      <c r="AA31" s="33">
        <f>'[4]МО-вер 15'!$AG$8</f>
        <v>28111.73</v>
      </c>
      <c r="AB31" s="33">
        <f t="shared" si="13"/>
        <v>100</v>
      </c>
      <c r="AC31" s="33">
        <f>$AA$31</f>
        <v>28111.73</v>
      </c>
      <c r="AD31" s="33">
        <f t="shared" si="7"/>
        <v>100</v>
      </c>
      <c r="AE31" s="33">
        <f t="shared" si="9"/>
        <v>0</v>
      </c>
      <c r="AF31" s="14">
        <f t="shared" si="8"/>
        <v>0</v>
      </c>
      <c r="AG31" s="178">
        <f>'[3]Серп 15'!$AG$8</f>
        <v>28111.73</v>
      </c>
      <c r="AH31" s="178">
        <f t="shared" si="10"/>
        <v>14719.19</v>
      </c>
      <c r="AI31" s="178">
        <f t="shared" si="11"/>
        <v>42830.92</v>
      </c>
      <c r="AL31" s="136"/>
    </row>
    <row r="32" spans="1:38" ht="24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>
        <v>24921.24</v>
      </c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4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73">
        <v>1</v>
      </c>
      <c r="W32" s="73">
        <v>3</v>
      </c>
      <c r="X32" s="73">
        <v>0</v>
      </c>
      <c r="Y32" s="33">
        <f t="shared" si="6"/>
        <v>16.666666666666664</v>
      </c>
      <c r="Z32" s="33">
        <v>1534.68</v>
      </c>
      <c r="AA32" s="33">
        <f>'[4]МО-вер 15'!$AG$14</f>
        <v>1534.68</v>
      </c>
      <c r="AB32" s="33">
        <f t="shared" si="13"/>
        <v>100</v>
      </c>
      <c r="AC32" s="33">
        <f>AA32</f>
        <v>1534.68</v>
      </c>
      <c r="AD32" s="33">
        <f t="shared" si="7"/>
        <v>100</v>
      </c>
      <c r="AE32" s="33">
        <f t="shared" si="9"/>
        <v>0</v>
      </c>
      <c r="AF32" s="14">
        <f t="shared" si="8"/>
        <v>0</v>
      </c>
      <c r="AG32" s="133">
        <v>0</v>
      </c>
      <c r="AH32" s="178">
        <f t="shared" si="10"/>
        <v>0</v>
      </c>
      <c r="AI32" s="178">
        <f t="shared" si="11"/>
        <v>0</v>
      </c>
      <c r="AL32" s="136"/>
    </row>
    <row r="33" spans="1:38" ht="24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>
        <v>0</v>
      </c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4"/>
        <v>0</v>
      </c>
      <c r="S33" s="14">
        <f t="shared" si="4"/>
        <v>0</v>
      </c>
      <c r="T33" s="14">
        <v>0</v>
      </c>
      <c r="U33" s="14">
        <f t="shared" si="5"/>
        <v>0</v>
      </c>
      <c r="V33" s="73">
        <v>0</v>
      </c>
      <c r="W33" s="73">
        <v>0</v>
      </c>
      <c r="X33" s="73">
        <v>0</v>
      </c>
      <c r="Y33" s="33">
        <f t="shared" si="6"/>
        <v>0</v>
      </c>
      <c r="Z33" s="33">
        <v>0</v>
      </c>
      <c r="AA33" s="33">
        <f t="shared" si="12"/>
        <v>0</v>
      </c>
      <c r="AB33" s="33">
        <v>0</v>
      </c>
      <c r="AC33" s="33">
        <f>AA33</f>
        <v>0</v>
      </c>
      <c r="AD33" s="33">
        <f t="shared" si="7"/>
        <v>0</v>
      </c>
      <c r="AE33" s="33">
        <f t="shared" si="9"/>
        <v>0</v>
      </c>
      <c r="AF33" s="14">
        <f t="shared" si="8"/>
        <v>0</v>
      </c>
      <c r="AG33" s="133">
        <v>0</v>
      </c>
      <c r="AH33" s="178">
        <f t="shared" si="10"/>
        <v>0</v>
      </c>
      <c r="AI33" s="178">
        <f t="shared" si="11"/>
        <v>0</v>
      </c>
      <c r="AL33" s="136"/>
    </row>
    <row r="34" spans="1:38" ht="24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14490.35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4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73">
        <v>20</v>
      </c>
      <c r="W34" s="73">
        <v>22</v>
      </c>
      <c r="X34" s="73">
        <v>0</v>
      </c>
      <c r="Y34" s="33">
        <f t="shared" si="6"/>
        <v>42.553191489361701</v>
      </c>
      <c r="Z34" s="33">
        <v>14929.9</v>
      </c>
      <c r="AA34" s="33">
        <f>'[4]МО-вер 15'!$AG$38</f>
        <v>14929.900000000001</v>
      </c>
      <c r="AB34" s="33">
        <f t="shared" si="13"/>
        <v>100.00000000000003</v>
      </c>
      <c r="AC34" s="33">
        <f>$AA$34</f>
        <v>14929.900000000001</v>
      </c>
      <c r="AD34" s="33">
        <f t="shared" si="7"/>
        <v>100</v>
      </c>
      <c r="AE34" s="33">
        <f t="shared" si="9"/>
        <v>0</v>
      </c>
      <c r="AF34" s="14">
        <f t="shared" si="8"/>
        <v>0</v>
      </c>
      <c r="AG34" s="178">
        <f>'[3]Серп 15'!$AG$38</f>
        <v>14929.900000000001</v>
      </c>
      <c r="AH34" s="178">
        <f t="shared" si="10"/>
        <v>13698.65</v>
      </c>
      <c r="AI34" s="178">
        <f t="shared" si="11"/>
        <v>28628.550000000003</v>
      </c>
      <c r="AL34" s="136"/>
    </row>
    <row r="35" spans="1:38" ht="24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28200.33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4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73">
        <v>3</v>
      </c>
      <c r="W35" s="73">
        <v>5</v>
      </c>
      <c r="X35" s="73">
        <v>0</v>
      </c>
      <c r="Y35" s="33">
        <f t="shared" si="6"/>
        <v>13.636363636363635</v>
      </c>
      <c r="Z35" s="33">
        <v>2769.72</v>
      </c>
      <c r="AA35" s="33">
        <f>'[4]МО-вер 15'!$AG$29</f>
        <v>2769.72</v>
      </c>
      <c r="AB35" s="33">
        <f t="shared" si="13"/>
        <v>100</v>
      </c>
      <c r="AC35" s="33">
        <f>$AA$35</f>
        <v>2769.72</v>
      </c>
      <c r="AD35" s="33">
        <f t="shared" si="7"/>
        <v>100</v>
      </c>
      <c r="AE35" s="33">
        <f t="shared" si="9"/>
        <v>0</v>
      </c>
      <c r="AF35" s="14">
        <f t="shared" si="8"/>
        <v>0</v>
      </c>
      <c r="AG35" s="178">
        <f>'[3]Серп 15'!$AG$29</f>
        <v>2769.72</v>
      </c>
      <c r="AH35" s="178">
        <f t="shared" si="10"/>
        <v>4235.29</v>
      </c>
      <c r="AI35" s="178">
        <f t="shared" si="11"/>
        <v>7005.01</v>
      </c>
      <c r="AL35" s="136"/>
    </row>
    <row r="36" spans="1:38" ht="24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10843.88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4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73">
        <v>1</v>
      </c>
      <c r="W36" s="73">
        <v>3</v>
      </c>
      <c r="X36" s="73">
        <v>0</v>
      </c>
      <c r="Y36" s="33">
        <f t="shared" si="6"/>
        <v>2.9411764705882351</v>
      </c>
      <c r="Z36" s="33">
        <v>2111.87</v>
      </c>
      <c r="AA36" s="33">
        <f>'[4]МО-вер 15'!$AG$17</f>
        <v>2111.87</v>
      </c>
      <c r="AB36" s="33">
        <f t="shared" si="13"/>
        <v>100</v>
      </c>
      <c r="AC36" s="33">
        <f>$AA$36</f>
        <v>2111.87</v>
      </c>
      <c r="AD36" s="33">
        <f t="shared" si="7"/>
        <v>100</v>
      </c>
      <c r="AE36" s="33">
        <f t="shared" si="9"/>
        <v>0</v>
      </c>
      <c r="AF36" s="14">
        <f t="shared" si="8"/>
        <v>0</v>
      </c>
      <c r="AG36" s="178">
        <f>'[3]Серп 15'!$AG$17</f>
        <v>2111.87</v>
      </c>
      <c r="AH36" s="178">
        <f t="shared" si="10"/>
        <v>1125.04</v>
      </c>
      <c r="AI36" s="178">
        <f t="shared" si="11"/>
        <v>3236.91</v>
      </c>
      <c r="AL36" s="136"/>
    </row>
    <row r="37" spans="1:38" ht="24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28300.68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4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73">
        <v>0</v>
      </c>
      <c r="W37" s="73">
        <v>0</v>
      </c>
      <c r="X37" s="73">
        <v>0</v>
      </c>
      <c r="Y37" s="33">
        <f t="shared" si="6"/>
        <v>0</v>
      </c>
      <c r="Z37" s="33">
        <f>AA37</f>
        <v>1617.6100000000001</v>
      </c>
      <c r="AA37" s="33">
        <f>'[4]МО-вер 15'!$AG$11</f>
        <v>1617.6100000000001</v>
      </c>
      <c r="AB37" s="33">
        <f t="shared" si="13"/>
        <v>100</v>
      </c>
      <c r="AC37" s="33">
        <f>AA37-AE37</f>
        <v>1617.6100000000001</v>
      </c>
      <c r="AD37" s="33">
        <f t="shared" si="7"/>
        <v>100</v>
      </c>
      <c r="AE37" s="33">
        <v>0</v>
      </c>
      <c r="AF37" s="14">
        <f t="shared" si="8"/>
        <v>0</v>
      </c>
      <c r="AG37" s="178">
        <f>'[3]Серп 15'!$AG$11</f>
        <v>786.95</v>
      </c>
      <c r="AH37" s="178">
        <f t="shared" si="10"/>
        <v>2463.41</v>
      </c>
      <c r="AI37" s="178">
        <f t="shared" si="11"/>
        <v>3250.3599999999997</v>
      </c>
      <c r="AL37" s="136"/>
    </row>
    <row r="38" spans="1:38" ht="24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18082.93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4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73">
        <v>1</v>
      </c>
      <c r="W38" s="73">
        <v>1</v>
      </c>
      <c r="X38" s="73">
        <v>0</v>
      </c>
      <c r="Y38" s="33">
        <f t="shared" si="6"/>
        <v>7.6923076923076925</v>
      </c>
      <c r="Z38" s="33">
        <v>11042.64</v>
      </c>
      <c r="AA38" s="33">
        <f>'[4]МО-вер 15'!$AG$10</f>
        <v>11042.64</v>
      </c>
      <c r="AB38" s="33">
        <f t="shared" si="13"/>
        <v>100</v>
      </c>
      <c r="AC38" s="33">
        <f>$AA$38</f>
        <v>11042.64</v>
      </c>
      <c r="AD38" s="33">
        <f t="shared" si="7"/>
        <v>100</v>
      </c>
      <c r="AE38" s="33">
        <f t="shared" si="9"/>
        <v>0</v>
      </c>
      <c r="AF38" s="14">
        <f t="shared" si="8"/>
        <v>0</v>
      </c>
      <c r="AG38" s="178">
        <f>'[3]Серп 15'!$AG$10</f>
        <v>11042.64</v>
      </c>
      <c r="AH38" s="178">
        <f t="shared" si="10"/>
        <v>2656.99</v>
      </c>
      <c r="AI38" s="178">
        <f t="shared" si="11"/>
        <v>13699.63</v>
      </c>
      <c r="AL38" s="136"/>
    </row>
    <row r="39" spans="1:38" ht="24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67227.73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4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73">
        <v>2</v>
      </c>
      <c r="W39" s="73">
        <v>2</v>
      </c>
      <c r="X39" s="73">
        <v>0</v>
      </c>
      <c r="Y39" s="33">
        <f t="shared" si="6"/>
        <v>2.9850746268656714</v>
      </c>
      <c r="Z39" s="33">
        <v>1779.86</v>
      </c>
      <c r="AA39" s="33">
        <f>'[4]МО-вер 15'!$AG$21</f>
        <v>1779.86</v>
      </c>
      <c r="AB39" s="33">
        <f t="shared" si="13"/>
        <v>100</v>
      </c>
      <c r="AC39" s="33">
        <f>$AA$39</f>
        <v>1779.86</v>
      </c>
      <c r="AD39" s="33">
        <f t="shared" si="7"/>
        <v>100</v>
      </c>
      <c r="AE39" s="33">
        <f t="shared" si="9"/>
        <v>0</v>
      </c>
      <c r="AF39" s="14">
        <f t="shared" si="8"/>
        <v>0</v>
      </c>
      <c r="AG39" s="178">
        <f>'[3]Серп 15'!$AG$21</f>
        <v>1779.86</v>
      </c>
      <c r="AH39" s="178">
        <f t="shared" si="10"/>
        <v>17171.150000000001</v>
      </c>
      <c r="AI39" s="178">
        <f t="shared" si="11"/>
        <v>18951.010000000002</v>
      </c>
      <c r="AL39" s="136"/>
    </row>
    <row r="40" spans="1:38" s="143" customFormat="1" ht="24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20473.14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4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73">
        <v>2</v>
      </c>
      <c r="W40" s="73">
        <v>2</v>
      </c>
      <c r="X40" s="73">
        <v>0</v>
      </c>
      <c r="Y40" s="33">
        <f t="shared" si="6"/>
        <v>11.111111111111111</v>
      </c>
      <c r="Z40" s="33">
        <v>7843.77</v>
      </c>
      <c r="AA40" s="33">
        <f>'[4]МО-вер 15'!$AG$52</f>
        <v>7843.77</v>
      </c>
      <c r="AB40" s="33">
        <f t="shared" si="13"/>
        <v>100</v>
      </c>
      <c r="AC40" s="33">
        <f>$AA$40</f>
        <v>7843.77</v>
      </c>
      <c r="AD40" s="33">
        <f t="shared" si="7"/>
        <v>100</v>
      </c>
      <c r="AE40" s="33">
        <f t="shared" si="9"/>
        <v>0</v>
      </c>
      <c r="AF40" s="14">
        <f t="shared" si="8"/>
        <v>0</v>
      </c>
      <c r="AG40" s="178">
        <f>'[3]Серп 15'!$AG$52</f>
        <v>7843.77</v>
      </c>
      <c r="AH40" s="178">
        <f t="shared" si="10"/>
        <v>20473.14</v>
      </c>
      <c r="AI40" s="178">
        <f t="shared" si="11"/>
        <v>28316.91</v>
      </c>
      <c r="AJ40" s="137"/>
      <c r="AK40" s="142"/>
      <c r="AL40" s="142"/>
    </row>
    <row r="41" spans="1:38" ht="24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>
        <v>27508.22</v>
      </c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4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73">
        <v>1</v>
      </c>
      <c r="W41" s="73">
        <v>2</v>
      </c>
      <c r="X41" s="73">
        <v>0</v>
      </c>
      <c r="Y41" s="33">
        <f t="shared" si="6"/>
        <v>6.666666666666667</v>
      </c>
      <c r="Z41" s="33">
        <v>479.4</v>
      </c>
      <c r="AA41" s="33">
        <f>'[4]МО-вер 15'!$AG$12</f>
        <v>479.4</v>
      </c>
      <c r="AB41" s="33">
        <f t="shared" si="13"/>
        <v>100</v>
      </c>
      <c r="AC41" s="33">
        <f>$AA$41</f>
        <v>479.4</v>
      </c>
      <c r="AD41" s="33">
        <f t="shared" si="7"/>
        <v>100</v>
      </c>
      <c r="AE41" s="33">
        <f t="shared" si="9"/>
        <v>0</v>
      </c>
      <c r="AF41" s="14">
        <f t="shared" si="8"/>
        <v>0</v>
      </c>
      <c r="AG41" s="178">
        <f>'[3]Серп 15'!$AG$12</f>
        <v>479.4</v>
      </c>
      <c r="AH41" s="178">
        <f t="shared" si="10"/>
        <v>2404.21</v>
      </c>
      <c r="AI41" s="178">
        <f t="shared" si="11"/>
        <v>2883.61</v>
      </c>
      <c r="AL41" s="136"/>
    </row>
    <row r="42" spans="1:38" s="143" customFormat="1" ht="24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>
        <v>25928.42</v>
      </c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4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73">
        <v>0</v>
      </c>
      <c r="W42" s="73">
        <v>1</v>
      </c>
      <c r="X42" s="73">
        <v>0</v>
      </c>
      <c r="Y42" s="33">
        <f t="shared" si="6"/>
        <v>0</v>
      </c>
      <c r="Z42" s="33">
        <v>1790.23</v>
      </c>
      <c r="AA42" s="33">
        <f>'[4]МО-вер 15'!$AG$13</f>
        <v>1790.23</v>
      </c>
      <c r="AB42" s="33">
        <f t="shared" si="13"/>
        <v>100</v>
      </c>
      <c r="AC42" s="33">
        <f>$AA$42</f>
        <v>1790.23</v>
      </c>
      <c r="AD42" s="33">
        <f t="shared" si="7"/>
        <v>100</v>
      </c>
      <c r="AE42" s="33">
        <f t="shared" si="9"/>
        <v>0</v>
      </c>
      <c r="AF42" s="14">
        <f t="shared" si="8"/>
        <v>0</v>
      </c>
      <c r="AG42" s="178">
        <f>'[3]Серп 15'!$AG$13</f>
        <v>1790.23</v>
      </c>
      <c r="AH42" s="178">
        <f t="shared" si="10"/>
        <v>8961.44</v>
      </c>
      <c r="AI42" s="178">
        <f t="shared" si="11"/>
        <v>10751.67</v>
      </c>
      <c r="AJ42" s="137"/>
      <c r="AK42" s="142"/>
      <c r="AL42" s="142"/>
    </row>
    <row r="43" spans="1:38" ht="33.75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3737.06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4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73">
        <v>1</v>
      </c>
      <c r="W43" s="73">
        <v>1</v>
      </c>
      <c r="X43" s="73">
        <v>0</v>
      </c>
      <c r="Y43" s="33">
        <f t="shared" si="6"/>
        <v>16.666666666666664</v>
      </c>
      <c r="Z43" s="33">
        <f>AA43</f>
        <v>2671.53</v>
      </c>
      <c r="AA43" s="33">
        <f>'[4]МО-вер 15'!$AG$46</f>
        <v>2671.53</v>
      </c>
      <c r="AB43" s="33">
        <f t="shared" si="13"/>
        <v>100</v>
      </c>
      <c r="AC43" s="33">
        <f>$AA$43</f>
        <v>2671.53</v>
      </c>
      <c r="AD43" s="33">
        <f t="shared" si="7"/>
        <v>100</v>
      </c>
      <c r="AE43" s="33">
        <f t="shared" si="9"/>
        <v>0</v>
      </c>
      <c r="AF43" s="14">
        <f t="shared" si="8"/>
        <v>0</v>
      </c>
      <c r="AG43" s="178">
        <f>'[3]Серп 15'!$AG$46</f>
        <v>2671.53</v>
      </c>
      <c r="AH43" s="178">
        <f t="shared" si="10"/>
        <v>1179.75</v>
      </c>
      <c r="AI43" s="178">
        <f t="shared" si="11"/>
        <v>3851.28</v>
      </c>
      <c r="AL43" s="136"/>
    </row>
    <row r="44" spans="1:38" s="143" customFormat="1" ht="24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50006.38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4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73">
        <v>3</v>
      </c>
      <c r="W44" s="73">
        <v>5</v>
      </c>
      <c r="X44" s="73">
        <v>0</v>
      </c>
      <c r="Y44" s="33">
        <f t="shared" si="6"/>
        <v>14.285714285714285</v>
      </c>
      <c r="Z44" s="33">
        <v>5886.17</v>
      </c>
      <c r="AA44" s="33">
        <f>'[4]МО-вер 15'!$AG$43</f>
        <v>5886.17</v>
      </c>
      <c r="AB44" s="33">
        <f t="shared" si="13"/>
        <v>100</v>
      </c>
      <c r="AC44" s="33">
        <f>$AA$44</f>
        <v>5886.17</v>
      </c>
      <c r="AD44" s="33">
        <f t="shared" si="7"/>
        <v>100</v>
      </c>
      <c r="AE44" s="33">
        <f t="shared" si="9"/>
        <v>0</v>
      </c>
      <c r="AF44" s="14">
        <f t="shared" si="8"/>
        <v>0</v>
      </c>
      <c r="AG44" s="178">
        <f>'[3]Серп 15'!$AG$43</f>
        <v>5886.17</v>
      </c>
      <c r="AH44" s="178">
        <f t="shared" si="10"/>
        <v>14185.49</v>
      </c>
      <c r="AI44" s="178">
        <f t="shared" si="11"/>
        <v>20071.66</v>
      </c>
      <c r="AJ44" s="137"/>
      <c r="AK44" s="142"/>
      <c r="AL44" s="142"/>
    </row>
    <row r="45" spans="1:38" ht="24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35241.129999999997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4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73">
        <v>11</v>
      </c>
      <c r="W45" s="73">
        <v>14</v>
      </c>
      <c r="X45" s="73">
        <v>0</v>
      </c>
      <c r="Y45" s="33">
        <f t="shared" si="6"/>
        <v>47.826086956521742</v>
      </c>
      <c r="Z45" s="33">
        <v>13622.51</v>
      </c>
      <c r="AA45" s="33">
        <f>'[4]МО-вер 15'!$AG$34</f>
        <v>13622.51</v>
      </c>
      <c r="AB45" s="33">
        <f t="shared" si="13"/>
        <v>100</v>
      </c>
      <c r="AC45" s="33">
        <f>$AA$45</f>
        <v>13622.51</v>
      </c>
      <c r="AD45" s="33">
        <f t="shared" si="7"/>
        <v>100</v>
      </c>
      <c r="AE45" s="33">
        <f t="shared" si="9"/>
        <v>0</v>
      </c>
      <c r="AF45" s="14">
        <f t="shared" si="8"/>
        <v>0</v>
      </c>
      <c r="AG45" s="178">
        <f>'[3]Серп 15'!$AG$34</f>
        <v>13622.51</v>
      </c>
      <c r="AH45" s="178">
        <f t="shared" si="10"/>
        <v>5007.3100000000004</v>
      </c>
      <c r="AI45" s="178">
        <f t="shared" si="11"/>
        <v>18629.82</v>
      </c>
      <c r="AL45" s="136"/>
    </row>
    <row r="46" spans="1:38" ht="24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>
        <v>659.77</v>
      </c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4"/>
        <v>0</v>
      </c>
      <c r="S46" s="14">
        <f t="shared" si="4"/>
        <v>0</v>
      </c>
      <c r="T46" s="14">
        <v>0</v>
      </c>
      <c r="U46" s="14">
        <f t="shared" si="5"/>
        <v>0</v>
      </c>
      <c r="V46" s="73">
        <v>0</v>
      </c>
      <c r="W46" s="73">
        <v>0</v>
      </c>
      <c r="X46" s="73">
        <v>0</v>
      </c>
      <c r="Y46" s="33">
        <f t="shared" si="6"/>
        <v>0</v>
      </c>
      <c r="Z46" s="33">
        <v>0</v>
      </c>
      <c r="AA46" s="33">
        <f t="shared" si="12"/>
        <v>0</v>
      </c>
      <c r="AB46" s="33">
        <v>0</v>
      </c>
      <c r="AC46" s="33">
        <f>AA46</f>
        <v>0</v>
      </c>
      <c r="AD46" s="33">
        <f t="shared" si="7"/>
        <v>0</v>
      </c>
      <c r="AE46" s="33">
        <f t="shared" si="9"/>
        <v>0</v>
      </c>
      <c r="AF46" s="14">
        <f t="shared" si="8"/>
        <v>0</v>
      </c>
      <c r="AG46" s="133"/>
      <c r="AH46" s="178">
        <f t="shared" si="10"/>
        <v>0</v>
      </c>
      <c r="AI46" s="178">
        <f t="shared" si="11"/>
        <v>0</v>
      </c>
      <c r="AL46" s="136"/>
    </row>
    <row r="47" spans="1:38" ht="24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4"/>
        <v>0</v>
      </c>
      <c r="S47" s="14">
        <f t="shared" si="4"/>
        <v>0</v>
      </c>
      <c r="T47" s="14">
        <v>0</v>
      </c>
      <c r="U47" s="14">
        <f t="shared" si="5"/>
        <v>0</v>
      </c>
      <c r="V47" s="73">
        <v>0</v>
      </c>
      <c r="W47" s="73">
        <v>0</v>
      </c>
      <c r="X47" s="73">
        <v>0</v>
      </c>
      <c r="Y47" s="33">
        <f t="shared" si="6"/>
        <v>0</v>
      </c>
      <c r="Z47" s="33">
        <v>0</v>
      </c>
      <c r="AA47" s="33">
        <f t="shared" si="12"/>
        <v>0</v>
      </c>
      <c r="AB47" s="33">
        <v>0</v>
      </c>
      <c r="AC47" s="33">
        <f>AA47</f>
        <v>0</v>
      </c>
      <c r="AD47" s="33">
        <f t="shared" si="7"/>
        <v>0</v>
      </c>
      <c r="AE47" s="33">
        <f t="shared" si="9"/>
        <v>0</v>
      </c>
      <c r="AF47" s="14">
        <f t="shared" si="8"/>
        <v>0</v>
      </c>
      <c r="AG47" s="133">
        <v>0</v>
      </c>
      <c r="AH47" s="178">
        <f t="shared" si="10"/>
        <v>0</v>
      </c>
      <c r="AI47" s="178">
        <f t="shared" si="11"/>
        <v>0</v>
      </c>
      <c r="AL47" s="136"/>
    </row>
    <row r="48" spans="1:38" ht="24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33437.410000000003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4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73">
        <v>3</v>
      </c>
      <c r="W48" s="73">
        <v>5</v>
      </c>
      <c r="X48" s="73">
        <v>0</v>
      </c>
      <c r="Y48" s="33">
        <f t="shared" si="6"/>
        <v>16.666666666666664</v>
      </c>
      <c r="Z48" s="33">
        <v>18067.71</v>
      </c>
      <c r="AA48" s="33">
        <f>'[4]МО-вер 15'!$AG$31</f>
        <v>18067.71</v>
      </c>
      <c r="AB48" s="33">
        <f t="shared" si="13"/>
        <v>100</v>
      </c>
      <c r="AC48" s="33">
        <f>$AA$48</f>
        <v>18067.71</v>
      </c>
      <c r="AD48" s="33">
        <f t="shared" si="7"/>
        <v>100</v>
      </c>
      <c r="AE48" s="33">
        <f t="shared" si="9"/>
        <v>0</v>
      </c>
      <c r="AF48" s="14">
        <f t="shared" si="8"/>
        <v>0</v>
      </c>
      <c r="AG48" s="178">
        <f>'[3]Серп 15'!$AG$31</f>
        <v>18067.71</v>
      </c>
      <c r="AH48" s="178">
        <f t="shared" si="10"/>
        <v>8795.5499999999993</v>
      </c>
      <c r="AI48" s="178">
        <f t="shared" si="11"/>
        <v>26863.26</v>
      </c>
      <c r="AL48" s="136"/>
    </row>
    <row r="49" spans="1:38" ht="24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38990.449999999997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4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73">
        <v>8</v>
      </c>
      <c r="W49" s="73">
        <v>9</v>
      </c>
      <c r="X49" s="73">
        <v>0</v>
      </c>
      <c r="Y49" s="33">
        <f t="shared" si="6"/>
        <v>36.363636363636367</v>
      </c>
      <c r="Z49" s="33">
        <f>AA49</f>
        <v>11111.99</v>
      </c>
      <c r="AA49" s="33">
        <f>'[4]МО-вер 15'!$AG$42</f>
        <v>11111.99</v>
      </c>
      <c r="AB49" s="33">
        <f t="shared" si="13"/>
        <v>100</v>
      </c>
      <c r="AC49" s="33">
        <f>$AA$49</f>
        <v>11111.99</v>
      </c>
      <c r="AD49" s="33">
        <f t="shared" si="7"/>
        <v>100</v>
      </c>
      <c r="AE49" s="33">
        <f t="shared" si="9"/>
        <v>0</v>
      </c>
      <c r="AF49" s="14">
        <f t="shared" si="8"/>
        <v>0</v>
      </c>
      <c r="AG49" s="178">
        <f>'[3]Серп 15'!$AG$42</f>
        <v>11111.99</v>
      </c>
      <c r="AH49" s="178">
        <f t="shared" si="10"/>
        <v>12978.88</v>
      </c>
      <c r="AI49" s="178">
        <f t="shared" si="11"/>
        <v>24090.87</v>
      </c>
      <c r="AL49" s="136"/>
    </row>
    <row r="50" spans="1:38" ht="24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>
        <v>15962.39</v>
      </c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4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73">
        <v>7</v>
      </c>
      <c r="W50" s="73">
        <v>7</v>
      </c>
      <c r="X50" s="73">
        <v>0</v>
      </c>
      <c r="Y50" s="33">
        <f t="shared" si="6"/>
        <v>77.777777777777786</v>
      </c>
      <c r="Z50" s="33">
        <v>12421.38</v>
      </c>
      <c r="AA50" s="33">
        <f>'[4]МО-вер 15'!$AG$41</f>
        <v>12421.38</v>
      </c>
      <c r="AB50" s="33">
        <f t="shared" si="13"/>
        <v>100</v>
      </c>
      <c r="AC50" s="33">
        <f>$AA$50</f>
        <v>12421.38</v>
      </c>
      <c r="AD50" s="33">
        <f t="shared" si="7"/>
        <v>100</v>
      </c>
      <c r="AE50" s="33">
        <f t="shared" si="9"/>
        <v>0</v>
      </c>
      <c r="AF50" s="14">
        <f t="shared" si="8"/>
        <v>0</v>
      </c>
      <c r="AG50" s="178">
        <f>'[3]Серп 15'!$AG$41</f>
        <v>12421.38</v>
      </c>
      <c r="AH50" s="178">
        <f t="shared" si="10"/>
        <v>0</v>
      </c>
      <c r="AI50" s="178">
        <f t="shared" si="11"/>
        <v>12421.38</v>
      </c>
      <c r="AL50" s="136"/>
    </row>
    <row r="51" spans="1:38" ht="33.75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26813.72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4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73">
        <v>1</v>
      </c>
      <c r="W51" s="73">
        <v>1</v>
      </c>
      <c r="X51" s="73">
        <v>0</v>
      </c>
      <c r="Y51" s="33">
        <f t="shared" si="6"/>
        <v>12.5</v>
      </c>
      <c r="Z51" s="33">
        <v>1358.83</v>
      </c>
      <c r="AA51" s="33">
        <f>'[4]МО-вер 15'!$AG$33</f>
        <v>1358.83</v>
      </c>
      <c r="AB51" s="33">
        <f t="shared" si="13"/>
        <v>100</v>
      </c>
      <c r="AC51" s="33">
        <f>$AA$51</f>
        <v>1358.83</v>
      </c>
      <c r="AD51" s="33">
        <f t="shared" si="7"/>
        <v>100</v>
      </c>
      <c r="AE51" s="33">
        <f t="shared" si="9"/>
        <v>0</v>
      </c>
      <c r="AF51" s="14">
        <f t="shared" si="8"/>
        <v>0</v>
      </c>
      <c r="AG51" s="178">
        <f>'[3]Серп 15'!$AG$33</f>
        <v>1358.83</v>
      </c>
      <c r="AH51" s="178">
        <f t="shared" si="10"/>
        <v>5481.46</v>
      </c>
      <c r="AI51" s="178">
        <f t="shared" si="11"/>
        <v>6840.29</v>
      </c>
      <c r="AL51" s="136"/>
    </row>
    <row r="52" spans="1:38" ht="24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>
        <v>0</v>
      </c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4"/>
        <v>0</v>
      </c>
      <c r="S52" s="14">
        <f t="shared" si="4"/>
        <v>0</v>
      </c>
      <c r="T52" s="14">
        <v>0</v>
      </c>
      <c r="U52" s="14">
        <f t="shared" si="5"/>
        <v>0</v>
      </c>
      <c r="V52" s="73">
        <v>0</v>
      </c>
      <c r="W52" s="73">
        <v>0</v>
      </c>
      <c r="X52" s="73">
        <v>0</v>
      </c>
      <c r="Y52" s="33">
        <f t="shared" si="6"/>
        <v>0</v>
      </c>
      <c r="Z52" s="33">
        <v>0</v>
      </c>
      <c r="AA52" s="33">
        <f t="shared" si="12"/>
        <v>0</v>
      </c>
      <c r="AB52" s="33">
        <v>0</v>
      </c>
      <c r="AC52" s="33">
        <f>AA52</f>
        <v>0</v>
      </c>
      <c r="AD52" s="33">
        <f t="shared" si="7"/>
        <v>0</v>
      </c>
      <c r="AE52" s="33">
        <f t="shared" si="9"/>
        <v>0</v>
      </c>
      <c r="AF52" s="14">
        <f t="shared" si="8"/>
        <v>0</v>
      </c>
      <c r="AG52" s="133">
        <v>0</v>
      </c>
      <c r="AH52" s="178">
        <f t="shared" si="10"/>
        <v>0</v>
      </c>
      <c r="AI52" s="178">
        <f t="shared" si="11"/>
        <v>0</v>
      </c>
      <c r="AL52" s="136"/>
    </row>
    <row r="53" spans="1:38" s="143" customFormat="1" ht="24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52199.42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4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73">
        <v>1</v>
      </c>
      <c r="W53" s="73">
        <v>5</v>
      </c>
      <c r="X53" s="73">
        <v>0</v>
      </c>
      <c r="Y53" s="33">
        <f t="shared" si="6"/>
        <v>4.7619047619047619</v>
      </c>
      <c r="Z53" s="33">
        <v>4819.7299999999996</v>
      </c>
      <c r="AA53" s="33">
        <f>'[4]МО-вер 15'!$AG$19</f>
        <v>4819.7299999999996</v>
      </c>
      <c r="AB53" s="33">
        <f t="shared" si="13"/>
        <v>100</v>
      </c>
      <c r="AC53" s="33">
        <f>$AA$53</f>
        <v>4819.7299999999996</v>
      </c>
      <c r="AD53" s="33">
        <f t="shared" si="7"/>
        <v>100</v>
      </c>
      <c r="AE53" s="33">
        <f t="shared" si="9"/>
        <v>0</v>
      </c>
      <c r="AF53" s="14">
        <f t="shared" si="8"/>
        <v>0</v>
      </c>
      <c r="AG53" s="178">
        <f>'[3]Серп 15'!$AG$19</f>
        <v>4819.7299999999996</v>
      </c>
      <c r="AH53" s="178">
        <f t="shared" si="10"/>
        <v>23096.33</v>
      </c>
      <c r="AI53" s="178">
        <f t="shared" si="11"/>
        <v>27916.06</v>
      </c>
      <c r="AJ53" s="137"/>
      <c r="AK53" s="142"/>
      <c r="AL53" s="142"/>
    </row>
    <row r="54" spans="1:38" ht="33.75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29496.21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4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73">
        <v>3</v>
      </c>
      <c r="W54" s="73">
        <v>4</v>
      </c>
      <c r="X54" s="73">
        <v>0</v>
      </c>
      <c r="Y54" s="33">
        <f t="shared" si="6"/>
        <v>14.285714285714285</v>
      </c>
      <c r="Z54" s="33">
        <v>7211.6</v>
      </c>
      <c r="AA54" s="33">
        <f>'[4]МО-вер 15'!$AG$36</f>
        <v>7211.5999999999995</v>
      </c>
      <c r="AB54" s="33">
        <f t="shared" si="13"/>
        <v>99.999999999999986</v>
      </c>
      <c r="AC54" s="33">
        <f>$AA$54</f>
        <v>7211.5999999999995</v>
      </c>
      <c r="AD54" s="33">
        <f t="shared" si="7"/>
        <v>100</v>
      </c>
      <c r="AE54" s="33">
        <f t="shared" si="9"/>
        <v>0</v>
      </c>
      <c r="AF54" s="14">
        <f t="shared" si="8"/>
        <v>0</v>
      </c>
      <c r="AG54" s="178">
        <f>'[3]Серп 15'!$AG$36</f>
        <v>7211.5999999999995</v>
      </c>
      <c r="AH54" s="178">
        <f t="shared" si="10"/>
        <v>15324.86</v>
      </c>
      <c r="AI54" s="178">
        <f t="shared" si="11"/>
        <v>22536.46</v>
      </c>
      <c r="AL54" s="136"/>
    </row>
    <row r="55" spans="1:38" s="143" customFormat="1" ht="33.75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27926.3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4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73">
        <v>2</v>
      </c>
      <c r="W55" s="73">
        <v>3</v>
      </c>
      <c r="X55" s="73">
        <v>0</v>
      </c>
      <c r="Y55" s="33">
        <f t="shared" si="6"/>
        <v>20</v>
      </c>
      <c r="Z55" s="33">
        <v>3796.24</v>
      </c>
      <c r="AA55" s="33">
        <f>'[4]МО-вер 15'!$AG$35</f>
        <v>3796.24</v>
      </c>
      <c r="AB55" s="33">
        <f t="shared" si="13"/>
        <v>100</v>
      </c>
      <c r="AC55" s="33">
        <f>$AA$55</f>
        <v>3796.24</v>
      </c>
      <c r="AD55" s="33">
        <f t="shared" si="7"/>
        <v>100</v>
      </c>
      <c r="AE55" s="33">
        <f t="shared" si="9"/>
        <v>0</v>
      </c>
      <c r="AF55" s="14">
        <f t="shared" si="8"/>
        <v>0</v>
      </c>
      <c r="AG55" s="178">
        <f>'[3]Серп 15'!$AG$35</f>
        <v>3796.24</v>
      </c>
      <c r="AH55" s="178">
        <f t="shared" si="10"/>
        <v>1756.43</v>
      </c>
      <c r="AI55" s="178">
        <f t="shared" si="11"/>
        <v>5552.67</v>
      </c>
      <c r="AJ55" s="137"/>
      <c r="AK55" s="189"/>
      <c r="AL55" s="142"/>
    </row>
    <row r="56" spans="1:38" s="143" customFormat="1" ht="24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17496.89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4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73">
        <v>21</v>
      </c>
      <c r="W56" s="73">
        <v>30</v>
      </c>
      <c r="X56" s="73">
        <v>0</v>
      </c>
      <c r="Y56" s="33">
        <f t="shared" si="6"/>
        <v>87.5</v>
      </c>
      <c r="Z56" s="33">
        <v>11805.99</v>
      </c>
      <c r="AA56" s="33">
        <f>'[4]МО-вер 15'!$AG$45</f>
        <v>11805.99</v>
      </c>
      <c r="AB56" s="33">
        <f t="shared" si="13"/>
        <v>100</v>
      </c>
      <c r="AC56" s="33">
        <f>$AA$56</f>
        <v>11805.99</v>
      </c>
      <c r="AD56" s="33">
        <f t="shared" si="7"/>
        <v>100</v>
      </c>
      <c r="AE56" s="33">
        <f t="shared" si="9"/>
        <v>0</v>
      </c>
      <c r="AF56" s="14">
        <f t="shared" si="8"/>
        <v>0</v>
      </c>
      <c r="AG56" s="178">
        <f>'[3]Серп 15'!$AG$45</f>
        <v>11805.99</v>
      </c>
      <c r="AH56" s="178">
        <f t="shared" si="10"/>
        <v>9428.77</v>
      </c>
      <c r="AI56" s="178">
        <f t="shared" si="11"/>
        <v>21234.760000000002</v>
      </c>
      <c r="AJ56" s="137"/>
      <c r="AK56" s="142"/>
      <c r="AL56" s="142"/>
    </row>
    <row r="57" spans="1:38" s="143" customFormat="1" ht="24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83319.520000000004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4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73">
        <v>21</v>
      </c>
      <c r="W57" s="73">
        <v>21</v>
      </c>
      <c r="X57" s="73">
        <v>0</v>
      </c>
      <c r="Y57" s="33">
        <f t="shared" si="6"/>
        <v>14.482758620689657</v>
      </c>
      <c r="Z57" s="33">
        <f>AA57</f>
        <v>11383.179999999998</v>
      </c>
      <c r="AA57" s="33">
        <f>'[4]МО-вер 15'!$AG$7</f>
        <v>11383.179999999998</v>
      </c>
      <c r="AB57" s="33">
        <f t="shared" si="13"/>
        <v>100</v>
      </c>
      <c r="AC57" s="33">
        <f>$AA$57</f>
        <v>11383.179999999998</v>
      </c>
      <c r="AD57" s="33">
        <f t="shared" si="7"/>
        <v>100</v>
      </c>
      <c r="AE57" s="33">
        <f t="shared" si="9"/>
        <v>0</v>
      </c>
      <c r="AF57" s="14">
        <f t="shared" si="8"/>
        <v>0</v>
      </c>
      <c r="AG57" s="178">
        <f>'[3]Серп 15'!$AG$7</f>
        <v>11383.179999999998</v>
      </c>
      <c r="AH57" s="178">
        <f t="shared" si="10"/>
        <v>16900.04</v>
      </c>
      <c r="AI57" s="178">
        <f t="shared" si="11"/>
        <v>28283.22</v>
      </c>
      <c r="AJ57" s="137"/>
      <c r="AK57" s="142"/>
      <c r="AL57" s="142"/>
    </row>
    <row r="58" spans="1:38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1464246.3399999994</v>
      </c>
      <c r="H58" s="58">
        <f t="shared" ref="H58:M58" si="15">SUM(H7:H57)</f>
        <v>1073</v>
      </c>
      <c r="I58" s="58">
        <f t="shared" si="15"/>
        <v>161</v>
      </c>
      <c r="J58" s="58">
        <f t="shared" si="15"/>
        <v>841</v>
      </c>
      <c r="K58" s="58">
        <f t="shared" si="15"/>
        <v>639</v>
      </c>
      <c r="L58" s="58">
        <f t="shared" si="15"/>
        <v>677</v>
      </c>
      <c r="M58" s="58">
        <f t="shared" si="15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35">
        <f>SUM(V7:V57)</f>
        <v>193</v>
      </c>
      <c r="W58" s="35">
        <f>SUM(W7:W57)</f>
        <v>265</v>
      </c>
      <c r="X58" s="35">
        <f>SUM(X7:X57)</f>
        <v>2</v>
      </c>
      <c r="Y58" s="33">
        <f>IF(H58=0,0,V58/H58)*100</f>
        <v>17.986952469711088</v>
      </c>
      <c r="Z58" s="33">
        <f>SUM(Z7:Z57)</f>
        <v>360924.81999999989</v>
      </c>
      <c r="AA58" s="108">
        <f>SUM(AA7:AA57)</f>
        <v>360924.81999999989</v>
      </c>
      <c r="AB58" s="33">
        <f>IF(Z58=0,0,AA58/Z58)*100</f>
        <v>100</v>
      </c>
      <c r="AC58" s="108">
        <f>SUM(AC7:AC57)</f>
        <v>360924.81999999989</v>
      </c>
      <c r="AD58" s="33">
        <f>IF(AA58=0,0,AC58/AA58)*100</f>
        <v>100</v>
      </c>
      <c r="AE58" s="33">
        <f>SUM(AE7:AE57)</f>
        <v>0</v>
      </c>
      <c r="AF58" s="14">
        <f>IF(AA58=0,0,AE58/AA58)*100</f>
        <v>0</v>
      </c>
      <c r="AG58" s="180">
        <f>SUM(AG7:AG57)</f>
        <v>357907.32999999996</v>
      </c>
      <c r="AH58" s="180">
        <f>SUM(AH7:AH57)</f>
        <v>344702.64999999997</v>
      </c>
      <c r="AI58" s="180">
        <f>SUM(AI7:AI57)</f>
        <v>702609.98</v>
      </c>
      <c r="AL58" s="136"/>
    </row>
    <row r="59" spans="1:38" s="137" customFormat="1" x14ac:dyDescent="0.25">
      <c r="A59" s="209"/>
      <c r="B59" s="209"/>
      <c r="C59" s="209"/>
      <c r="D59" s="209"/>
      <c r="E59" s="209"/>
      <c r="F59" s="209"/>
      <c r="G59" s="209"/>
      <c r="H59" s="147"/>
      <c r="I59" s="147"/>
      <c r="J59" s="147"/>
      <c r="K59" s="147"/>
      <c r="L59" s="147"/>
      <c r="M59" s="147"/>
      <c r="N59" s="148"/>
      <c r="O59" s="147"/>
      <c r="P59" s="147"/>
      <c r="Q59" s="148"/>
      <c r="R59" s="147"/>
      <c r="S59" s="148"/>
      <c r="T59" s="149"/>
      <c r="U59" s="148"/>
      <c r="V59" s="110"/>
      <c r="W59" s="110"/>
      <c r="X59" s="110"/>
      <c r="Y59" s="111"/>
      <c r="Z59" s="113"/>
      <c r="AA59" s="359">
        <v>344702.65</v>
      </c>
      <c r="AB59" s="359"/>
      <c r="AC59" s="359"/>
      <c r="AD59" s="111"/>
      <c r="AE59" s="111"/>
      <c r="AF59" s="148"/>
      <c r="AG59" s="180"/>
      <c r="AH59" s="180"/>
      <c r="AI59" s="180"/>
    </row>
    <row r="60" spans="1:38" s="137" customFormat="1" x14ac:dyDescent="0.25">
      <c r="A60" s="209"/>
      <c r="B60" s="209"/>
      <c r="C60" s="209"/>
      <c r="D60" s="209"/>
      <c r="E60" s="209"/>
      <c r="F60" s="209"/>
      <c r="G60" s="209"/>
      <c r="H60" s="147"/>
      <c r="I60" s="147"/>
      <c r="J60" s="147"/>
      <c r="K60" s="147"/>
      <c r="L60" s="147"/>
      <c r="M60" s="147"/>
      <c r="N60" s="148"/>
      <c r="O60" s="147"/>
      <c r="P60" s="147"/>
      <c r="Q60" s="148"/>
      <c r="R60" s="147"/>
      <c r="S60" s="148"/>
      <c r="T60" s="149"/>
      <c r="U60" s="148"/>
      <c r="V60" s="110"/>
      <c r="W60" s="110"/>
      <c r="X60" s="110"/>
      <c r="Y60" s="111"/>
      <c r="Z60" s="113"/>
      <c r="AA60" s="113"/>
      <c r="AB60" s="363" t="s">
        <v>184</v>
      </c>
      <c r="AC60" s="363"/>
      <c r="AD60" s="138"/>
      <c r="AE60" s="373" t="s">
        <v>185</v>
      </c>
      <c r="AF60" s="373"/>
      <c r="AG60" s="180"/>
      <c r="AH60" s="180"/>
      <c r="AI60" s="180"/>
    </row>
    <row r="61" spans="1:38" s="137" customFormat="1" x14ac:dyDescent="0.25">
      <c r="D61" s="154"/>
      <c r="S61" s="153" t="s">
        <v>180</v>
      </c>
      <c r="T61" s="149">
        <v>728494.79</v>
      </c>
      <c r="V61" s="109"/>
      <c r="W61" s="109"/>
      <c r="X61" s="109"/>
      <c r="Y61" s="109"/>
      <c r="Z61" s="113"/>
      <c r="AA61" s="113"/>
      <c r="AB61" s="131" t="s">
        <v>166</v>
      </c>
      <c r="AC61" s="129">
        <f>T58</f>
        <v>344702.64999999997</v>
      </c>
      <c r="AD61" s="129"/>
      <c r="AE61" s="381"/>
      <c r="AF61" s="381"/>
      <c r="AG61" s="133"/>
    </row>
    <row r="62" spans="1:38" s="137" customFormat="1" x14ac:dyDescent="0.25">
      <c r="D62" s="154"/>
      <c r="R62" s="367" t="s">
        <v>181</v>
      </c>
      <c r="S62" s="154" t="s">
        <v>177</v>
      </c>
      <c r="T62" s="155">
        <f>AC58</f>
        <v>360924.81999999989</v>
      </c>
      <c r="V62" s="109"/>
      <c r="W62" s="109"/>
      <c r="X62" s="109"/>
      <c r="Y62" s="109"/>
      <c r="Z62" s="128"/>
      <c r="AA62" s="364" t="s">
        <v>167</v>
      </c>
      <c r="AB62" s="364"/>
      <c r="AC62" s="130">
        <f>AG58</f>
        <v>357907.32999999996</v>
      </c>
      <c r="AD62" s="139" t="s">
        <v>171</v>
      </c>
      <c r="AE62" s="376">
        <v>92998.91</v>
      </c>
      <c r="AF62" s="376"/>
      <c r="AG62" s="133"/>
    </row>
    <row r="63" spans="1:38" s="137" customFormat="1" x14ac:dyDescent="0.25">
      <c r="D63" s="154"/>
      <c r="R63" s="367"/>
      <c r="S63" s="154" t="s">
        <v>178</v>
      </c>
      <c r="T63" s="156">
        <v>43532.480000000003</v>
      </c>
      <c r="V63" s="109"/>
      <c r="W63" s="109"/>
      <c r="X63" s="109"/>
      <c r="Y63" s="109"/>
      <c r="Z63" s="128"/>
      <c r="AA63" s="364" t="s">
        <v>168</v>
      </c>
      <c r="AB63" s="364"/>
      <c r="AC63" s="128">
        <v>90523.56</v>
      </c>
      <c r="AD63" s="139" t="s">
        <v>172</v>
      </c>
      <c r="AE63" s="375">
        <v>520874.99</v>
      </c>
      <c r="AF63" s="375"/>
      <c r="AG63" s="133"/>
    </row>
    <row r="64" spans="1:38" s="137" customFormat="1" x14ac:dyDescent="0.25">
      <c r="D64" s="154"/>
      <c r="R64" s="367"/>
      <c r="S64" s="157" t="s">
        <v>179</v>
      </c>
      <c r="T64" s="137">
        <v>10305.209999999999</v>
      </c>
      <c r="V64" s="109"/>
      <c r="W64" s="109"/>
      <c r="X64" s="109"/>
      <c r="Y64" s="109"/>
      <c r="Z64" s="128"/>
      <c r="AA64" s="365" t="s">
        <v>169</v>
      </c>
      <c r="AB64" s="365"/>
      <c r="AC64" s="129">
        <v>12385.79</v>
      </c>
      <c r="AD64" s="140" t="s">
        <v>173</v>
      </c>
      <c r="AE64" s="377">
        <f>AE62+AE63</f>
        <v>613873.9</v>
      </c>
      <c r="AF64" s="374"/>
      <c r="AG64" s="133"/>
    </row>
    <row r="65" spans="3:43" s="137" customFormat="1" x14ac:dyDescent="0.25">
      <c r="D65" s="154"/>
      <c r="R65" s="137" t="s">
        <v>182</v>
      </c>
      <c r="T65" s="154">
        <v>176172.34</v>
      </c>
      <c r="V65" s="109"/>
      <c r="W65" s="109"/>
      <c r="X65" s="109"/>
      <c r="Y65" s="109"/>
      <c r="Z65" s="128"/>
      <c r="AA65" s="362" t="s">
        <v>170</v>
      </c>
      <c r="AB65" s="362"/>
      <c r="AC65" s="130">
        <f>SUM(AC62:AC64)</f>
        <v>460816.67999999993</v>
      </c>
      <c r="AD65" s="128"/>
      <c r="AE65" s="128"/>
      <c r="AF65" s="133"/>
      <c r="AG65" s="133"/>
    </row>
    <row r="66" spans="3:43" s="137" customFormat="1" x14ac:dyDescent="0.25">
      <c r="D66" s="154"/>
      <c r="T66" s="158">
        <f>T61-T62-T63-T64-T65</f>
        <v>137559.94000000015</v>
      </c>
      <c r="V66" s="109"/>
      <c r="W66" s="109"/>
      <c r="X66" s="109"/>
      <c r="Y66" s="109"/>
      <c r="Z66" s="128"/>
      <c r="AA66" s="213"/>
      <c r="AB66" s="128"/>
      <c r="AC66" s="130">
        <v>0.45</v>
      </c>
      <c r="AD66" s="128"/>
      <c r="AE66" s="128"/>
      <c r="AF66" s="133"/>
      <c r="AG66" s="133"/>
    </row>
    <row r="67" spans="3:43" s="137" customFormat="1" ht="15.75" x14ac:dyDescent="0.25">
      <c r="V67" s="109"/>
      <c r="W67" s="109"/>
      <c r="X67" s="109"/>
      <c r="Y67" s="109"/>
      <c r="Z67" s="109"/>
      <c r="AA67" s="214"/>
      <c r="AB67" s="109"/>
      <c r="AC67" s="192">
        <f>SUM(AC65:AC66)</f>
        <v>460817.12999999995</v>
      </c>
      <c r="AD67" s="109"/>
      <c r="AE67" s="109"/>
    </row>
    <row r="68" spans="3:43" s="137" customFormat="1" x14ac:dyDescent="0.25">
      <c r="V68" s="109"/>
      <c r="W68" s="109"/>
      <c r="X68" s="109"/>
      <c r="Y68" s="109"/>
      <c r="Z68" s="109"/>
      <c r="AA68" s="214"/>
      <c r="AB68" s="109"/>
      <c r="AC68" s="109"/>
      <c r="AD68" s="109"/>
      <c r="AE68" s="109"/>
    </row>
    <row r="69" spans="3:43" s="120" customFormat="1" x14ac:dyDescent="0.25">
      <c r="V69" s="135"/>
      <c r="W69" s="135"/>
      <c r="X69" s="135"/>
      <c r="Y69" s="135"/>
      <c r="Z69" s="135"/>
      <c r="AA69" s="215"/>
      <c r="AB69" s="135"/>
      <c r="AC69" s="135"/>
      <c r="AD69" s="135"/>
      <c r="AE69" s="135"/>
      <c r="AG69" s="137"/>
      <c r="AH69" s="137"/>
      <c r="AI69" s="137"/>
      <c r="AJ69" s="137"/>
    </row>
    <row r="70" spans="3:43" s="120" customFormat="1" x14ac:dyDescent="0.25">
      <c r="V70" s="135"/>
      <c r="W70" s="135"/>
      <c r="X70" s="135"/>
      <c r="Y70" s="135"/>
      <c r="Z70" s="135"/>
      <c r="AA70" s="215"/>
      <c r="AB70" s="135"/>
      <c r="AC70" s="135"/>
      <c r="AD70" s="135"/>
      <c r="AE70" s="135"/>
      <c r="AG70" s="137"/>
      <c r="AH70" s="137"/>
      <c r="AI70" s="137"/>
      <c r="AJ70" s="137"/>
    </row>
    <row r="71" spans="3:43" s="78" customFormat="1" x14ac:dyDescent="0.25">
      <c r="C71" s="120"/>
      <c r="V71" s="83"/>
      <c r="W71" s="83"/>
      <c r="X71" s="83"/>
      <c r="Y71" s="83"/>
      <c r="Z71" s="83"/>
      <c r="AA71" s="216"/>
      <c r="AB71" s="135"/>
      <c r="AC71" s="135"/>
      <c r="AD71" s="135"/>
      <c r="AE71" s="135"/>
      <c r="AF71" s="120"/>
      <c r="AG71" s="137"/>
      <c r="AH71" s="137"/>
      <c r="AI71" s="137"/>
      <c r="AJ71" s="137"/>
      <c r="AK71" s="120"/>
      <c r="AL71" s="120"/>
      <c r="AM71" s="120"/>
      <c r="AN71" s="120"/>
      <c r="AO71" s="120"/>
      <c r="AP71" s="120"/>
      <c r="AQ71" s="120"/>
    </row>
    <row r="72" spans="3:43" s="78" customFormat="1" x14ac:dyDescent="0.25">
      <c r="C72" s="120"/>
      <c r="V72" s="83"/>
      <c r="W72" s="83"/>
      <c r="X72" s="83"/>
      <c r="Y72" s="83"/>
      <c r="Z72" s="83"/>
      <c r="AA72" s="216"/>
      <c r="AB72" s="135"/>
      <c r="AC72" s="135"/>
      <c r="AD72" s="135"/>
      <c r="AE72" s="135"/>
      <c r="AF72" s="120"/>
      <c r="AG72" s="137"/>
      <c r="AH72" s="137"/>
      <c r="AI72" s="137"/>
      <c r="AJ72" s="137"/>
      <c r="AK72" s="120"/>
      <c r="AL72" s="120"/>
    </row>
    <row r="73" spans="3:43" s="78" customFormat="1" x14ac:dyDescent="0.25">
      <c r="V73" s="83"/>
      <c r="W73" s="83"/>
      <c r="X73" s="83"/>
      <c r="Y73" s="83"/>
      <c r="Z73" s="83"/>
      <c r="AA73" s="216"/>
      <c r="AB73" s="135"/>
      <c r="AC73" s="135"/>
      <c r="AD73" s="135"/>
      <c r="AE73" s="135"/>
      <c r="AF73" s="120"/>
      <c r="AG73" s="137"/>
      <c r="AH73" s="137"/>
      <c r="AI73" s="137"/>
      <c r="AJ73" s="137"/>
      <c r="AK73" s="120"/>
      <c r="AL73" s="120"/>
    </row>
    <row r="74" spans="3:43" s="78" customFormat="1" x14ac:dyDescent="0.25">
      <c r="V74" s="83"/>
      <c r="W74" s="83"/>
      <c r="X74" s="83"/>
      <c r="Y74" s="83"/>
      <c r="Z74" s="83"/>
      <c r="AA74" s="216"/>
      <c r="AB74" s="83"/>
      <c r="AC74" s="83"/>
      <c r="AD74" s="83"/>
      <c r="AE74" s="83"/>
      <c r="AG74" s="137"/>
      <c r="AH74" s="137"/>
      <c r="AI74" s="137"/>
      <c r="AJ74" s="137"/>
      <c r="AK74" s="120"/>
    </row>
    <row r="75" spans="3:43" s="78" customFormat="1" x14ac:dyDescent="0.25">
      <c r="V75" s="83"/>
      <c r="W75" s="83"/>
      <c r="X75" s="83"/>
      <c r="Y75" s="83"/>
      <c r="Z75" s="83"/>
      <c r="AA75" s="216"/>
      <c r="AB75" s="83"/>
      <c r="AC75" s="83"/>
      <c r="AD75" s="83"/>
      <c r="AE75" s="83"/>
      <c r="AG75" s="137"/>
      <c r="AH75" s="137"/>
      <c r="AI75" s="137"/>
      <c r="AJ75" s="137"/>
      <c r="AK75" s="120"/>
    </row>
    <row r="76" spans="3:43" s="78" customFormat="1" x14ac:dyDescent="0.25">
      <c r="V76" s="83"/>
      <c r="W76" s="83"/>
      <c r="X76" s="83"/>
      <c r="Y76" s="83"/>
      <c r="Z76" s="83"/>
      <c r="AA76" s="216"/>
      <c r="AB76" s="83"/>
      <c r="AC76" s="83"/>
      <c r="AD76" s="83"/>
      <c r="AE76" s="83"/>
      <c r="AG76" s="137"/>
      <c r="AH76" s="137"/>
      <c r="AI76" s="137"/>
      <c r="AJ76" s="137"/>
      <c r="AK76" s="120"/>
    </row>
    <row r="77" spans="3:43" s="78" customFormat="1" x14ac:dyDescent="0.25">
      <c r="V77" s="83"/>
      <c r="W77" s="83"/>
      <c r="X77" s="83"/>
      <c r="Y77" s="83"/>
      <c r="Z77" s="83"/>
      <c r="AA77" s="216"/>
      <c r="AB77" s="83"/>
      <c r="AC77" s="83"/>
      <c r="AD77" s="83"/>
      <c r="AE77" s="83"/>
      <c r="AG77" s="137"/>
      <c r="AH77" s="137"/>
      <c r="AI77" s="137"/>
      <c r="AJ77" s="137"/>
      <c r="AK77" s="120"/>
    </row>
  </sheetData>
  <mergeCells count="47">
    <mergeCell ref="AA65:AB65"/>
    <mergeCell ref="AE61:AF61"/>
    <mergeCell ref="R62:R64"/>
    <mergeCell ref="AA62:AB62"/>
    <mergeCell ref="AE62:AF62"/>
    <mergeCell ref="AA63:AB63"/>
    <mergeCell ref="AE63:AF63"/>
    <mergeCell ref="AA64:AB64"/>
    <mergeCell ref="AE64:AF64"/>
    <mergeCell ref="A58:F58"/>
    <mergeCell ref="AA59:AC59"/>
    <mergeCell ref="AB60:AC60"/>
    <mergeCell ref="AE60:AF60"/>
    <mergeCell ref="V4:V5"/>
    <mergeCell ref="W4:W5"/>
    <mergeCell ref="X4:X5"/>
    <mergeCell ref="Y4:Y5"/>
    <mergeCell ref="Z4:Z5"/>
    <mergeCell ref="AA4:AB4"/>
    <mergeCell ref="M4:M5"/>
    <mergeCell ref="N4:N5"/>
    <mergeCell ref="O4:O5"/>
    <mergeCell ref="P4:Q4"/>
    <mergeCell ref="T4:U4"/>
    <mergeCell ref="AC4:AD4"/>
    <mergeCell ref="K3:O3"/>
    <mergeCell ref="P3:U3"/>
    <mergeCell ref="V3:Z3"/>
    <mergeCell ref="AA3:AF3"/>
    <mergeCell ref="R4:S4"/>
    <mergeCell ref="AE4:AF4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H4:H5"/>
    <mergeCell ref="I4:I5"/>
    <mergeCell ref="J4:J5"/>
    <mergeCell ref="K4:K5"/>
    <mergeCell ref="L4:L5"/>
    <mergeCell ref="V2:AF2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opLeftCell="L43" zoomScale="85" zoomScaleNormal="85" workbookViewId="0">
      <selection activeCell="AI54" sqref="AI54:AI55"/>
    </sheetView>
  </sheetViews>
  <sheetFormatPr defaultRowHeight="37.5" customHeight="1" x14ac:dyDescent="0.25"/>
  <cols>
    <col min="3" max="3" width="2.28515625" customWidth="1"/>
    <col min="4" max="4" width="17.42578125" customWidth="1"/>
    <col min="16" max="17" width="9.140625" style="78"/>
    <col min="18" max="18" width="10.7109375" style="78" bestFit="1" customWidth="1"/>
    <col min="19" max="19" width="9.28515625" style="78" bestFit="1" customWidth="1"/>
    <col min="20" max="20" width="9.7109375" style="78" customWidth="1"/>
    <col min="21" max="21" width="9.5703125" bestFit="1" customWidth="1"/>
    <col min="22" max="25" width="9.5703125" style="83" bestFit="1" customWidth="1"/>
    <col min="26" max="26" width="10.7109375" style="83" bestFit="1" customWidth="1"/>
    <col min="27" max="27" width="12.42578125" style="83" bestFit="1" customWidth="1"/>
    <col min="28" max="28" width="9.7109375" style="83" bestFit="1" customWidth="1"/>
    <col min="29" max="29" width="11.42578125" style="83" customWidth="1"/>
    <col min="30" max="30" width="9.5703125" style="83" bestFit="1" customWidth="1"/>
    <col min="31" max="31" width="10.7109375" style="83" bestFit="1" customWidth="1"/>
    <col min="32" max="32" width="9.7109375" style="78" bestFit="1" customWidth="1"/>
    <col min="33" max="33" width="10.85546875" style="137" customWidth="1"/>
    <col min="34" max="35" width="12.42578125" style="137" bestFit="1" customWidth="1"/>
    <col min="36" max="36" width="9.140625" style="137"/>
    <col min="37" max="37" width="9.140625" style="136"/>
  </cols>
  <sheetData>
    <row r="1" spans="1:38" ht="37.5" customHeight="1" x14ac:dyDescent="0.25">
      <c r="A1" s="307" t="s">
        <v>198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L1" s="136"/>
    </row>
    <row r="2" spans="1:38" ht="37.5" customHeight="1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00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L2" s="136"/>
    </row>
    <row r="3" spans="1:38" ht="37.5" customHeight="1" x14ac:dyDescent="0.25">
      <c r="A3" s="303"/>
      <c r="B3" s="303"/>
      <c r="C3" s="303"/>
      <c r="D3" s="318"/>
      <c r="E3" s="301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21" t="s">
        <v>17</v>
      </c>
      <c r="W3" s="325"/>
      <c r="X3" s="325"/>
      <c r="Y3" s="325"/>
      <c r="Z3" s="322"/>
      <c r="AA3" s="304" t="s">
        <v>26</v>
      </c>
      <c r="AB3" s="305"/>
      <c r="AC3" s="305"/>
      <c r="AD3" s="305"/>
      <c r="AE3" s="305"/>
      <c r="AF3" s="306"/>
      <c r="AL3" s="136"/>
    </row>
    <row r="4" spans="1:38" ht="37.5" customHeight="1" x14ac:dyDescent="0.25">
      <c r="A4" s="303"/>
      <c r="B4" s="303"/>
      <c r="C4" s="303"/>
      <c r="D4" s="318"/>
      <c r="E4" s="301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323" t="s">
        <v>9</v>
      </c>
      <c r="W4" s="323" t="s">
        <v>24</v>
      </c>
      <c r="X4" s="323" t="s">
        <v>23</v>
      </c>
      <c r="Y4" s="323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26" t="s">
        <v>19</v>
      </c>
      <c r="AA4" s="321" t="s">
        <v>2</v>
      </c>
      <c r="AB4" s="322"/>
      <c r="AC4" s="321" t="s">
        <v>7</v>
      </c>
      <c r="AD4" s="322"/>
      <c r="AE4" s="304" t="s">
        <v>16</v>
      </c>
      <c r="AF4" s="306"/>
      <c r="AL4" s="136"/>
    </row>
    <row r="5" spans="1:38" s="83" customFormat="1" ht="37.5" customHeight="1" x14ac:dyDescent="0.25">
      <c r="A5" s="299"/>
      <c r="B5" s="299"/>
      <c r="C5" s="299"/>
      <c r="D5" s="319"/>
      <c r="E5" s="302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324"/>
      <c r="Y5" s="324"/>
      <c r="Z5" s="327"/>
      <c r="AA5" s="84" t="str">
        <f>"сума, грн.
(гр."&amp;T6&amp;"+гр."&amp;Z6&amp;")"</f>
        <v>сума, грн.
(гр.20+гр.26)</v>
      </c>
      <c r="AB5" s="85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85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3" t="s">
        <v>165</v>
      </c>
      <c r="AH5" s="133" t="s">
        <v>163</v>
      </c>
      <c r="AI5" s="133" t="s">
        <v>164</v>
      </c>
      <c r="AJ5" s="137"/>
      <c r="AK5" s="135"/>
      <c r="AL5" s="135"/>
    </row>
    <row r="6" spans="1:38" s="83" customFormat="1" ht="37.5" customHeight="1" x14ac:dyDescent="0.25">
      <c r="A6" s="11">
        <v>1</v>
      </c>
      <c r="B6" s="57">
        <f>A6+1</f>
        <v>2</v>
      </c>
      <c r="C6" s="11">
        <f t="shared" ref="C6:AD6" si="0">B6+1</f>
        <v>3</v>
      </c>
      <c r="D6" s="48">
        <f t="shared" si="0"/>
        <v>4</v>
      </c>
      <c r="E6" s="61">
        <f t="shared" si="0"/>
        <v>5</v>
      </c>
      <c r="F6" s="60">
        <f t="shared" si="0"/>
        <v>6</v>
      </c>
      <c r="G6" s="11">
        <f t="shared" si="0"/>
        <v>7</v>
      </c>
      <c r="H6" s="11">
        <f t="shared" si="0"/>
        <v>8</v>
      </c>
      <c r="I6" s="11">
        <f t="shared" si="0"/>
        <v>9</v>
      </c>
      <c r="J6" s="11">
        <f t="shared" si="0"/>
        <v>10</v>
      </c>
      <c r="K6" s="11">
        <f t="shared" si="0"/>
        <v>11</v>
      </c>
      <c r="L6" s="11">
        <f t="shared" si="0"/>
        <v>12</v>
      </c>
      <c r="M6" s="11">
        <f t="shared" si="0"/>
        <v>13</v>
      </c>
      <c r="N6" s="11">
        <f t="shared" si="0"/>
        <v>14</v>
      </c>
      <c r="O6" s="11">
        <f t="shared" si="0"/>
        <v>15</v>
      </c>
      <c r="P6" s="11">
        <f t="shared" si="0"/>
        <v>16</v>
      </c>
      <c r="Q6" s="11">
        <f t="shared" si="0"/>
        <v>17</v>
      </c>
      <c r="R6" s="11">
        <f t="shared" si="0"/>
        <v>18</v>
      </c>
      <c r="S6" s="11">
        <f t="shared" si="0"/>
        <v>19</v>
      </c>
      <c r="T6" s="11">
        <f t="shared" si="0"/>
        <v>20</v>
      </c>
      <c r="U6" s="11">
        <f t="shared" si="0"/>
        <v>21</v>
      </c>
      <c r="V6" s="72">
        <f t="shared" si="0"/>
        <v>22</v>
      </c>
      <c r="W6" s="72">
        <f t="shared" si="0"/>
        <v>23</v>
      </c>
      <c r="X6" s="72">
        <f t="shared" si="0"/>
        <v>24</v>
      </c>
      <c r="Y6" s="72">
        <f t="shared" si="0"/>
        <v>25</v>
      </c>
      <c r="Z6" s="72">
        <f t="shared" si="0"/>
        <v>26</v>
      </c>
      <c r="AA6" s="72">
        <f t="shared" si="0"/>
        <v>27</v>
      </c>
      <c r="AB6" s="72">
        <f t="shared" si="0"/>
        <v>28</v>
      </c>
      <c r="AC6" s="72">
        <f t="shared" si="0"/>
        <v>29</v>
      </c>
      <c r="AD6" s="72">
        <f t="shared" si="0"/>
        <v>30</v>
      </c>
      <c r="AE6" s="72">
        <v>31</v>
      </c>
      <c r="AF6" s="11">
        <v>32</v>
      </c>
      <c r="AG6" s="133" t="s">
        <v>183</v>
      </c>
      <c r="AH6" s="133"/>
      <c r="AI6" s="133"/>
      <c r="AJ6" s="137"/>
      <c r="AK6" s="135"/>
      <c r="AL6" s="135"/>
    </row>
    <row r="7" spans="1:38" s="83" customFormat="1" ht="37.5" customHeight="1" x14ac:dyDescent="0.25">
      <c r="A7" s="62">
        <v>1</v>
      </c>
      <c r="B7" s="63" t="s">
        <v>146</v>
      </c>
      <c r="C7" s="64"/>
      <c r="D7" s="48" t="s">
        <v>27</v>
      </c>
      <c r="E7" s="53" t="s">
        <v>28</v>
      </c>
      <c r="F7" s="48" t="s">
        <v>29</v>
      </c>
      <c r="G7" s="14">
        <v>72053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73">
        <v>8</v>
      </c>
      <c r="W7" s="73">
        <v>18</v>
      </c>
      <c r="X7" s="73">
        <v>0</v>
      </c>
      <c r="Y7" s="33">
        <f t="shared" ref="Y7:Y57" si="6">IF(H7=0,0,V7/H7)*100</f>
        <v>27.586206896551722</v>
      </c>
      <c r="Z7" s="33">
        <v>16454.919999999998</v>
      </c>
      <c r="AA7" s="33">
        <f>'[4]МО-вер 15'!$AG$18</f>
        <v>16454.919999999998</v>
      </c>
      <c r="AB7" s="33">
        <f>AA7/Z7*100</f>
        <v>100</v>
      </c>
      <c r="AC7" s="33">
        <f>$AA$7</f>
        <v>16454.919999999998</v>
      </c>
      <c r="AD7" s="33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78">
        <f>'[3]Серп 15'!$AG$18</f>
        <v>16454.919999999998</v>
      </c>
      <c r="AH7" s="178">
        <f>T7</f>
        <v>7644.35</v>
      </c>
      <c r="AI7" s="178">
        <f>AG7+AH7</f>
        <v>24099.269999999997</v>
      </c>
      <c r="AJ7" s="137"/>
      <c r="AK7" s="135"/>
      <c r="AL7" s="135"/>
    </row>
    <row r="8" spans="1:38" s="83" customFormat="1" ht="37.5" customHeight="1" x14ac:dyDescent="0.25">
      <c r="A8" s="62">
        <v>2</v>
      </c>
      <c r="B8" s="63" t="s">
        <v>146</v>
      </c>
      <c r="C8" s="64"/>
      <c r="D8" s="48" t="s">
        <v>30</v>
      </c>
      <c r="E8" s="53" t="s">
        <v>31</v>
      </c>
      <c r="F8" s="48" t="s">
        <v>32</v>
      </c>
      <c r="G8" s="16">
        <v>6609.92</v>
      </c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73">
        <v>0</v>
      </c>
      <c r="W8" s="73">
        <v>0</v>
      </c>
      <c r="X8" s="73">
        <v>0</v>
      </c>
      <c r="Y8" s="33">
        <f t="shared" si="6"/>
        <v>0</v>
      </c>
      <c r="Z8" s="33">
        <v>0</v>
      </c>
      <c r="AA8" s="33">
        <f>'[4]МО-вер 15'!$AG$50</f>
        <v>0</v>
      </c>
      <c r="AB8" s="33">
        <v>0</v>
      </c>
      <c r="AC8" s="33">
        <f>AA8</f>
        <v>0</v>
      </c>
      <c r="AD8" s="33">
        <f t="shared" si="7"/>
        <v>0</v>
      </c>
      <c r="AE8" s="33">
        <f t="shared" ref="AE8:AE57" si="9">AA8-AC8</f>
        <v>0</v>
      </c>
      <c r="AF8" s="14">
        <f t="shared" si="8"/>
        <v>0</v>
      </c>
      <c r="AG8" s="133">
        <v>0</v>
      </c>
      <c r="AH8" s="178">
        <f t="shared" ref="AH8:AH57" si="10">T8</f>
        <v>0</v>
      </c>
      <c r="AI8" s="178">
        <f t="shared" ref="AI8:AI57" si="11">AG8+AH8</f>
        <v>0</v>
      </c>
      <c r="AJ8" s="137"/>
      <c r="AK8" s="135"/>
      <c r="AL8" s="135"/>
    </row>
    <row r="9" spans="1:38" s="83" customFormat="1" ht="37.5" customHeight="1" x14ac:dyDescent="0.25">
      <c r="A9" s="62">
        <v>3</v>
      </c>
      <c r="B9" s="63" t="s">
        <v>146</v>
      </c>
      <c r="C9" s="64"/>
      <c r="D9" s="48" t="s">
        <v>33</v>
      </c>
      <c r="E9" s="53" t="s">
        <v>34</v>
      </c>
      <c r="F9" s="48" t="s">
        <v>35</v>
      </c>
      <c r="G9" s="16">
        <v>55362.93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73">
        <v>0</v>
      </c>
      <c r="W9" s="73">
        <v>0</v>
      </c>
      <c r="X9" s="73">
        <v>0</v>
      </c>
      <c r="Y9" s="33">
        <f t="shared" si="6"/>
        <v>0</v>
      </c>
      <c r="Z9" s="33">
        <v>0</v>
      </c>
      <c r="AA9" s="33">
        <f>'[4]МО-вер 15'!$AG$22</f>
        <v>0</v>
      </c>
      <c r="AB9" s="33">
        <v>0</v>
      </c>
      <c r="AC9" s="33">
        <f>$AA$9</f>
        <v>0</v>
      </c>
      <c r="AD9" s="33">
        <f t="shared" si="7"/>
        <v>0</v>
      </c>
      <c r="AE9" s="33">
        <f t="shared" si="9"/>
        <v>0</v>
      </c>
      <c r="AF9" s="14">
        <f t="shared" si="8"/>
        <v>0</v>
      </c>
      <c r="AG9" s="178">
        <f>'[3]Серп 15'!$AG$22</f>
        <v>0</v>
      </c>
      <c r="AH9" s="178">
        <f t="shared" si="10"/>
        <v>26929.119999999999</v>
      </c>
      <c r="AI9" s="178">
        <f t="shared" si="11"/>
        <v>26929.119999999999</v>
      </c>
      <c r="AJ9" s="137"/>
      <c r="AK9" s="135"/>
      <c r="AL9" s="135"/>
    </row>
    <row r="10" spans="1:38" s="83" customFormat="1" ht="37.5" customHeight="1" x14ac:dyDescent="0.25">
      <c r="A10" s="62">
        <v>4</v>
      </c>
      <c r="B10" s="63" t="s">
        <v>146</v>
      </c>
      <c r="C10" s="64"/>
      <c r="D10" s="48" t="s">
        <v>36</v>
      </c>
      <c r="E10" s="53" t="s">
        <v>31</v>
      </c>
      <c r="F10" s="48" t="s">
        <v>37</v>
      </c>
      <c r="G10" s="16">
        <v>14950.87</v>
      </c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73">
        <v>0</v>
      </c>
      <c r="W10" s="73">
        <v>0</v>
      </c>
      <c r="X10" s="73">
        <v>0</v>
      </c>
      <c r="Y10" s="33">
        <f t="shared" si="6"/>
        <v>0</v>
      </c>
      <c r="Z10" s="33">
        <v>0</v>
      </c>
      <c r="AA10" s="33">
        <f t="shared" ref="AA10:AA52" si="12">AI10</f>
        <v>0</v>
      </c>
      <c r="AB10" s="33">
        <v>0</v>
      </c>
      <c r="AC10" s="33">
        <f>AA10</f>
        <v>0</v>
      </c>
      <c r="AD10" s="33">
        <f t="shared" si="7"/>
        <v>0</v>
      </c>
      <c r="AE10" s="33">
        <f t="shared" si="9"/>
        <v>0</v>
      </c>
      <c r="AF10" s="14">
        <f t="shared" si="8"/>
        <v>0</v>
      </c>
      <c r="AG10" s="133">
        <v>0</v>
      </c>
      <c r="AH10" s="178">
        <f t="shared" si="10"/>
        <v>0</v>
      </c>
      <c r="AI10" s="178">
        <f t="shared" si="11"/>
        <v>0</v>
      </c>
      <c r="AJ10" s="137"/>
      <c r="AK10" s="135"/>
      <c r="AL10" s="135"/>
    </row>
    <row r="11" spans="1:38" s="83" customFormat="1" ht="37.5" customHeight="1" x14ac:dyDescent="0.25">
      <c r="A11" s="62">
        <v>5</v>
      </c>
      <c r="B11" s="63" t="s">
        <v>146</v>
      </c>
      <c r="C11" s="64"/>
      <c r="D11" s="48" t="s">
        <v>38</v>
      </c>
      <c r="E11" s="53" t="s">
        <v>31</v>
      </c>
      <c r="F11" s="48" t="s">
        <v>39</v>
      </c>
      <c r="G11" s="16">
        <v>704.35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73">
        <v>1</v>
      </c>
      <c r="W11" s="73">
        <v>1</v>
      </c>
      <c r="X11" s="73">
        <v>0</v>
      </c>
      <c r="Y11" s="33">
        <f t="shared" si="6"/>
        <v>25</v>
      </c>
      <c r="Z11" s="33">
        <v>23999.51</v>
      </c>
      <c r="AA11" s="33">
        <f>'[4]МО-вер 15'!$AG$20</f>
        <v>23999.510000000002</v>
      </c>
      <c r="AB11" s="33">
        <f t="shared" ref="AB11:AB57" si="13">AA11/Z11*100</f>
        <v>100.00000000000003</v>
      </c>
      <c r="AC11" s="33">
        <f>$AA$11</f>
        <v>23999.510000000002</v>
      </c>
      <c r="AD11" s="33">
        <f t="shared" si="7"/>
        <v>100</v>
      </c>
      <c r="AE11" s="33">
        <f t="shared" si="9"/>
        <v>0</v>
      </c>
      <c r="AF11" s="14">
        <f t="shared" si="8"/>
        <v>0</v>
      </c>
      <c r="AG11" s="178">
        <f>'[3]Серп 15'!$AG$20</f>
        <v>23999.510000000002</v>
      </c>
      <c r="AH11" s="178">
        <f t="shared" si="10"/>
        <v>0</v>
      </c>
      <c r="AI11" s="178">
        <f t="shared" si="11"/>
        <v>23999.510000000002</v>
      </c>
      <c r="AJ11" s="137"/>
      <c r="AK11" s="135"/>
      <c r="AL11" s="135"/>
    </row>
    <row r="12" spans="1:38" s="83" customFormat="1" ht="37.5" customHeight="1" x14ac:dyDescent="0.25">
      <c r="A12" s="62">
        <v>6</v>
      </c>
      <c r="B12" s="63" t="s">
        <v>146</v>
      </c>
      <c r="C12" s="64"/>
      <c r="D12" s="48" t="s">
        <v>40</v>
      </c>
      <c r="E12" s="53" t="s">
        <v>31</v>
      </c>
      <c r="F12" s="48" t="s">
        <v>41</v>
      </c>
      <c r="G12" s="16">
        <v>22484.86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73">
        <v>1</v>
      </c>
      <c r="W12" s="73">
        <v>1</v>
      </c>
      <c r="X12" s="73">
        <v>0</v>
      </c>
      <c r="Y12" s="33">
        <f t="shared" si="6"/>
        <v>10</v>
      </c>
      <c r="Z12" s="33">
        <v>363.55</v>
      </c>
      <c r="AA12" s="33">
        <f>'[4]МО-вер 15'!$AG$37</f>
        <v>363.55</v>
      </c>
      <c r="AB12" s="33">
        <f t="shared" si="13"/>
        <v>100</v>
      </c>
      <c r="AC12" s="33">
        <f>$AA$12</f>
        <v>363.55</v>
      </c>
      <c r="AD12" s="33">
        <f t="shared" si="7"/>
        <v>100</v>
      </c>
      <c r="AE12" s="33">
        <f t="shared" si="9"/>
        <v>0</v>
      </c>
      <c r="AF12" s="14">
        <f t="shared" si="8"/>
        <v>0</v>
      </c>
      <c r="AG12" s="178">
        <f>'[3]Серп 15'!$AG$37</f>
        <v>363.55</v>
      </c>
      <c r="AH12" s="178">
        <f t="shared" si="10"/>
        <v>4759.0200000000004</v>
      </c>
      <c r="AI12" s="178">
        <f t="shared" si="11"/>
        <v>5122.5700000000006</v>
      </c>
      <c r="AJ12" s="137"/>
      <c r="AK12" s="135"/>
      <c r="AL12" s="135"/>
    </row>
    <row r="13" spans="1:38" s="83" customFormat="1" ht="37.5" customHeight="1" x14ac:dyDescent="0.25">
      <c r="A13" s="62">
        <v>7</v>
      </c>
      <c r="B13" s="63" t="s">
        <v>146</v>
      </c>
      <c r="C13" s="64"/>
      <c r="D13" s="48" t="s">
        <v>42</v>
      </c>
      <c r="E13" s="53" t="s">
        <v>31</v>
      </c>
      <c r="F13" s="48" t="s">
        <v>43</v>
      </c>
      <c r="G13" s="16">
        <v>62268.27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73">
        <v>3</v>
      </c>
      <c r="W13" s="73">
        <v>3</v>
      </c>
      <c r="X13" s="73">
        <v>0</v>
      </c>
      <c r="Y13" s="33">
        <f t="shared" si="6"/>
        <v>9.375</v>
      </c>
      <c r="Z13" s="33">
        <f>AA13</f>
        <v>3516.96</v>
      </c>
      <c r="AA13" s="33">
        <f>'[4]МО-вер 15'!$AG$16</f>
        <v>3516.96</v>
      </c>
      <c r="AB13" s="33">
        <f t="shared" si="13"/>
        <v>100</v>
      </c>
      <c r="AC13" s="33">
        <f>$AA$13</f>
        <v>3516.96</v>
      </c>
      <c r="AD13" s="33">
        <f t="shared" si="7"/>
        <v>100</v>
      </c>
      <c r="AE13" s="33">
        <f t="shared" si="9"/>
        <v>0</v>
      </c>
      <c r="AF13" s="14">
        <f t="shared" si="8"/>
        <v>0</v>
      </c>
      <c r="AG13" s="178">
        <f>'[3]Серп 15'!$AG$16</f>
        <v>3516.96</v>
      </c>
      <c r="AH13" s="178">
        <f t="shared" si="10"/>
        <v>13040.39</v>
      </c>
      <c r="AI13" s="178">
        <f t="shared" si="11"/>
        <v>16557.349999999999</v>
      </c>
      <c r="AJ13" s="137"/>
      <c r="AK13" s="135"/>
      <c r="AL13" s="135"/>
    </row>
    <row r="14" spans="1:38" ht="37.5" customHeight="1" x14ac:dyDescent="0.25">
      <c r="A14" s="62">
        <v>8</v>
      </c>
      <c r="B14" s="63" t="s">
        <v>146</v>
      </c>
      <c r="C14" s="64"/>
      <c r="D14" s="48" t="s">
        <v>44</v>
      </c>
      <c r="E14" s="53" t="s">
        <v>45</v>
      </c>
      <c r="F14" s="48" t="s">
        <v>46</v>
      </c>
      <c r="G14" s="16">
        <v>9637.2900000000009</v>
      </c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>IF(P14=0,0,T14/P14)*100</f>
        <v>43.080003579318515</v>
      </c>
      <c r="V14" s="73">
        <v>0</v>
      </c>
      <c r="W14" s="73">
        <v>0</v>
      </c>
      <c r="X14" s="73">
        <v>0</v>
      </c>
      <c r="Y14" s="33">
        <f t="shared" si="6"/>
        <v>0</v>
      </c>
      <c r="Z14" s="33">
        <v>0</v>
      </c>
      <c r="AA14" s="33">
        <f>'[4]МО-вер 15'!$AG$48</f>
        <v>0</v>
      </c>
      <c r="AB14" s="33">
        <v>0</v>
      </c>
      <c r="AC14" s="33">
        <f>$AA$14</f>
        <v>0</v>
      </c>
      <c r="AD14" s="33">
        <f t="shared" si="7"/>
        <v>0</v>
      </c>
      <c r="AE14" s="33">
        <f t="shared" si="9"/>
        <v>0</v>
      </c>
      <c r="AF14" s="14">
        <f t="shared" si="8"/>
        <v>0</v>
      </c>
      <c r="AG14" s="178">
        <f>'[3]Серп 15'!$AG$48</f>
        <v>0</v>
      </c>
      <c r="AH14" s="178">
        <f t="shared" si="10"/>
        <v>3707.03</v>
      </c>
      <c r="AI14" s="178">
        <f t="shared" si="11"/>
        <v>3707.03</v>
      </c>
      <c r="AL14" s="136"/>
    </row>
    <row r="15" spans="1:38" ht="37.5" customHeight="1" x14ac:dyDescent="0.25">
      <c r="A15" s="62">
        <v>9</v>
      </c>
      <c r="B15" s="63" t="s">
        <v>146</v>
      </c>
      <c r="C15" s="64"/>
      <c r="D15" s="48" t="s">
        <v>47</v>
      </c>
      <c r="E15" s="53" t="s">
        <v>31</v>
      </c>
      <c r="F15" s="48" t="s">
        <v>48</v>
      </c>
      <c r="G15" s="16">
        <v>76905.289999999994</v>
      </c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4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73">
        <v>5</v>
      </c>
      <c r="W15" s="73">
        <v>5</v>
      </c>
      <c r="X15" s="73">
        <v>0</v>
      </c>
      <c r="Y15" s="33">
        <f t="shared" si="6"/>
        <v>55.555555555555557</v>
      </c>
      <c r="Z15" s="33">
        <v>13563.44</v>
      </c>
      <c r="AA15" s="33">
        <f>'[4]МО-вер 15'!$AG$49</f>
        <v>13563.44</v>
      </c>
      <c r="AB15" s="33">
        <f t="shared" si="13"/>
        <v>100</v>
      </c>
      <c r="AC15" s="33">
        <f>$AA$15</f>
        <v>13563.44</v>
      </c>
      <c r="AD15" s="33">
        <f t="shared" si="7"/>
        <v>100</v>
      </c>
      <c r="AE15" s="33">
        <f t="shared" si="9"/>
        <v>0</v>
      </c>
      <c r="AF15" s="14">
        <f t="shared" si="8"/>
        <v>0</v>
      </c>
      <c r="AG15" s="178">
        <f>'[3]Серп 15'!$AG$49</f>
        <v>13563.44</v>
      </c>
      <c r="AH15" s="178">
        <f t="shared" si="10"/>
        <v>274.06</v>
      </c>
      <c r="AI15" s="178">
        <f t="shared" si="11"/>
        <v>13837.5</v>
      </c>
      <c r="AL15" s="136"/>
    </row>
    <row r="16" spans="1:38" ht="37.5" customHeight="1" x14ac:dyDescent="0.25">
      <c r="A16" s="62">
        <v>10</v>
      </c>
      <c r="B16" s="63" t="s">
        <v>146</v>
      </c>
      <c r="C16" s="64"/>
      <c r="D16" s="48" t="s">
        <v>49</v>
      </c>
      <c r="E16" s="53" t="s">
        <v>50</v>
      </c>
      <c r="F16" s="48" t="s">
        <v>51</v>
      </c>
      <c r="G16" s="16">
        <v>20051.7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4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73">
        <v>1</v>
      </c>
      <c r="W16" s="73">
        <v>3</v>
      </c>
      <c r="X16" s="73">
        <v>0</v>
      </c>
      <c r="Y16" s="33">
        <f t="shared" si="6"/>
        <v>6.25</v>
      </c>
      <c r="Z16" s="33">
        <v>2993.81</v>
      </c>
      <c r="AA16" s="33">
        <f>'[4]МО-вер 15'!$AG$27</f>
        <v>2993.8100000000004</v>
      </c>
      <c r="AB16" s="33">
        <f t="shared" si="13"/>
        <v>100.00000000000003</v>
      </c>
      <c r="AC16" s="33">
        <f>$AA$16</f>
        <v>2993.8100000000004</v>
      </c>
      <c r="AD16" s="33">
        <f t="shared" si="7"/>
        <v>100</v>
      </c>
      <c r="AE16" s="33">
        <f t="shared" si="9"/>
        <v>0</v>
      </c>
      <c r="AF16" s="14">
        <f t="shared" si="8"/>
        <v>0</v>
      </c>
      <c r="AG16" s="178">
        <f>'[3]Серп 15'!$AG$27</f>
        <v>2993.8100000000004</v>
      </c>
      <c r="AH16" s="178">
        <f t="shared" si="10"/>
        <v>1045.1600000000001</v>
      </c>
      <c r="AI16" s="178">
        <f t="shared" si="11"/>
        <v>4038.9700000000003</v>
      </c>
      <c r="AL16" s="136"/>
    </row>
    <row r="17" spans="1:38" ht="37.5" customHeight="1" x14ac:dyDescent="0.25">
      <c r="A17" s="62">
        <v>11</v>
      </c>
      <c r="B17" s="63" t="s">
        <v>146</v>
      </c>
      <c r="C17" s="64"/>
      <c r="D17" s="48" t="s">
        <v>52</v>
      </c>
      <c r="E17" s="53" t="s">
        <v>31</v>
      </c>
      <c r="F17" s="48" t="s">
        <v>53</v>
      </c>
      <c r="G17" s="16">
        <v>15992.95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4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73">
        <v>4</v>
      </c>
      <c r="W17" s="73">
        <v>5</v>
      </c>
      <c r="X17" s="73">
        <v>0</v>
      </c>
      <c r="Y17" s="33">
        <f t="shared" si="6"/>
        <v>30.76923076923077</v>
      </c>
      <c r="Z17" s="33">
        <v>18322.04</v>
      </c>
      <c r="AA17" s="33">
        <f>'[4]МО-вер 15'!$AG$47</f>
        <v>18322.04</v>
      </c>
      <c r="AB17" s="33">
        <f t="shared" si="13"/>
        <v>100</v>
      </c>
      <c r="AC17" s="33">
        <f>$AA$17</f>
        <v>18322.04</v>
      </c>
      <c r="AD17" s="33">
        <f t="shared" si="7"/>
        <v>100</v>
      </c>
      <c r="AE17" s="33">
        <f t="shared" si="9"/>
        <v>0</v>
      </c>
      <c r="AF17" s="14">
        <f t="shared" si="8"/>
        <v>0</v>
      </c>
      <c r="AG17" s="178">
        <f>'[3]Серп 15'!$AG$47</f>
        <v>18322.04</v>
      </c>
      <c r="AH17" s="178">
        <f t="shared" si="10"/>
        <v>680.37</v>
      </c>
      <c r="AI17" s="178">
        <f t="shared" si="11"/>
        <v>19002.41</v>
      </c>
      <c r="AL17" s="136"/>
    </row>
    <row r="18" spans="1:38" ht="37.5" customHeight="1" x14ac:dyDescent="0.25">
      <c r="A18" s="62">
        <v>12</v>
      </c>
      <c r="B18" s="63" t="s">
        <v>146</v>
      </c>
      <c r="C18" s="64"/>
      <c r="D18" s="48" t="s">
        <v>54</v>
      </c>
      <c r="E18" s="53" t="s">
        <v>28</v>
      </c>
      <c r="F18" s="48" t="s">
        <v>55</v>
      </c>
      <c r="G18" s="16">
        <v>42617.1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4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73">
        <v>4</v>
      </c>
      <c r="W18" s="73">
        <v>7</v>
      </c>
      <c r="X18" s="73">
        <v>0</v>
      </c>
      <c r="Y18" s="33">
        <f t="shared" si="6"/>
        <v>12.5</v>
      </c>
      <c r="Z18" s="33">
        <v>10804.64</v>
      </c>
      <c r="AA18" s="33">
        <v>10804.64</v>
      </c>
      <c r="AB18" s="33">
        <f t="shared" si="13"/>
        <v>100</v>
      </c>
      <c r="AC18" s="33">
        <f>$AA$18</f>
        <v>10804.64</v>
      </c>
      <c r="AD18" s="33">
        <f t="shared" si="7"/>
        <v>100</v>
      </c>
      <c r="AE18" s="33">
        <f t="shared" si="9"/>
        <v>0</v>
      </c>
      <c r="AF18" s="14">
        <f t="shared" si="8"/>
        <v>0</v>
      </c>
      <c r="AG18" s="178">
        <f>'[3]Серп 15'!$AG$44</f>
        <v>10804.64</v>
      </c>
      <c r="AH18" s="178">
        <f t="shared" si="10"/>
        <v>15511.75</v>
      </c>
      <c r="AI18" s="178">
        <f t="shared" si="11"/>
        <v>26316.39</v>
      </c>
      <c r="AL18" s="136"/>
    </row>
    <row r="19" spans="1:38" ht="37.5" customHeight="1" x14ac:dyDescent="0.25">
      <c r="A19" s="62">
        <v>13</v>
      </c>
      <c r="B19" s="63" t="s">
        <v>146</v>
      </c>
      <c r="C19" s="64"/>
      <c r="D19" s="48" t="s">
        <v>56</v>
      </c>
      <c r="E19" s="53" t="s">
        <v>57</v>
      </c>
      <c r="F19" s="48" t="s">
        <v>58</v>
      </c>
      <c r="G19" s="16">
        <v>18009.21</v>
      </c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4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73">
        <v>4</v>
      </c>
      <c r="W19" s="73">
        <v>6</v>
      </c>
      <c r="X19" s="73">
        <v>2</v>
      </c>
      <c r="Y19" s="33">
        <f t="shared" si="6"/>
        <v>17.391304347826086</v>
      </c>
      <c r="Z19" s="33">
        <v>16879.849999999999</v>
      </c>
      <c r="AA19" s="33">
        <f>'[4]МО-вер 15'!$AG$23</f>
        <v>16879.849999999999</v>
      </c>
      <c r="AB19" s="33">
        <f t="shared" si="13"/>
        <v>100</v>
      </c>
      <c r="AC19" s="33">
        <f>$AA$19</f>
        <v>16879.849999999999</v>
      </c>
      <c r="AD19" s="33">
        <f t="shared" si="7"/>
        <v>100</v>
      </c>
      <c r="AE19" s="33">
        <f t="shared" si="9"/>
        <v>0</v>
      </c>
      <c r="AF19" s="14">
        <f t="shared" si="8"/>
        <v>0</v>
      </c>
      <c r="AG19" s="178">
        <f>'[3]Серп 15'!$AG$23</f>
        <v>16879.849999999999</v>
      </c>
      <c r="AH19" s="178">
        <f t="shared" si="10"/>
        <v>9343.36</v>
      </c>
      <c r="AI19" s="178">
        <f t="shared" si="11"/>
        <v>26223.21</v>
      </c>
      <c r="AL19" s="136"/>
    </row>
    <row r="20" spans="1:38" ht="37.5" customHeight="1" x14ac:dyDescent="0.25">
      <c r="A20" s="62">
        <v>14</v>
      </c>
      <c r="B20" s="63" t="s">
        <v>146</v>
      </c>
      <c r="C20" s="64"/>
      <c r="D20" s="48" t="s">
        <v>59</v>
      </c>
      <c r="E20" s="53" t="s">
        <v>60</v>
      </c>
      <c r="F20" s="48" t="s">
        <v>61</v>
      </c>
      <c r="G20" s="16">
        <v>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73">
        <v>0</v>
      </c>
      <c r="W20" s="73">
        <v>0</v>
      </c>
      <c r="X20" s="73">
        <v>0</v>
      </c>
      <c r="Y20" s="33">
        <f t="shared" si="6"/>
        <v>0</v>
      </c>
      <c r="Z20" s="33">
        <v>0</v>
      </c>
      <c r="AA20" s="33">
        <f t="shared" si="12"/>
        <v>0</v>
      </c>
      <c r="AB20" s="33">
        <v>0</v>
      </c>
      <c r="AC20" s="33">
        <f>AA20</f>
        <v>0</v>
      </c>
      <c r="AD20" s="33">
        <f t="shared" si="7"/>
        <v>0</v>
      </c>
      <c r="AE20" s="33">
        <f t="shared" si="9"/>
        <v>0</v>
      </c>
      <c r="AF20" s="14">
        <f t="shared" si="8"/>
        <v>0</v>
      </c>
      <c r="AG20" s="133">
        <v>0</v>
      </c>
      <c r="AH20" s="178">
        <f t="shared" si="10"/>
        <v>0</v>
      </c>
      <c r="AI20" s="178">
        <f t="shared" si="11"/>
        <v>0</v>
      </c>
      <c r="AL20" s="136"/>
    </row>
    <row r="21" spans="1:38" ht="37.5" customHeight="1" x14ac:dyDescent="0.25">
      <c r="A21" s="62">
        <v>15</v>
      </c>
      <c r="B21" s="63" t="s">
        <v>146</v>
      </c>
      <c r="C21" s="64"/>
      <c r="D21" s="48" t="s">
        <v>62</v>
      </c>
      <c r="E21" s="53" t="s">
        <v>63</v>
      </c>
      <c r="F21" s="48" t="s">
        <v>64</v>
      </c>
      <c r="G21" s="16">
        <v>19196.240000000002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4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73">
        <f>4+2+4</f>
        <v>10</v>
      </c>
      <c r="W21" s="73">
        <v>14</v>
      </c>
      <c r="X21" s="73">
        <v>0</v>
      </c>
      <c r="Y21" s="33">
        <f t="shared" si="6"/>
        <v>33.333333333333329</v>
      </c>
      <c r="Z21" s="33">
        <v>8655.31</v>
      </c>
      <c r="AA21" s="33">
        <f>'[4]МО-вер 15'!$AG$15</f>
        <v>8655.3100000000013</v>
      </c>
      <c r="AB21" s="33">
        <f t="shared" si="13"/>
        <v>100.00000000000003</v>
      </c>
      <c r="AC21" s="33">
        <f>$AA$21</f>
        <v>8655.3100000000013</v>
      </c>
      <c r="AD21" s="33">
        <f t="shared" si="7"/>
        <v>100</v>
      </c>
      <c r="AE21" s="33">
        <f t="shared" si="9"/>
        <v>0</v>
      </c>
      <c r="AF21" s="14">
        <f t="shared" si="8"/>
        <v>0</v>
      </c>
      <c r="AG21" s="178">
        <f>'[3]Серп 15'!$AG$15</f>
        <v>8655.3100000000013</v>
      </c>
      <c r="AH21" s="178">
        <f t="shared" si="10"/>
        <v>7352.83</v>
      </c>
      <c r="AI21" s="178">
        <f t="shared" si="11"/>
        <v>16008.140000000001</v>
      </c>
      <c r="AL21" s="136"/>
    </row>
    <row r="22" spans="1:38" ht="37.5" customHeight="1" x14ac:dyDescent="0.25">
      <c r="A22" s="62">
        <v>16</v>
      </c>
      <c r="B22" s="63" t="s">
        <v>146</v>
      </c>
      <c r="C22" s="64"/>
      <c r="D22" s="48" t="s">
        <v>65</v>
      </c>
      <c r="E22" s="53" t="s">
        <v>31</v>
      </c>
      <c r="F22" s="48" t="s">
        <v>66</v>
      </c>
      <c r="G22" s="16">
        <v>37327.589999999997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4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73">
        <v>4</v>
      </c>
      <c r="W22" s="73">
        <v>13</v>
      </c>
      <c r="X22" s="73">
        <v>0</v>
      </c>
      <c r="Y22" s="33">
        <f t="shared" si="6"/>
        <v>22.222222222222221</v>
      </c>
      <c r="Z22" s="33">
        <v>4492.1400000000003</v>
      </c>
      <c r="AA22" s="33">
        <f>'[4]МО-вер 15'!$AG$28</f>
        <v>4492.1399999999994</v>
      </c>
      <c r="AB22" s="33">
        <f t="shared" si="13"/>
        <v>99.999999999999972</v>
      </c>
      <c r="AC22" s="33">
        <f>$AA$22</f>
        <v>4492.1399999999994</v>
      </c>
      <c r="AD22" s="33">
        <f t="shared" si="7"/>
        <v>100</v>
      </c>
      <c r="AE22" s="33">
        <f t="shared" si="9"/>
        <v>0</v>
      </c>
      <c r="AF22" s="14">
        <f t="shared" si="8"/>
        <v>0</v>
      </c>
      <c r="AG22" s="178">
        <f>'[3]Серп 15'!$AG$28</f>
        <v>4492.1399999999994</v>
      </c>
      <c r="AH22" s="178">
        <f t="shared" si="10"/>
        <v>6335.31</v>
      </c>
      <c r="AI22" s="178">
        <f t="shared" si="11"/>
        <v>10827.45</v>
      </c>
      <c r="AL22" s="136"/>
    </row>
    <row r="23" spans="1:38" ht="37.5" customHeight="1" x14ac:dyDescent="0.25">
      <c r="A23" s="62">
        <v>17</v>
      </c>
      <c r="B23" s="63" t="s">
        <v>146</v>
      </c>
      <c r="C23" s="64"/>
      <c r="D23" s="48" t="s">
        <v>67</v>
      </c>
      <c r="E23" s="53" t="s">
        <v>68</v>
      </c>
      <c r="F23" s="48" t="s">
        <v>69</v>
      </c>
      <c r="G23" s="16">
        <v>28831.58</v>
      </c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73">
        <v>0</v>
      </c>
      <c r="W23" s="73">
        <v>0</v>
      </c>
      <c r="X23" s="73">
        <v>0</v>
      </c>
      <c r="Y23" s="33">
        <f t="shared" si="6"/>
        <v>0</v>
      </c>
      <c r="Z23" s="33">
        <v>0</v>
      </c>
      <c r="AA23" s="33">
        <f>'[4]МО-вер 15'!$AG$51</f>
        <v>0</v>
      </c>
      <c r="AB23" s="33">
        <v>0</v>
      </c>
      <c r="AC23" s="33">
        <f>$AA$23</f>
        <v>0</v>
      </c>
      <c r="AD23" s="33">
        <f t="shared" si="7"/>
        <v>0</v>
      </c>
      <c r="AE23" s="33">
        <f t="shared" si="9"/>
        <v>0</v>
      </c>
      <c r="AF23" s="14">
        <f t="shared" si="8"/>
        <v>0</v>
      </c>
      <c r="AG23" s="178">
        <f>'[3]Серп 15'!$AG$51</f>
        <v>0</v>
      </c>
      <c r="AH23" s="178">
        <f t="shared" si="10"/>
        <v>4382.9799999999996</v>
      </c>
      <c r="AI23" s="178">
        <f t="shared" si="11"/>
        <v>4382.9799999999996</v>
      </c>
      <c r="AL23" s="136"/>
    </row>
    <row r="24" spans="1:38" ht="37.5" customHeight="1" x14ac:dyDescent="0.25">
      <c r="A24" s="62">
        <v>18</v>
      </c>
      <c r="B24" s="63" t="s">
        <v>146</v>
      </c>
      <c r="C24" s="64"/>
      <c r="D24" s="48" t="s">
        <v>70</v>
      </c>
      <c r="E24" s="53" t="s">
        <v>31</v>
      </c>
      <c r="F24" s="48" t="s">
        <v>71</v>
      </c>
      <c r="G24" s="16">
        <v>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73">
        <v>0</v>
      </c>
      <c r="W24" s="73">
        <v>0</v>
      </c>
      <c r="X24" s="73">
        <v>0</v>
      </c>
      <c r="Y24" s="33">
        <f t="shared" si="6"/>
        <v>0</v>
      </c>
      <c r="Z24" s="33">
        <v>0</v>
      </c>
      <c r="AA24" s="33">
        <f>'[4]МО-вер 15'!$AG$56</f>
        <v>0</v>
      </c>
      <c r="AB24" s="33">
        <v>0</v>
      </c>
      <c r="AC24" s="33">
        <f>AA24</f>
        <v>0</v>
      </c>
      <c r="AD24" s="33">
        <f t="shared" si="7"/>
        <v>0</v>
      </c>
      <c r="AE24" s="33">
        <f t="shared" si="9"/>
        <v>0</v>
      </c>
      <c r="AF24" s="14">
        <f t="shared" si="8"/>
        <v>0</v>
      </c>
      <c r="AG24" s="178">
        <f>'[3]Серп 15'!$AG$56</f>
        <v>0</v>
      </c>
      <c r="AH24" s="178">
        <f t="shared" si="10"/>
        <v>0</v>
      </c>
      <c r="AI24" s="178">
        <f t="shared" si="11"/>
        <v>0</v>
      </c>
      <c r="AL24" s="136"/>
    </row>
    <row r="25" spans="1:38" ht="37.5" customHeight="1" x14ac:dyDescent="0.25">
      <c r="A25" s="62">
        <v>19</v>
      </c>
      <c r="B25" s="63" t="s">
        <v>146</v>
      </c>
      <c r="C25" s="64"/>
      <c r="D25" s="48" t="s">
        <v>72</v>
      </c>
      <c r="E25" s="53" t="s">
        <v>73</v>
      </c>
      <c r="F25" s="48" t="s">
        <v>74</v>
      </c>
      <c r="G25" s="16">
        <v>13924.58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73">
        <v>0</v>
      </c>
      <c r="W25" s="73">
        <v>0</v>
      </c>
      <c r="X25" s="73">
        <v>0</v>
      </c>
      <c r="Y25" s="33">
        <f t="shared" si="6"/>
        <v>0</v>
      </c>
      <c r="Z25" s="33">
        <v>0</v>
      </c>
      <c r="AA25" s="33">
        <f>'[4]МО-вер 15'!$AG$40</f>
        <v>0</v>
      </c>
      <c r="AB25" s="33">
        <v>0</v>
      </c>
      <c r="AC25" s="33">
        <f>$AA$25</f>
        <v>0</v>
      </c>
      <c r="AD25" s="33">
        <f t="shared" si="7"/>
        <v>0</v>
      </c>
      <c r="AE25" s="33">
        <f t="shared" si="9"/>
        <v>0</v>
      </c>
      <c r="AF25" s="14">
        <f t="shared" si="8"/>
        <v>0</v>
      </c>
      <c r="AG25" s="178">
        <f>'[3]Серп 15'!$AG$40</f>
        <v>0</v>
      </c>
      <c r="AH25" s="178">
        <f t="shared" si="10"/>
        <v>563.33000000000004</v>
      </c>
      <c r="AI25" s="178">
        <f t="shared" si="11"/>
        <v>563.33000000000004</v>
      </c>
      <c r="AL25" s="136"/>
    </row>
    <row r="26" spans="1:38" ht="37.5" customHeight="1" x14ac:dyDescent="0.25">
      <c r="A26" s="62">
        <v>20</v>
      </c>
      <c r="B26" s="63" t="s">
        <v>146</v>
      </c>
      <c r="C26" s="64"/>
      <c r="D26" s="48" t="s">
        <v>75</v>
      </c>
      <c r="E26" s="53" t="s">
        <v>76</v>
      </c>
      <c r="F26" s="48" t="s">
        <v>77</v>
      </c>
      <c r="G26" s="16">
        <v>10591.53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4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73">
        <v>16</v>
      </c>
      <c r="W26" s="73">
        <v>19</v>
      </c>
      <c r="X26" s="73">
        <v>0</v>
      </c>
      <c r="Y26" s="33">
        <f t="shared" si="6"/>
        <v>40</v>
      </c>
      <c r="Z26" s="33">
        <v>17370.21</v>
      </c>
      <c r="AA26" s="33">
        <f>'[4]МО-вер 15'!$AG$30</f>
        <v>17370.21</v>
      </c>
      <c r="AB26" s="33">
        <f t="shared" si="13"/>
        <v>100</v>
      </c>
      <c r="AC26" s="33">
        <f>$AA$26</f>
        <v>17370.21</v>
      </c>
      <c r="AD26" s="33">
        <f t="shared" si="7"/>
        <v>100</v>
      </c>
      <c r="AE26" s="33">
        <f t="shared" si="9"/>
        <v>0</v>
      </c>
      <c r="AF26" s="14">
        <f t="shared" si="8"/>
        <v>0</v>
      </c>
      <c r="AG26" s="178">
        <f>'[3]Серп 15'!$AG$30</f>
        <v>17370.21</v>
      </c>
      <c r="AH26" s="178">
        <f t="shared" si="10"/>
        <v>1330.86</v>
      </c>
      <c r="AI26" s="178">
        <f t="shared" si="11"/>
        <v>18701.07</v>
      </c>
      <c r="AL26" s="136"/>
    </row>
    <row r="27" spans="1:38" ht="37.5" customHeight="1" x14ac:dyDescent="0.25">
      <c r="A27" s="62">
        <v>21</v>
      </c>
      <c r="B27" s="63" t="s">
        <v>146</v>
      </c>
      <c r="C27" s="64"/>
      <c r="D27" s="48" t="s">
        <v>78</v>
      </c>
      <c r="E27" s="53" t="s">
        <v>31</v>
      </c>
      <c r="F27" s="48" t="s">
        <v>79</v>
      </c>
      <c r="G27" s="16">
        <v>18470.63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4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73">
        <v>0</v>
      </c>
      <c r="W27" s="73">
        <v>0</v>
      </c>
      <c r="X27" s="73">
        <v>0</v>
      </c>
      <c r="Y27" s="33">
        <f t="shared" si="6"/>
        <v>0</v>
      </c>
      <c r="Z27" s="33">
        <v>0</v>
      </c>
      <c r="AA27" s="33">
        <f>'[4]МО-вер 15'!$AG$25</f>
        <v>0</v>
      </c>
      <c r="AB27" s="33">
        <v>0</v>
      </c>
      <c r="AC27" s="33">
        <f>$AA$27</f>
        <v>0</v>
      </c>
      <c r="AD27" s="33">
        <f t="shared" si="7"/>
        <v>0</v>
      </c>
      <c r="AE27" s="33">
        <f t="shared" si="9"/>
        <v>0</v>
      </c>
      <c r="AF27" s="14">
        <f t="shared" si="8"/>
        <v>0</v>
      </c>
      <c r="AG27" s="133">
        <v>0</v>
      </c>
      <c r="AH27" s="178">
        <f t="shared" si="10"/>
        <v>10869.96</v>
      </c>
      <c r="AI27" s="178">
        <f t="shared" si="11"/>
        <v>10869.96</v>
      </c>
      <c r="AL27" s="136"/>
    </row>
    <row r="28" spans="1:38" ht="37.5" customHeight="1" x14ac:dyDescent="0.25">
      <c r="A28" s="62">
        <v>22</v>
      </c>
      <c r="B28" s="63" t="s">
        <v>146</v>
      </c>
      <c r="C28" s="64"/>
      <c r="D28" s="48" t="s">
        <v>80</v>
      </c>
      <c r="E28" s="53" t="s">
        <v>28</v>
      </c>
      <c r="F28" s="48" t="s">
        <v>81</v>
      </c>
      <c r="G28" s="16">
        <v>105650.25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4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73">
        <v>10</v>
      </c>
      <c r="W28" s="73">
        <v>15</v>
      </c>
      <c r="X28" s="73">
        <v>0</v>
      </c>
      <c r="Y28" s="33">
        <f t="shared" si="6"/>
        <v>17.857142857142858</v>
      </c>
      <c r="Z28" s="33">
        <f>AA28</f>
        <v>22458.34</v>
      </c>
      <c r="AA28" s="33">
        <f>'[4]МО-вер 15'!$AG$39</f>
        <v>22458.34</v>
      </c>
      <c r="AB28" s="33">
        <f t="shared" si="13"/>
        <v>100</v>
      </c>
      <c r="AC28" s="33">
        <f>AA28-AE28</f>
        <v>22458.34</v>
      </c>
      <c r="AD28" s="33">
        <f t="shared" si="7"/>
        <v>100</v>
      </c>
      <c r="AE28" s="33">
        <v>0</v>
      </c>
      <c r="AF28" s="14">
        <f t="shared" si="8"/>
        <v>0</v>
      </c>
      <c r="AG28" s="178">
        <f>'[3]Серп 15'!$AG$39</f>
        <v>21806.19</v>
      </c>
      <c r="AH28" s="178">
        <f t="shared" si="10"/>
        <v>11770.17</v>
      </c>
      <c r="AI28" s="178">
        <f t="shared" si="11"/>
        <v>33576.36</v>
      </c>
      <c r="AL28" s="136"/>
    </row>
    <row r="29" spans="1:38" ht="37.5" customHeight="1" x14ac:dyDescent="0.25">
      <c r="A29" s="62">
        <v>23</v>
      </c>
      <c r="B29" s="63" t="s">
        <v>146</v>
      </c>
      <c r="C29" s="64"/>
      <c r="D29" s="48" t="s">
        <v>82</v>
      </c>
      <c r="E29" s="53" t="s">
        <v>31</v>
      </c>
      <c r="F29" s="48" t="s">
        <v>83</v>
      </c>
      <c r="G29" s="16">
        <v>26371.06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4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73">
        <v>8</v>
      </c>
      <c r="W29" s="73">
        <v>8</v>
      </c>
      <c r="X29" s="73">
        <v>0</v>
      </c>
      <c r="Y29" s="33">
        <f t="shared" si="6"/>
        <v>33.333333333333329</v>
      </c>
      <c r="Z29" s="33">
        <f>AA29</f>
        <v>22881.829999999998</v>
      </c>
      <c r="AA29" s="33">
        <f>'[4]МО-вер 15'!$AG$32</f>
        <v>22881.829999999998</v>
      </c>
      <c r="AB29" s="33">
        <f t="shared" si="13"/>
        <v>100</v>
      </c>
      <c r="AC29" s="33">
        <f>$AA$29</f>
        <v>22881.829999999998</v>
      </c>
      <c r="AD29" s="33">
        <f t="shared" si="7"/>
        <v>100</v>
      </c>
      <c r="AE29" s="33">
        <f t="shared" si="9"/>
        <v>0</v>
      </c>
      <c r="AF29" s="14">
        <f t="shared" si="8"/>
        <v>0</v>
      </c>
      <c r="AG29" s="178">
        <f>'[3]Серп 15'!$AG$32</f>
        <v>22881.829999999998</v>
      </c>
      <c r="AH29" s="178">
        <f t="shared" si="10"/>
        <v>8273.7000000000007</v>
      </c>
      <c r="AI29" s="178">
        <f t="shared" si="11"/>
        <v>31155.53</v>
      </c>
      <c r="AL29" s="136"/>
    </row>
    <row r="30" spans="1:38" ht="37.5" customHeight="1" x14ac:dyDescent="0.25">
      <c r="A30" s="62">
        <v>24</v>
      </c>
      <c r="B30" s="63" t="s">
        <v>146</v>
      </c>
      <c r="C30" s="64"/>
      <c r="D30" s="48" t="s">
        <v>84</v>
      </c>
      <c r="E30" s="53" t="s">
        <v>31</v>
      </c>
      <c r="F30" s="48" t="s">
        <v>85</v>
      </c>
      <c r="G30" s="16">
        <v>26288.080000000002</v>
      </c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4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73">
        <v>0</v>
      </c>
      <c r="W30" s="73">
        <v>0</v>
      </c>
      <c r="X30" s="73">
        <v>0</v>
      </c>
      <c r="Y30" s="33">
        <f t="shared" si="6"/>
        <v>0</v>
      </c>
      <c r="Z30" s="33">
        <v>0</v>
      </c>
      <c r="AA30" s="33">
        <f>'[4]МО-вер 15'!$AG$24</f>
        <v>0</v>
      </c>
      <c r="AB30" s="33">
        <v>0</v>
      </c>
      <c r="AC30" s="33">
        <f>$AA$30</f>
        <v>0</v>
      </c>
      <c r="AD30" s="33">
        <f t="shared" si="7"/>
        <v>0</v>
      </c>
      <c r="AE30" s="33">
        <f t="shared" si="9"/>
        <v>0</v>
      </c>
      <c r="AF30" s="14">
        <f t="shared" si="8"/>
        <v>0</v>
      </c>
      <c r="AG30" s="133">
        <v>0</v>
      </c>
      <c r="AH30" s="178">
        <f t="shared" si="10"/>
        <v>8845.52</v>
      </c>
      <c r="AI30" s="178">
        <f t="shared" si="11"/>
        <v>8845.52</v>
      </c>
      <c r="AL30" s="136"/>
    </row>
    <row r="31" spans="1:38" ht="37.5" customHeight="1" x14ac:dyDescent="0.25">
      <c r="A31" s="62">
        <v>25</v>
      </c>
      <c r="B31" s="63" t="s">
        <v>146</v>
      </c>
      <c r="C31" s="64"/>
      <c r="D31" s="48" t="s">
        <v>86</v>
      </c>
      <c r="E31" s="53" t="s">
        <v>31</v>
      </c>
      <c r="F31" s="48" t="s">
        <v>87</v>
      </c>
      <c r="G31" s="16">
        <v>78683.490000000005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4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73">
        <v>1</v>
      </c>
      <c r="W31" s="73">
        <v>1</v>
      </c>
      <c r="X31" s="73">
        <v>0</v>
      </c>
      <c r="Y31" s="33">
        <f t="shared" si="6"/>
        <v>2.3809523809523809</v>
      </c>
      <c r="Z31" s="33">
        <f>AA31</f>
        <v>28111.73</v>
      </c>
      <c r="AA31" s="33">
        <f>'[4]МО-вер 15'!$AG$8</f>
        <v>28111.73</v>
      </c>
      <c r="AB31" s="33">
        <f t="shared" si="13"/>
        <v>100</v>
      </c>
      <c r="AC31" s="33">
        <f>$AA$31</f>
        <v>28111.73</v>
      </c>
      <c r="AD31" s="33">
        <f t="shared" si="7"/>
        <v>100</v>
      </c>
      <c r="AE31" s="33">
        <f t="shared" si="9"/>
        <v>0</v>
      </c>
      <c r="AF31" s="14">
        <f t="shared" si="8"/>
        <v>0</v>
      </c>
      <c r="AG31" s="178">
        <f>'[3]Серп 15'!$AG$8</f>
        <v>28111.73</v>
      </c>
      <c r="AH31" s="178">
        <f t="shared" si="10"/>
        <v>14719.19</v>
      </c>
      <c r="AI31" s="178">
        <f t="shared" si="11"/>
        <v>42830.92</v>
      </c>
      <c r="AL31" s="136"/>
    </row>
    <row r="32" spans="1:38" ht="37.5" customHeight="1" x14ac:dyDescent="0.25">
      <c r="A32" s="62">
        <v>26</v>
      </c>
      <c r="B32" s="63" t="s">
        <v>146</v>
      </c>
      <c r="C32" s="64"/>
      <c r="D32" s="48" t="s">
        <v>88</v>
      </c>
      <c r="E32" s="53" t="s">
        <v>31</v>
      </c>
      <c r="F32" s="48" t="s">
        <v>89</v>
      </c>
      <c r="G32" s="16">
        <v>24921.24</v>
      </c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4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73">
        <v>1</v>
      </c>
      <c r="W32" s="73">
        <v>3</v>
      </c>
      <c r="X32" s="73">
        <v>0</v>
      </c>
      <c r="Y32" s="33">
        <f t="shared" si="6"/>
        <v>16.666666666666664</v>
      </c>
      <c r="Z32" s="33">
        <v>1534.68</v>
      </c>
      <c r="AA32" s="33">
        <f>'[4]МО-вер 15'!$AG$14</f>
        <v>1534.68</v>
      </c>
      <c r="AB32" s="33">
        <f t="shared" si="13"/>
        <v>100</v>
      </c>
      <c r="AC32" s="33">
        <f>AA32</f>
        <v>1534.68</v>
      </c>
      <c r="AD32" s="33">
        <f t="shared" si="7"/>
        <v>100</v>
      </c>
      <c r="AE32" s="33">
        <f t="shared" si="9"/>
        <v>0</v>
      </c>
      <c r="AF32" s="14">
        <f t="shared" si="8"/>
        <v>0</v>
      </c>
      <c r="AG32" s="133">
        <v>0</v>
      </c>
      <c r="AH32" s="178">
        <f t="shared" si="10"/>
        <v>0</v>
      </c>
      <c r="AI32" s="178">
        <f t="shared" si="11"/>
        <v>0</v>
      </c>
      <c r="AL32" s="136"/>
    </row>
    <row r="33" spans="1:38" ht="37.5" customHeight="1" x14ac:dyDescent="0.25">
      <c r="A33" s="62">
        <v>27</v>
      </c>
      <c r="B33" s="63" t="s">
        <v>146</v>
      </c>
      <c r="C33" s="64"/>
      <c r="D33" s="48" t="s">
        <v>90</v>
      </c>
      <c r="E33" s="53" t="s">
        <v>60</v>
      </c>
      <c r="F33" s="48" t="s">
        <v>91</v>
      </c>
      <c r="G33" s="16">
        <v>0</v>
      </c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4"/>
        <v>0</v>
      </c>
      <c r="S33" s="14">
        <f t="shared" si="4"/>
        <v>0</v>
      </c>
      <c r="T33" s="14">
        <v>0</v>
      </c>
      <c r="U33" s="14">
        <f t="shared" si="5"/>
        <v>0</v>
      </c>
      <c r="V33" s="73">
        <v>0</v>
      </c>
      <c r="W33" s="73">
        <v>0</v>
      </c>
      <c r="X33" s="73">
        <v>0</v>
      </c>
      <c r="Y33" s="33">
        <f t="shared" si="6"/>
        <v>0</v>
      </c>
      <c r="Z33" s="33">
        <v>0</v>
      </c>
      <c r="AA33" s="33">
        <f t="shared" si="12"/>
        <v>0</v>
      </c>
      <c r="AB33" s="33">
        <v>0</v>
      </c>
      <c r="AC33" s="33">
        <f>AA33</f>
        <v>0</v>
      </c>
      <c r="AD33" s="33">
        <f t="shared" si="7"/>
        <v>0</v>
      </c>
      <c r="AE33" s="33">
        <f t="shared" si="9"/>
        <v>0</v>
      </c>
      <c r="AF33" s="14">
        <f t="shared" si="8"/>
        <v>0</v>
      </c>
      <c r="AG33" s="133">
        <v>0</v>
      </c>
      <c r="AH33" s="178">
        <f t="shared" si="10"/>
        <v>0</v>
      </c>
      <c r="AI33" s="178">
        <f t="shared" si="11"/>
        <v>0</v>
      </c>
      <c r="AL33" s="136"/>
    </row>
    <row r="34" spans="1:38" ht="37.5" customHeight="1" x14ac:dyDescent="0.25">
      <c r="A34" s="62">
        <v>28</v>
      </c>
      <c r="B34" s="63" t="s">
        <v>146</v>
      </c>
      <c r="C34" s="64"/>
      <c r="D34" s="48" t="s">
        <v>92</v>
      </c>
      <c r="E34" s="53" t="s">
        <v>68</v>
      </c>
      <c r="F34" s="48" t="s">
        <v>93</v>
      </c>
      <c r="G34" s="16">
        <v>14490.35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4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73">
        <v>20</v>
      </c>
      <c r="W34" s="73">
        <v>22</v>
      </c>
      <c r="X34" s="73">
        <v>0</v>
      </c>
      <c r="Y34" s="33">
        <f t="shared" si="6"/>
        <v>42.553191489361701</v>
      </c>
      <c r="Z34" s="33">
        <v>14929.9</v>
      </c>
      <c r="AA34" s="33">
        <f>'[4]МО-вер 15'!$AG$38</f>
        <v>14929.900000000001</v>
      </c>
      <c r="AB34" s="33">
        <f t="shared" si="13"/>
        <v>100.00000000000003</v>
      </c>
      <c r="AC34" s="33">
        <f>$AA$34</f>
        <v>14929.900000000001</v>
      </c>
      <c r="AD34" s="33">
        <f t="shared" si="7"/>
        <v>100</v>
      </c>
      <c r="AE34" s="33">
        <f t="shared" si="9"/>
        <v>0</v>
      </c>
      <c r="AF34" s="14">
        <f t="shared" si="8"/>
        <v>0</v>
      </c>
      <c r="AG34" s="178">
        <f>'[3]Серп 15'!$AG$38</f>
        <v>14929.900000000001</v>
      </c>
      <c r="AH34" s="178">
        <f t="shared" si="10"/>
        <v>13698.65</v>
      </c>
      <c r="AI34" s="178">
        <f t="shared" si="11"/>
        <v>28628.550000000003</v>
      </c>
      <c r="AL34" s="136"/>
    </row>
    <row r="35" spans="1:38" ht="37.5" customHeight="1" x14ac:dyDescent="0.25">
      <c r="A35" s="62">
        <v>29</v>
      </c>
      <c r="B35" s="63" t="s">
        <v>146</v>
      </c>
      <c r="C35" s="64"/>
      <c r="D35" s="48" t="s">
        <v>94</v>
      </c>
      <c r="E35" s="53" t="s">
        <v>95</v>
      </c>
      <c r="F35" s="48" t="s">
        <v>96</v>
      </c>
      <c r="G35" s="16">
        <v>28200.33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4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73">
        <v>3</v>
      </c>
      <c r="W35" s="73">
        <v>5</v>
      </c>
      <c r="X35" s="73">
        <v>0</v>
      </c>
      <c r="Y35" s="33">
        <f t="shared" si="6"/>
        <v>13.636363636363635</v>
      </c>
      <c r="Z35" s="33">
        <v>2769.72</v>
      </c>
      <c r="AA35" s="33">
        <f>'[4]МО-вер 15'!$AG$29</f>
        <v>2769.72</v>
      </c>
      <c r="AB35" s="33">
        <f t="shared" si="13"/>
        <v>100</v>
      </c>
      <c r="AC35" s="33">
        <f>$AA$35</f>
        <v>2769.72</v>
      </c>
      <c r="AD35" s="33">
        <f t="shared" si="7"/>
        <v>100</v>
      </c>
      <c r="AE35" s="33">
        <f t="shared" si="9"/>
        <v>0</v>
      </c>
      <c r="AF35" s="14">
        <f t="shared" si="8"/>
        <v>0</v>
      </c>
      <c r="AG35" s="178">
        <f>'[3]Серп 15'!$AG$29</f>
        <v>2769.72</v>
      </c>
      <c r="AH35" s="178">
        <f t="shared" si="10"/>
        <v>4235.29</v>
      </c>
      <c r="AI35" s="178">
        <f t="shared" si="11"/>
        <v>7005.01</v>
      </c>
      <c r="AL35" s="136"/>
    </row>
    <row r="36" spans="1:38" ht="37.5" customHeight="1" x14ac:dyDescent="0.25">
      <c r="A36" s="62">
        <v>30</v>
      </c>
      <c r="B36" s="63" t="s">
        <v>146</v>
      </c>
      <c r="C36" s="64"/>
      <c r="D36" s="48" t="s">
        <v>97</v>
      </c>
      <c r="E36" s="53" t="s">
        <v>63</v>
      </c>
      <c r="F36" s="48" t="s">
        <v>98</v>
      </c>
      <c r="G36" s="16">
        <v>10843.88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4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73">
        <v>1</v>
      </c>
      <c r="W36" s="73">
        <v>3</v>
      </c>
      <c r="X36" s="73">
        <v>0</v>
      </c>
      <c r="Y36" s="33">
        <f t="shared" si="6"/>
        <v>2.9411764705882351</v>
      </c>
      <c r="Z36" s="33">
        <v>2111.87</v>
      </c>
      <c r="AA36" s="33">
        <f>'[4]МО-вер 15'!$AG$17</f>
        <v>2111.87</v>
      </c>
      <c r="AB36" s="33">
        <f t="shared" si="13"/>
        <v>100</v>
      </c>
      <c r="AC36" s="33">
        <f>$AA$36</f>
        <v>2111.87</v>
      </c>
      <c r="AD36" s="33">
        <f t="shared" si="7"/>
        <v>100</v>
      </c>
      <c r="AE36" s="33">
        <f t="shared" si="9"/>
        <v>0</v>
      </c>
      <c r="AF36" s="14">
        <f t="shared" si="8"/>
        <v>0</v>
      </c>
      <c r="AG36" s="178">
        <f>'[3]Серп 15'!$AG$17</f>
        <v>2111.87</v>
      </c>
      <c r="AH36" s="178">
        <f t="shared" si="10"/>
        <v>1125.04</v>
      </c>
      <c r="AI36" s="178">
        <f t="shared" si="11"/>
        <v>3236.91</v>
      </c>
      <c r="AL36" s="136"/>
    </row>
    <row r="37" spans="1:38" ht="37.5" customHeight="1" x14ac:dyDescent="0.25">
      <c r="A37" s="62">
        <v>31</v>
      </c>
      <c r="B37" s="63" t="s">
        <v>146</v>
      </c>
      <c r="C37" s="64"/>
      <c r="D37" s="48" t="s">
        <v>99</v>
      </c>
      <c r="E37" s="53" t="s">
        <v>31</v>
      </c>
      <c r="F37" s="48" t="s">
        <v>100</v>
      </c>
      <c r="G37" s="16">
        <v>28300.68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4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73">
        <v>0</v>
      </c>
      <c r="W37" s="73">
        <v>0</v>
      </c>
      <c r="X37" s="73">
        <v>0</v>
      </c>
      <c r="Y37" s="33">
        <f t="shared" si="6"/>
        <v>0</v>
      </c>
      <c r="Z37" s="33">
        <f>AA37</f>
        <v>1617.6100000000001</v>
      </c>
      <c r="AA37" s="33">
        <f>'[4]МО-вер 15'!$AG$11</f>
        <v>1617.6100000000001</v>
      </c>
      <c r="AB37" s="33">
        <f t="shared" si="13"/>
        <v>100</v>
      </c>
      <c r="AC37" s="33">
        <f>AA37-AE37</f>
        <v>1617.6100000000001</v>
      </c>
      <c r="AD37" s="33">
        <f t="shared" si="7"/>
        <v>100</v>
      </c>
      <c r="AE37" s="33">
        <v>0</v>
      </c>
      <c r="AF37" s="14">
        <f t="shared" si="8"/>
        <v>0</v>
      </c>
      <c r="AG37" s="178">
        <f>'[3]Серп 15'!$AG$11</f>
        <v>786.95</v>
      </c>
      <c r="AH37" s="178">
        <f t="shared" si="10"/>
        <v>2463.41</v>
      </c>
      <c r="AI37" s="178">
        <f t="shared" si="11"/>
        <v>3250.3599999999997</v>
      </c>
      <c r="AL37" s="136"/>
    </row>
    <row r="38" spans="1:38" ht="37.5" customHeight="1" x14ac:dyDescent="0.25">
      <c r="A38" s="62">
        <v>32</v>
      </c>
      <c r="B38" s="63" t="s">
        <v>146</v>
      </c>
      <c r="C38" s="64"/>
      <c r="D38" s="48" t="s">
        <v>101</v>
      </c>
      <c r="E38" s="53" t="s">
        <v>31</v>
      </c>
      <c r="F38" s="48" t="s">
        <v>102</v>
      </c>
      <c r="G38" s="16">
        <v>18082.93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4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73">
        <v>1</v>
      </c>
      <c r="W38" s="73">
        <v>1</v>
      </c>
      <c r="X38" s="73">
        <v>0</v>
      </c>
      <c r="Y38" s="33">
        <f t="shared" si="6"/>
        <v>7.6923076923076925</v>
      </c>
      <c r="Z38" s="33">
        <v>11042.64</v>
      </c>
      <c r="AA38" s="33">
        <f>'[4]МО-вер 15'!$AG$10</f>
        <v>11042.64</v>
      </c>
      <c r="AB38" s="33">
        <f t="shared" si="13"/>
        <v>100</v>
      </c>
      <c r="AC38" s="33">
        <f>$AA$38</f>
        <v>11042.64</v>
      </c>
      <c r="AD38" s="33">
        <f t="shared" si="7"/>
        <v>100</v>
      </c>
      <c r="AE38" s="33">
        <f t="shared" si="9"/>
        <v>0</v>
      </c>
      <c r="AF38" s="14">
        <f t="shared" si="8"/>
        <v>0</v>
      </c>
      <c r="AG38" s="178">
        <f>'[3]Серп 15'!$AG$10</f>
        <v>11042.64</v>
      </c>
      <c r="AH38" s="178">
        <f t="shared" si="10"/>
        <v>2656.99</v>
      </c>
      <c r="AI38" s="178">
        <f t="shared" si="11"/>
        <v>13699.63</v>
      </c>
      <c r="AL38" s="136"/>
    </row>
    <row r="39" spans="1:38" ht="37.5" customHeight="1" x14ac:dyDescent="0.25">
      <c r="A39" s="62">
        <v>33</v>
      </c>
      <c r="B39" s="63" t="s">
        <v>146</v>
      </c>
      <c r="C39" s="64"/>
      <c r="D39" s="48" t="s">
        <v>103</v>
      </c>
      <c r="E39" s="53" t="s">
        <v>68</v>
      </c>
      <c r="F39" s="48" t="s">
        <v>104</v>
      </c>
      <c r="G39" s="16">
        <v>67227.73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4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73">
        <v>2</v>
      </c>
      <c r="W39" s="73">
        <v>2</v>
      </c>
      <c r="X39" s="73">
        <v>0</v>
      </c>
      <c r="Y39" s="33">
        <f t="shared" si="6"/>
        <v>2.9850746268656714</v>
      </c>
      <c r="Z39" s="33">
        <v>1779.86</v>
      </c>
      <c r="AA39" s="33">
        <f>'[4]МО-вер 15'!$AG$21</f>
        <v>1779.86</v>
      </c>
      <c r="AB39" s="33">
        <f t="shared" si="13"/>
        <v>100</v>
      </c>
      <c r="AC39" s="33">
        <f>$AA$39</f>
        <v>1779.86</v>
      </c>
      <c r="AD39" s="33">
        <f t="shared" si="7"/>
        <v>100</v>
      </c>
      <c r="AE39" s="33">
        <f t="shared" si="9"/>
        <v>0</v>
      </c>
      <c r="AF39" s="14">
        <f t="shared" si="8"/>
        <v>0</v>
      </c>
      <c r="AG39" s="178">
        <f>'[3]Серп 15'!$AG$21</f>
        <v>1779.86</v>
      </c>
      <c r="AH39" s="178">
        <f t="shared" si="10"/>
        <v>17171.150000000001</v>
      </c>
      <c r="AI39" s="178">
        <f t="shared" si="11"/>
        <v>18951.010000000002</v>
      </c>
      <c r="AL39" s="136"/>
    </row>
    <row r="40" spans="1:38" s="143" customFormat="1" ht="37.5" customHeight="1" x14ac:dyDescent="0.25">
      <c r="A40" s="62">
        <v>34</v>
      </c>
      <c r="B40" s="63" t="s">
        <v>146</v>
      </c>
      <c r="C40" s="64"/>
      <c r="D40" s="48" t="s">
        <v>105</v>
      </c>
      <c r="E40" s="53" t="s">
        <v>106</v>
      </c>
      <c r="F40" s="48" t="s">
        <v>107</v>
      </c>
      <c r="G40" s="16">
        <v>20473.14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4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73">
        <v>2</v>
      </c>
      <c r="W40" s="73">
        <v>2</v>
      </c>
      <c r="X40" s="73">
        <v>0</v>
      </c>
      <c r="Y40" s="33">
        <f t="shared" si="6"/>
        <v>11.111111111111111</v>
      </c>
      <c r="Z40" s="33">
        <v>7843.77</v>
      </c>
      <c r="AA40" s="33">
        <f>'[4]МО-вер 15'!$AG$52</f>
        <v>7843.77</v>
      </c>
      <c r="AB40" s="33">
        <f t="shared" si="13"/>
        <v>100</v>
      </c>
      <c r="AC40" s="33">
        <f>$AA$40</f>
        <v>7843.77</v>
      </c>
      <c r="AD40" s="33">
        <f t="shared" si="7"/>
        <v>100</v>
      </c>
      <c r="AE40" s="33">
        <f t="shared" si="9"/>
        <v>0</v>
      </c>
      <c r="AF40" s="14">
        <f t="shared" si="8"/>
        <v>0</v>
      </c>
      <c r="AG40" s="178">
        <f>'[3]Серп 15'!$AG$52</f>
        <v>7843.77</v>
      </c>
      <c r="AH40" s="178">
        <f t="shared" si="10"/>
        <v>20473.14</v>
      </c>
      <c r="AI40" s="178">
        <f t="shared" si="11"/>
        <v>28316.91</v>
      </c>
      <c r="AJ40" s="137"/>
      <c r="AK40" s="142"/>
      <c r="AL40" s="142"/>
    </row>
    <row r="41" spans="1:38" ht="37.5" customHeight="1" x14ac:dyDescent="0.25">
      <c r="A41" s="62">
        <v>35</v>
      </c>
      <c r="B41" s="63" t="s">
        <v>146</v>
      </c>
      <c r="C41" s="64"/>
      <c r="D41" s="48" t="s">
        <v>108</v>
      </c>
      <c r="E41" s="53" t="s">
        <v>68</v>
      </c>
      <c r="F41" s="48" t="s">
        <v>109</v>
      </c>
      <c r="G41" s="16">
        <v>27508.22</v>
      </c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4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73">
        <v>1</v>
      </c>
      <c r="W41" s="73">
        <v>2</v>
      </c>
      <c r="X41" s="73">
        <v>0</v>
      </c>
      <c r="Y41" s="33">
        <f t="shared" si="6"/>
        <v>6.666666666666667</v>
      </c>
      <c r="Z41" s="33">
        <v>479.4</v>
      </c>
      <c r="AA41" s="33">
        <f>'[4]МО-вер 15'!$AG$12</f>
        <v>479.4</v>
      </c>
      <c r="AB41" s="33">
        <f t="shared" si="13"/>
        <v>100</v>
      </c>
      <c r="AC41" s="33">
        <f>$AA$41</f>
        <v>479.4</v>
      </c>
      <c r="AD41" s="33">
        <f t="shared" si="7"/>
        <v>100</v>
      </c>
      <c r="AE41" s="33">
        <f t="shared" si="9"/>
        <v>0</v>
      </c>
      <c r="AF41" s="14">
        <f t="shared" si="8"/>
        <v>0</v>
      </c>
      <c r="AG41" s="178">
        <f>'[3]Серп 15'!$AG$12</f>
        <v>479.4</v>
      </c>
      <c r="AH41" s="178">
        <f t="shared" si="10"/>
        <v>2404.21</v>
      </c>
      <c r="AI41" s="178">
        <f t="shared" si="11"/>
        <v>2883.61</v>
      </c>
      <c r="AL41" s="136"/>
    </row>
    <row r="42" spans="1:38" s="143" customFormat="1" ht="37.5" customHeight="1" x14ac:dyDescent="0.25">
      <c r="A42" s="62">
        <v>36</v>
      </c>
      <c r="B42" s="63" t="s">
        <v>146</v>
      </c>
      <c r="C42" s="64"/>
      <c r="D42" s="48" t="s">
        <v>110</v>
      </c>
      <c r="E42" s="53" t="s">
        <v>68</v>
      </c>
      <c r="F42" s="48" t="s">
        <v>111</v>
      </c>
      <c r="G42" s="16">
        <v>25928.42</v>
      </c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4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73">
        <v>0</v>
      </c>
      <c r="W42" s="73">
        <v>1</v>
      </c>
      <c r="X42" s="73">
        <v>0</v>
      </c>
      <c r="Y42" s="33">
        <f t="shared" si="6"/>
        <v>0</v>
      </c>
      <c r="Z42" s="33">
        <v>1790.23</v>
      </c>
      <c r="AA42" s="33">
        <f>'[4]МО-вер 15'!$AG$13</f>
        <v>1790.23</v>
      </c>
      <c r="AB42" s="33">
        <f t="shared" si="13"/>
        <v>100</v>
      </c>
      <c r="AC42" s="33">
        <f>$AA$42</f>
        <v>1790.23</v>
      </c>
      <c r="AD42" s="33">
        <f t="shared" si="7"/>
        <v>100</v>
      </c>
      <c r="AE42" s="33">
        <f t="shared" si="9"/>
        <v>0</v>
      </c>
      <c r="AF42" s="14">
        <f t="shared" si="8"/>
        <v>0</v>
      </c>
      <c r="AG42" s="178">
        <f>'[3]Серп 15'!$AG$13</f>
        <v>1790.23</v>
      </c>
      <c r="AH42" s="178">
        <f t="shared" si="10"/>
        <v>8961.44</v>
      </c>
      <c r="AI42" s="178">
        <f t="shared" si="11"/>
        <v>10751.67</v>
      </c>
      <c r="AJ42" s="137"/>
      <c r="AK42" s="142"/>
      <c r="AL42" s="142"/>
    </row>
    <row r="43" spans="1:38" ht="37.5" customHeight="1" x14ac:dyDescent="0.25">
      <c r="A43" s="62">
        <v>37</v>
      </c>
      <c r="B43" s="63" t="s">
        <v>146</v>
      </c>
      <c r="C43" s="64"/>
      <c r="D43" s="48" t="s">
        <v>112</v>
      </c>
      <c r="E43" s="53" t="s">
        <v>113</v>
      </c>
      <c r="F43" s="48" t="s">
        <v>114</v>
      </c>
      <c r="G43" s="16">
        <v>3737.06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4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73">
        <v>1</v>
      </c>
      <c r="W43" s="73">
        <v>1</v>
      </c>
      <c r="X43" s="73">
        <v>0</v>
      </c>
      <c r="Y43" s="33">
        <f t="shared" si="6"/>
        <v>16.666666666666664</v>
      </c>
      <c r="Z43" s="33">
        <f>AA43</f>
        <v>2671.53</v>
      </c>
      <c r="AA43" s="33">
        <f>'[4]МО-вер 15'!$AG$46</f>
        <v>2671.53</v>
      </c>
      <c r="AB43" s="33">
        <f t="shared" si="13"/>
        <v>100</v>
      </c>
      <c r="AC43" s="33">
        <f>$AA$43</f>
        <v>2671.53</v>
      </c>
      <c r="AD43" s="33">
        <f t="shared" si="7"/>
        <v>100</v>
      </c>
      <c r="AE43" s="33">
        <f t="shared" si="9"/>
        <v>0</v>
      </c>
      <c r="AF43" s="14">
        <f t="shared" si="8"/>
        <v>0</v>
      </c>
      <c r="AG43" s="178">
        <f>'[3]Серп 15'!$AG$46</f>
        <v>2671.53</v>
      </c>
      <c r="AH43" s="178">
        <f t="shared" si="10"/>
        <v>1179.75</v>
      </c>
      <c r="AI43" s="178">
        <f t="shared" si="11"/>
        <v>3851.28</v>
      </c>
      <c r="AL43" s="136"/>
    </row>
    <row r="44" spans="1:38" s="143" customFormat="1" ht="37.5" customHeight="1" x14ac:dyDescent="0.25">
      <c r="A44" s="62">
        <v>38</v>
      </c>
      <c r="B44" s="63" t="s">
        <v>146</v>
      </c>
      <c r="C44" s="64"/>
      <c r="D44" s="48" t="s">
        <v>115</v>
      </c>
      <c r="E44" s="53" t="s">
        <v>106</v>
      </c>
      <c r="F44" s="48" t="s">
        <v>116</v>
      </c>
      <c r="G44" s="16">
        <v>50006.38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4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73">
        <v>3</v>
      </c>
      <c r="W44" s="73">
        <v>5</v>
      </c>
      <c r="X44" s="73">
        <v>0</v>
      </c>
      <c r="Y44" s="33">
        <f t="shared" si="6"/>
        <v>14.285714285714285</v>
      </c>
      <c r="Z44" s="33">
        <v>5886.17</v>
      </c>
      <c r="AA44" s="33">
        <f>'[4]МО-вер 15'!$AG$43</f>
        <v>5886.17</v>
      </c>
      <c r="AB44" s="33">
        <f t="shared" si="13"/>
        <v>100</v>
      </c>
      <c r="AC44" s="33">
        <f>$AA$44</f>
        <v>5886.17</v>
      </c>
      <c r="AD44" s="33">
        <f t="shared" si="7"/>
        <v>100</v>
      </c>
      <c r="AE44" s="33">
        <f t="shared" si="9"/>
        <v>0</v>
      </c>
      <c r="AF44" s="14">
        <f t="shared" si="8"/>
        <v>0</v>
      </c>
      <c r="AG44" s="178">
        <f>'[3]Серп 15'!$AG$43</f>
        <v>5886.17</v>
      </c>
      <c r="AH44" s="178">
        <f t="shared" si="10"/>
        <v>14185.49</v>
      </c>
      <c r="AI44" s="178">
        <f t="shared" si="11"/>
        <v>20071.66</v>
      </c>
      <c r="AJ44" s="137"/>
      <c r="AK44" s="142"/>
      <c r="AL44" s="142"/>
    </row>
    <row r="45" spans="1:38" ht="37.5" customHeight="1" x14ac:dyDescent="0.25">
      <c r="A45" s="62">
        <v>39</v>
      </c>
      <c r="B45" s="63" t="s">
        <v>146</v>
      </c>
      <c r="C45" s="64"/>
      <c r="D45" s="48" t="s">
        <v>117</v>
      </c>
      <c r="E45" s="53" t="s">
        <v>31</v>
      </c>
      <c r="F45" s="48" t="s">
        <v>118</v>
      </c>
      <c r="G45" s="16">
        <v>35241.129999999997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4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73">
        <v>11</v>
      </c>
      <c r="W45" s="73">
        <v>14</v>
      </c>
      <c r="X45" s="73">
        <v>0</v>
      </c>
      <c r="Y45" s="33">
        <f t="shared" si="6"/>
        <v>47.826086956521742</v>
      </c>
      <c r="Z45" s="33">
        <v>13622.51</v>
      </c>
      <c r="AA45" s="33">
        <f>'[4]МО-вер 15'!$AG$34</f>
        <v>13622.51</v>
      </c>
      <c r="AB45" s="33">
        <f t="shared" si="13"/>
        <v>100</v>
      </c>
      <c r="AC45" s="33">
        <f>$AA$45</f>
        <v>13622.51</v>
      </c>
      <c r="AD45" s="33">
        <f t="shared" si="7"/>
        <v>100</v>
      </c>
      <c r="AE45" s="33">
        <f t="shared" si="9"/>
        <v>0</v>
      </c>
      <c r="AF45" s="14">
        <f t="shared" si="8"/>
        <v>0</v>
      </c>
      <c r="AG45" s="178">
        <f>'[3]Серп 15'!$AG$34</f>
        <v>13622.51</v>
      </c>
      <c r="AH45" s="178">
        <f t="shared" si="10"/>
        <v>5007.3100000000004</v>
      </c>
      <c r="AI45" s="178">
        <f t="shared" si="11"/>
        <v>18629.82</v>
      </c>
      <c r="AL45" s="136"/>
    </row>
    <row r="46" spans="1:38" ht="37.5" customHeight="1" x14ac:dyDescent="0.25">
      <c r="A46" s="62">
        <v>40</v>
      </c>
      <c r="B46" s="63" t="s">
        <v>146</v>
      </c>
      <c r="C46" s="64"/>
      <c r="D46" s="48" t="s">
        <v>119</v>
      </c>
      <c r="E46" s="53" t="s">
        <v>120</v>
      </c>
      <c r="F46" s="48" t="s">
        <v>121</v>
      </c>
      <c r="G46" s="16">
        <v>659.77</v>
      </c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4"/>
        <v>0</v>
      </c>
      <c r="S46" s="14">
        <f t="shared" si="4"/>
        <v>0</v>
      </c>
      <c r="T46" s="14">
        <v>0</v>
      </c>
      <c r="U46" s="14">
        <f t="shared" si="5"/>
        <v>0</v>
      </c>
      <c r="V46" s="73">
        <v>0</v>
      </c>
      <c r="W46" s="73">
        <v>0</v>
      </c>
      <c r="X46" s="73">
        <v>0</v>
      </c>
      <c r="Y46" s="33">
        <f t="shared" si="6"/>
        <v>0</v>
      </c>
      <c r="Z46" s="33">
        <v>0</v>
      </c>
      <c r="AA46" s="33">
        <f t="shared" si="12"/>
        <v>0</v>
      </c>
      <c r="AB46" s="33">
        <v>0</v>
      </c>
      <c r="AC46" s="33">
        <f>AA46</f>
        <v>0</v>
      </c>
      <c r="AD46" s="33">
        <f t="shared" si="7"/>
        <v>0</v>
      </c>
      <c r="AE46" s="33">
        <f t="shared" si="9"/>
        <v>0</v>
      </c>
      <c r="AF46" s="14">
        <f t="shared" si="8"/>
        <v>0</v>
      </c>
      <c r="AG46" s="133"/>
      <c r="AH46" s="178">
        <f t="shared" si="10"/>
        <v>0</v>
      </c>
      <c r="AI46" s="178">
        <f t="shared" si="11"/>
        <v>0</v>
      </c>
      <c r="AL46" s="136"/>
    </row>
    <row r="47" spans="1:38" ht="37.5" customHeight="1" x14ac:dyDescent="0.25">
      <c r="A47" s="62">
        <v>41</v>
      </c>
      <c r="B47" s="63" t="s">
        <v>146</v>
      </c>
      <c r="C47" s="64"/>
      <c r="D47" s="48" t="s">
        <v>122</v>
      </c>
      <c r="E47" s="53" t="s">
        <v>31</v>
      </c>
      <c r="F47" s="48" t="s">
        <v>123</v>
      </c>
      <c r="G47" s="16">
        <v>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4"/>
        <v>0</v>
      </c>
      <c r="S47" s="14">
        <f t="shared" si="4"/>
        <v>0</v>
      </c>
      <c r="T47" s="14">
        <v>0</v>
      </c>
      <c r="U47" s="14">
        <f t="shared" si="5"/>
        <v>0</v>
      </c>
      <c r="V47" s="73">
        <v>0</v>
      </c>
      <c r="W47" s="73">
        <v>0</v>
      </c>
      <c r="X47" s="73">
        <v>0</v>
      </c>
      <c r="Y47" s="33">
        <f t="shared" si="6"/>
        <v>0</v>
      </c>
      <c r="Z47" s="33">
        <v>0</v>
      </c>
      <c r="AA47" s="33">
        <f t="shared" si="12"/>
        <v>0</v>
      </c>
      <c r="AB47" s="33">
        <v>0</v>
      </c>
      <c r="AC47" s="33">
        <f>AA47</f>
        <v>0</v>
      </c>
      <c r="AD47" s="33">
        <f t="shared" si="7"/>
        <v>0</v>
      </c>
      <c r="AE47" s="33">
        <f t="shared" si="9"/>
        <v>0</v>
      </c>
      <c r="AF47" s="14">
        <f t="shared" si="8"/>
        <v>0</v>
      </c>
      <c r="AG47" s="133">
        <v>0</v>
      </c>
      <c r="AH47" s="178">
        <f t="shared" si="10"/>
        <v>0</v>
      </c>
      <c r="AI47" s="178">
        <f t="shared" si="11"/>
        <v>0</v>
      </c>
      <c r="AL47" s="136"/>
    </row>
    <row r="48" spans="1:38" ht="37.5" customHeight="1" x14ac:dyDescent="0.25">
      <c r="A48" s="62">
        <v>42</v>
      </c>
      <c r="B48" s="63" t="s">
        <v>146</v>
      </c>
      <c r="C48" s="64"/>
      <c r="D48" s="48" t="s">
        <v>124</v>
      </c>
      <c r="E48" s="53" t="s">
        <v>106</v>
      </c>
      <c r="F48" s="48" t="s">
        <v>125</v>
      </c>
      <c r="G48" s="16">
        <v>33437.410000000003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4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73">
        <v>3</v>
      </c>
      <c r="W48" s="73">
        <v>5</v>
      </c>
      <c r="X48" s="73">
        <v>0</v>
      </c>
      <c r="Y48" s="33">
        <f t="shared" si="6"/>
        <v>16.666666666666664</v>
      </c>
      <c r="Z48" s="33">
        <v>18067.71</v>
      </c>
      <c r="AA48" s="33">
        <f>'[4]МО-вер 15'!$AG$31</f>
        <v>18067.71</v>
      </c>
      <c r="AB48" s="33">
        <f t="shared" si="13"/>
        <v>100</v>
      </c>
      <c r="AC48" s="33">
        <f>$AA$48</f>
        <v>18067.71</v>
      </c>
      <c r="AD48" s="33">
        <f t="shared" si="7"/>
        <v>100</v>
      </c>
      <c r="AE48" s="33">
        <f t="shared" si="9"/>
        <v>0</v>
      </c>
      <c r="AF48" s="14">
        <f t="shared" si="8"/>
        <v>0</v>
      </c>
      <c r="AG48" s="178">
        <f>'[3]Серп 15'!$AG$31</f>
        <v>18067.71</v>
      </c>
      <c r="AH48" s="178">
        <f t="shared" si="10"/>
        <v>8795.5499999999993</v>
      </c>
      <c r="AI48" s="178">
        <f t="shared" si="11"/>
        <v>26863.26</v>
      </c>
      <c r="AL48" s="136"/>
    </row>
    <row r="49" spans="1:38" ht="37.5" customHeight="1" x14ac:dyDescent="0.25">
      <c r="A49" s="62">
        <v>43</v>
      </c>
      <c r="B49" s="63" t="s">
        <v>146</v>
      </c>
      <c r="C49" s="64"/>
      <c r="D49" s="48" t="s">
        <v>126</v>
      </c>
      <c r="E49" s="53" t="s">
        <v>31</v>
      </c>
      <c r="F49" s="48" t="s">
        <v>127</v>
      </c>
      <c r="G49" s="16">
        <v>38990.449999999997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4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73">
        <v>8</v>
      </c>
      <c r="W49" s="73">
        <v>9</v>
      </c>
      <c r="X49" s="73">
        <v>0</v>
      </c>
      <c r="Y49" s="33">
        <f t="shared" si="6"/>
        <v>36.363636363636367</v>
      </c>
      <c r="Z49" s="33">
        <f>AA49</f>
        <v>11111.99</v>
      </c>
      <c r="AA49" s="33">
        <f>'[4]МО-вер 15'!$AG$42</f>
        <v>11111.99</v>
      </c>
      <c r="AB49" s="33">
        <f t="shared" si="13"/>
        <v>100</v>
      </c>
      <c r="AC49" s="33">
        <f>$AA$49</f>
        <v>11111.99</v>
      </c>
      <c r="AD49" s="33">
        <f t="shared" si="7"/>
        <v>100</v>
      </c>
      <c r="AE49" s="33">
        <f t="shared" si="9"/>
        <v>0</v>
      </c>
      <c r="AF49" s="14">
        <f t="shared" si="8"/>
        <v>0</v>
      </c>
      <c r="AG49" s="178">
        <f>'[3]Серп 15'!$AG$42</f>
        <v>11111.99</v>
      </c>
      <c r="AH49" s="178">
        <f t="shared" si="10"/>
        <v>12978.88</v>
      </c>
      <c r="AI49" s="178">
        <f t="shared" si="11"/>
        <v>24090.87</v>
      </c>
      <c r="AL49" s="136"/>
    </row>
    <row r="50" spans="1:38" ht="37.5" customHeight="1" x14ac:dyDescent="0.25">
      <c r="A50" s="62">
        <v>44</v>
      </c>
      <c r="B50" s="63" t="s">
        <v>146</v>
      </c>
      <c r="C50" s="64"/>
      <c r="D50" s="48" t="s">
        <v>128</v>
      </c>
      <c r="E50" s="53" t="s">
        <v>120</v>
      </c>
      <c r="F50" s="48" t="s">
        <v>129</v>
      </c>
      <c r="G50" s="16">
        <v>15962.39</v>
      </c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4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73">
        <v>7</v>
      </c>
      <c r="W50" s="73">
        <v>7</v>
      </c>
      <c r="X50" s="73">
        <v>0</v>
      </c>
      <c r="Y50" s="33">
        <f t="shared" si="6"/>
        <v>77.777777777777786</v>
      </c>
      <c r="Z50" s="33">
        <v>12421.38</v>
      </c>
      <c r="AA50" s="33">
        <f>'[4]МО-вер 15'!$AG$41</f>
        <v>12421.38</v>
      </c>
      <c r="AB50" s="33">
        <f t="shared" si="13"/>
        <v>100</v>
      </c>
      <c r="AC50" s="33">
        <f>$AA$50</f>
        <v>12421.38</v>
      </c>
      <c r="AD50" s="33">
        <f t="shared" si="7"/>
        <v>100</v>
      </c>
      <c r="AE50" s="33">
        <f t="shared" si="9"/>
        <v>0</v>
      </c>
      <c r="AF50" s="14">
        <f t="shared" si="8"/>
        <v>0</v>
      </c>
      <c r="AG50" s="178">
        <f>'[3]Серп 15'!$AG$41</f>
        <v>12421.38</v>
      </c>
      <c r="AH50" s="178">
        <f t="shared" si="10"/>
        <v>0</v>
      </c>
      <c r="AI50" s="178">
        <f t="shared" si="11"/>
        <v>12421.38</v>
      </c>
      <c r="AL50" s="136"/>
    </row>
    <row r="51" spans="1:38" ht="37.5" customHeight="1" x14ac:dyDescent="0.25">
      <c r="A51" s="62">
        <v>45</v>
      </c>
      <c r="B51" s="63" t="s">
        <v>146</v>
      </c>
      <c r="C51" s="64"/>
      <c r="D51" s="48" t="s">
        <v>130</v>
      </c>
      <c r="E51" s="53" t="s">
        <v>131</v>
      </c>
      <c r="F51" s="48" t="s">
        <v>132</v>
      </c>
      <c r="G51" s="16">
        <v>26813.72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4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73">
        <v>1</v>
      </c>
      <c r="W51" s="73">
        <v>1</v>
      </c>
      <c r="X51" s="73">
        <v>0</v>
      </c>
      <c r="Y51" s="33">
        <f t="shared" si="6"/>
        <v>12.5</v>
      </c>
      <c r="Z51" s="33">
        <v>1358.83</v>
      </c>
      <c r="AA51" s="33">
        <f>'[4]МО-вер 15'!$AG$33</f>
        <v>1358.83</v>
      </c>
      <c r="AB51" s="33">
        <f t="shared" si="13"/>
        <v>100</v>
      </c>
      <c r="AC51" s="33">
        <f>$AA$51</f>
        <v>1358.83</v>
      </c>
      <c r="AD51" s="33">
        <f t="shared" si="7"/>
        <v>100</v>
      </c>
      <c r="AE51" s="33">
        <f t="shared" si="9"/>
        <v>0</v>
      </c>
      <c r="AF51" s="14">
        <f t="shared" si="8"/>
        <v>0</v>
      </c>
      <c r="AG51" s="178">
        <f>'[3]Серп 15'!$AG$33</f>
        <v>1358.83</v>
      </c>
      <c r="AH51" s="178">
        <f t="shared" si="10"/>
        <v>5481.46</v>
      </c>
      <c r="AI51" s="178">
        <f t="shared" si="11"/>
        <v>6840.29</v>
      </c>
      <c r="AL51" s="136"/>
    </row>
    <row r="52" spans="1:38" ht="37.5" customHeight="1" x14ac:dyDescent="0.25">
      <c r="A52" s="62">
        <v>46</v>
      </c>
      <c r="B52" s="63" t="s">
        <v>146</v>
      </c>
      <c r="C52" s="64"/>
      <c r="D52" s="48" t="s">
        <v>133</v>
      </c>
      <c r="E52" s="53" t="s">
        <v>68</v>
      </c>
      <c r="F52" s="48" t="s">
        <v>134</v>
      </c>
      <c r="G52" s="16">
        <v>0</v>
      </c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4"/>
        <v>0</v>
      </c>
      <c r="S52" s="14">
        <f t="shared" si="4"/>
        <v>0</v>
      </c>
      <c r="T52" s="14">
        <v>0</v>
      </c>
      <c r="U52" s="14">
        <f t="shared" si="5"/>
        <v>0</v>
      </c>
      <c r="V52" s="73">
        <v>0</v>
      </c>
      <c r="W52" s="73">
        <v>0</v>
      </c>
      <c r="X52" s="73">
        <v>0</v>
      </c>
      <c r="Y52" s="33">
        <f t="shared" si="6"/>
        <v>0</v>
      </c>
      <c r="Z52" s="33">
        <v>0</v>
      </c>
      <c r="AA52" s="33">
        <f t="shared" si="12"/>
        <v>0</v>
      </c>
      <c r="AB52" s="33">
        <v>0</v>
      </c>
      <c r="AC52" s="33">
        <f>AA52</f>
        <v>0</v>
      </c>
      <c r="AD52" s="33">
        <f t="shared" si="7"/>
        <v>0</v>
      </c>
      <c r="AE52" s="33">
        <f t="shared" si="9"/>
        <v>0</v>
      </c>
      <c r="AF52" s="14">
        <f t="shared" si="8"/>
        <v>0</v>
      </c>
      <c r="AG52" s="133">
        <v>0</v>
      </c>
      <c r="AH52" s="178">
        <f t="shared" si="10"/>
        <v>0</v>
      </c>
      <c r="AI52" s="178">
        <f t="shared" si="11"/>
        <v>0</v>
      </c>
      <c r="AL52" s="136"/>
    </row>
    <row r="53" spans="1:38" s="143" customFormat="1" ht="37.5" customHeight="1" x14ac:dyDescent="0.25">
      <c r="A53" s="62">
        <v>47</v>
      </c>
      <c r="B53" s="63" t="s">
        <v>146</v>
      </c>
      <c r="C53" s="64"/>
      <c r="D53" s="48" t="s">
        <v>135</v>
      </c>
      <c r="E53" s="53" t="s">
        <v>136</v>
      </c>
      <c r="F53" s="48" t="s">
        <v>137</v>
      </c>
      <c r="G53" s="16">
        <v>52199.42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4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73">
        <v>1</v>
      </c>
      <c r="W53" s="73">
        <v>5</v>
      </c>
      <c r="X53" s="73">
        <v>0</v>
      </c>
      <c r="Y53" s="33">
        <f t="shared" si="6"/>
        <v>4.7619047619047619</v>
      </c>
      <c r="Z53" s="33">
        <v>4819.7299999999996</v>
      </c>
      <c r="AA53" s="33">
        <f>'[4]МО-вер 15'!$AG$19</f>
        <v>4819.7299999999996</v>
      </c>
      <c r="AB53" s="33">
        <f t="shared" si="13"/>
        <v>100</v>
      </c>
      <c r="AC53" s="33">
        <f>$AA$53</f>
        <v>4819.7299999999996</v>
      </c>
      <c r="AD53" s="33">
        <f t="shared" si="7"/>
        <v>100</v>
      </c>
      <c r="AE53" s="33">
        <f t="shared" si="9"/>
        <v>0</v>
      </c>
      <c r="AF53" s="14">
        <f t="shared" si="8"/>
        <v>0</v>
      </c>
      <c r="AG53" s="178">
        <f>'[3]Серп 15'!$AG$19</f>
        <v>4819.7299999999996</v>
      </c>
      <c r="AH53" s="178">
        <f t="shared" si="10"/>
        <v>23096.33</v>
      </c>
      <c r="AI53" s="178">
        <f t="shared" si="11"/>
        <v>27916.06</v>
      </c>
      <c r="AJ53" s="137"/>
      <c r="AK53" s="142"/>
      <c r="AL53" s="142"/>
    </row>
    <row r="54" spans="1:38" ht="37.5" customHeight="1" x14ac:dyDescent="0.25">
      <c r="A54" s="62">
        <v>48</v>
      </c>
      <c r="B54" s="63" t="s">
        <v>146</v>
      </c>
      <c r="C54" s="64"/>
      <c r="D54" s="48" t="s">
        <v>138</v>
      </c>
      <c r="E54" s="53" t="s">
        <v>113</v>
      </c>
      <c r="F54" s="48" t="s">
        <v>139</v>
      </c>
      <c r="G54" s="16">
        <v>29496.21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4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73">
        <v>3</v>
      </c>
      <c r="W54" s="73">
        <v>4</v>
      </c>
      <c r="X54" s="73">
        <v>0</v>
      </c>
      <c r="Y54" s="33">
        <f t="shared" si="6"/>
        <v>14.285714285714285</v>
      </c>
      <c r="Z54" s="33">
        <v>7211.6</v>
      </c>
      <c r="AA54" s="33">
        <f>'[4]МО-вер 15'!$AG$36</f>
        <v>7211.5999999999995</v>
      </c>
      <c r="AB54" s="33">
        <f t="shared" si="13"/>
        <v>99.999999999999986</v>
      </c>
      <c r="AC54" s="33">
        <f>$AA$54</f>
        <v>7211.5999999999995</v>
      </c>
      <c r="AD54" s="33">
        <f t="shared" si="7"/>
        <v>100</v>
      </c>
      <c r="AE54" s="33">
        <f t="shared" si="9"/>
        <v>0</v>
      </c>
      <c r="AF54" s="14">
        <f t="shared" si="8"/>
        <v>0</v>
      </c>
      <c r="AG54" s="178">
        <f>'[3]Серп 15'!$AG$36</f>
        <v>7211.5999999999995</v>
      </c>
      <c r="AH54" s="178">
        <f t="shared" si="10"/>
        <v>15324.86</v>
      </c>
      <c r="AI54" s="178">
        <f t="shared" si="11"/>
        <v>22536.46</v>
      </c>
      <c r="AL54" s="136"/>
    </row>
    <row r="55" spans="1:38" s="143" customFormat="1" ht="37.5" customHeight="1" x14ac:dyDescent="0.25">
      <c r="A55" s="62">
        <v>49</v>
      </c>
      <c r="B55" s="63" t="s">
        <v>146</v>
      </c>
      <c r="C55" s="64"/>
      <c r="D55" s="48" t="s">
        <v>140</v>
      </c>
      <c r="E55" s="53" t="s">
        <v>113</v>
      </c>
      <c r="F55" s="48" t="s">
        <v>141</v>
      </c>
      <c r="G55" s="16">
        <v>27926.3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4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73">
        <v>2</v>
      </c>
      <c r="W55" s="73">
        <v>3</v>
      </c>
      <c r="X55" s="73">
        <v>0</v>
      </c>
      <c r="Y55" s="33">
        <f t="shared" si="6"/>
        <v>20</v>
      </c>
      <c r="Z55" s="33">
        <v>3796.24</v>
      </c>
      <c r="AA55" s="33">
        <f>'[4]МО-вер 15'!$AG$35</f>
        <v>3796.24</v>
      </c>
      <c r="AB55" s="33">
        <f t="shared" si="13"/>
        <v>100</v>
      </c>
      <c r="AC55" s="33">
        <f>$AA$55</f>
        <v>3796.24</v>
      </c>
      <c r="AD55" s="33">
        <f t="shared" si="7"/>
        <v>100</v>
      </c>
      <c r="AE55" s="33">
        <f t="shared" si="9"/>
        <v>0</v>
      </c>
      <c r="AF55" s="14">
        <f t="shared" si="8"/>
        <v>0</v>
      </c>
      <c r="AG55" s="178">
        <f>'[3]Серп 15'!$AG$35</f>
        <v>3796.24</v>
      </c>
      <c r="AH55" s="178">
        <f t="shared" si="10"/>
        <v>1756.43</v>
      </c>
      <c r="AI55" s="178">
        <f t="shared" si="11"/>
        <v>5552.67</v>
      </c>
      <c r="AJ55" s="137"/>
      <c r="AK55" s="189"/>
      <c r="AL55" s="142"/>
    </row>
    <row r="56" spans="1:38" s="143" customFormat="1" ht="37.5" customHeight="1" x14ac:dyDescent="0.25">
      <c r="A56" s="62">
        <v>50</v>
      </c>
      <c r="B56" s="63" t="s">
        <v>146</v>
      </c>
      <c r="C56" s="64"/>
      <c r="D56" s="48" t="s">
        <v>142</v>
      </c>
      <c r="E56" s="53" t="s">
        <v>68</v>
      </c>
      <c r="F56" s="48" t="s">
        <v>143</v>
      </c>
      <c r="G56" s="16">
        <v>17496.89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4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73">
        <v>21</v>
      </c>
      <c r="W56" s="73">
        <v>30</v>
      </c>
      <c r="X56" s="73">
        <v>0</v>
      </c>
      <c r="Y56" s="33">
        <f t="shared" si="6"/>
        <v>87.5</v>
      </c>
      <c r="Z56" s="33">
        <v>11805.99</v>
      </c>
      <c r="AA56" s="33">
        <f>'[4]МО-вер 15'!$AG$45</f>
        <v>11805.99</v>
      </c>
      <c r="AB56" s="33">
        <f t="shared" si="13"/>
        <v>100</v>
      </c>
      <c r="AC56" s="33">
        <f>$AA$56</f>
        <v>11805.99</v>
      </c>
      <c r="AD56" s="33">
        <f t="shared" si="7"/>
        <v>100</v>
      </c>
      <c r="AE56" s="33">
        <f t="shared" si="9"/>
        <v>0</v>
      </c>
      <c r="AF56" s="14">
        <f t="shared" si="8"/>
        <v>0</v>
      </c>
      <c r="AG56" s="178">
        <f>'[3]Серп 15'!$AG$45</f>
        <v>11805.99</v>
      </c>
      <c r="AH56" s="178">
        <f t="shared" si="10"/>
        <v>9428.77</v>
      </c>
      <c r="AI56" s="178">
        <f t="shared" si="11"/>
        <v>21234.760000000002</v>
      </c>
      <c r="AJ56" s="137"/>
      <c r="AK56" s="142"/>
      <c r="AL56" s="142"/>
    </row>
    <row r="57" spans="1:38" s="143" customFormat="1" ht="37.5" customHeight="1" x14ac:dyDescent="0.25">
      <c r="A57" s="62">
        <v>51</v>
      </c>
      <c r="B57" s="63" t="s">
        <v>146</v>
      </c>
      <c r="C57" s="64"/>
      <c r="D57" s="48" t="s">
        <v>144</v>
      </c>
      <c r="E57" s="53" t="s">
        <v>63</v>
      </c>
      <c r="F57" s="48" t="s">
        <v>145</v>
      </c>
      <c r="G57" s="16">
        <v>83319.520000000004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4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73">
        <v>21</v>
      </c>
      <c r="W57" s="73">
        <v>21</v>
      </c>
      <c r="X57" s="73">
        <v>0</v>
      </c>
      <c r="Y57" s="33">
        <f t="shared" si="6"/>
        <v>14.482758620689657</v>
      </c>
      <c r="Z57" s="33">
        <f>AA57</f>
        <v>11383.179999999998</v>
      </c>
      <c r="AA57" s="33">
        <f>'[4]МО-вер 15'!$AG$7</f>
        <v>11383.179999999998</v>
      </c>
      <c r="AB57" s="33">
        <f t="shared" si="13"/>
        <v>100</v>
      </c>
      <c r="AC57" s="33">
        <f>$AA$57</f>
        <v>11383.179999999998</v>
      </c>
      <c r="AD57" s="33">
        <f t="shared" si="7"/>
        <v>100</v>
      </c>
      <c r="AE57" s="33">
        <f t="shared" si="9"/>
        <v>0</v>
      </c>
      <c r="AF57" s="14">
        <f t="shared" si="8"/>
        <v>0</v>
      </c>
      <c r="AG57" s="178">
        <f>'[3]Серп 15'!$AG$7</f>
        <v>11383.179999999998</v>
      </c>
      <c r="AH57" s="178">
        <f t="shared" si="10"/>
        <v>16900.04</v>
      </c>
      <c r="AI57" s="178">
        <f t="shared" si="11"/>
        <v>28283.22</v>
      </c>
      <c r="AJ57" s="137"/>
      <c r="AK57" s="142"/>
      <c r="AL57" s="142"/>
    </row>
    <row r="58" spans="1:38" ht="37.5" customHeight="1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1464246.3399999994</v>
      </c>
      <c r="H58" s="58">
        <f t="shared" ref="H58:M58" si="15">SUM(H7:H57)</f>
        <v>1073</v>
      </c>
      <c r="I58" s="58">
        <f t="shared" si="15"/>
        <v>161</v>
      </c>
      <c r="J58" s="58">
        <f t="shared" si="15"/>
        <v>841</v>
      </c>
      <c r="K58" s="58">
        <f t="shared" si="15"/>
        <v>639</v>
      </c>
      <c r="L58" s="58">
        <f t="shared" si="15"/>
        <v>677</v>
      </c>
      <c r="M58" s="58">
        <f t="shared" si="15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35">
        <f>SUM(V7:V57)</f>
        <v>193</v>
      </c>
      <c r="W58" s="35">
        <f>SUM(W7:W57)</f>
        <v>265</v>
      </c>
      <c r="X58" s="35">
        <f>SUM(X7:X57)</f>
        <v>2</v>
      </c>
      <c r="Y58" s="33">
        <f>IF(H58=0,0,V58/H58)*100</f>
        <v>17.986952469711088</v>
      </c>
      <c r="Z58" s="33">
        <f>SUM(Z7:Z57)</f>
        <v>360924.81999999989</v>
      </c>
      <c r="AA58" s="108">
        <f>SUM(AA7:AA57)</f>
        <v>360924.81999999989</v>
      </c>
      <c r="AB58" s="33">
        <f>IF(Z58=0,0,AA58/Z58)*100</f>
        <v>100</v>
      </c>
      <c r="AC58" s="108">
        <f>SUM(AC7:AC57)</f>
        <v>360924.81999999989</v>
      </c>
      <c r="AD58" s="33">
        <f>IF(AA58=0,0,AC58/AA58)*100</f>
        <v>100</v>
      </c>
      <c r="AE58" s="33">
        <f>SUM(AE7:AE57)</f>
        <v>0</v>
      </c>
      <c r="AF58" s="14">
        <f>IF(AA58=0,0,AE58/AA58)*100</f>
        <v>0</v>
      </c>
      <c r="AG58" s="180">
        <f>SUM(AG7:AG57)</f>
        <v>357907.32999999996</v>
      </c>
      <c r="AH58" s="180">
        <f>SUM(AH7:AH57)</f>
        <v>344702.64999999997</v>
      </c>
      <c r="AI58" s="180">
        <f>SUM(AI7:AI57)</f>
        <v>702609.98</v>
      </c>
      <c r="AL58" s="136"/>
    </row>
    <row r="59" spans="1:38" s="137" customFormat="1" ht="37.5" customHeight="1" x14ac:dyDescent="0.25">
      <c r="A59" s="209"/>
      <c r="B59" s="209"/>
      <c r="C59" s="209"/>
      <c r="D59" s="209"/>
      <c r="E59" s="209"/>
      <c r="F59" s="209"/>
      <c r="G59" s="209"/>
      <c r="H59" s="147"/>
      <c r="I59" s="147"/>
      <c r="J59" s="147"/>
      <c r="K59" s="147"/>
      <c r="L59" s="147"/>
      <c r="M59" s="147"/>
      <c r="N59" s="148"/>
      <c r="O59" s="147"/>
      <c r="P59" s="147"/>
      <c r="Q59" s="148"/>
      <c r="R59" s="147"/>
      <c r="S59" s="148"/>
      <c r="T59" s="149"/>
      <c r="U59" s="148"/>
      <c r="V59" s="110"/>
      <c r="W59" s="110"/>
      <c r="X59" s="110"/>
      <c r="Y59" s="111"/>
      <c r="Z59" s="113"/>
      <c r="AA59" s="359">
        <v>344702.65</v>
      </c>
      <c r="AB59" s="359"/>
      <c r="AC59" s="359"/>
      <c r="AD59" s="111"/>
      <c r="AE59" s="111"/>
      <c r="AF59" s="148"/>
      <c r="AG59" s="180"/>
      <c r="AH59" s="180"/>
      <c r="AI59" s="180"/>
    </row>
    <row r="60" spans="1:38" s="137" customFormat="1" ht="37.5" customHeight="1" x14ac:dyDescent="0.25">
      <c r="A60" s="209"/>
      <c r="B60" s="209"/>
      <c r="C60" s="209"/>
      <c r="D60" s="209"/>
      <c r="E60" s="209"/>
      <c r="F60" s="209"/>
      <c r="G60" s="209"/>
      <c r="H60" s="147"/>
      <c r="I60" s="147"/>
      <c r="J60" s="147"/>
      <c r="K60" s="147"/>
      <c r="L60" s="147"/>
      <c r="M60" s="147"/>
      <c r="N60" s="148"/>
      <c r="O60" s="147"/>
      <c r="P60" s="147"/>
      <c r="Q60" s="148"/>
      <c r="R60" s="147"/>
      <c r="S60" s="148"/>
      <c r="T60" s="149"/>
      <c r="U60" s="148"/>
      <c r="V60" s="110"/>
      <c r="W60" s="110"/>
      <c r="X60" s="110"/>
      <c r="Y60" s="111"/>
      <c r="Z60" s="113"/>
      <c r="AA60" s="113"/>
      <c r="AB60" s="363" t="s">
        <v>184</v>
      </c>
      <c r="AC60" s="363"/>
      <c r="AD60" s="138"/>
      <c r="AE60" s="373" t="s">
        <v>185</v>
      </c>
      <c r="AF60" s="373"/>
      <c r="AG60" s="180"/>
      <c r="AH60" s="180"/>
      <c r="AI60" s="180"/>
    </row>
    <row r="61" spans="1:38" s="137" customFormat="1" ht="37.5" customHeight="1" x14ac:dyDescent="0.25">
      <c r="D61" s="154"/>
      <c r="S61" s="153" t="s">
        <v>180</v>
      </c>
      <c r="T61" s="149">
        <v>728494.79</v>
      </c>
      <c r="V61" s="109"/>
      <c r="W61" s="109"/>
      <c r="X61" s="109"/>
      <c r="Y61" s="109"/>
      <c r="Z61" s="113"/>
      <c r="AA61" s="113"/>
      <c r="AB61" s="131" t="s">
        <v>166</v>
      </c>
      <c r="AC61" s="129">
        <f>T58</f>
        <v>344702.64999999997</v>
      </c>
      <c r="AD61" s="129"/>
      <c r="AE61" s="381"/>
      <c r="AF61" s="381"/>
      <c r="AG61" s="133"/>
    </row>
    <row r="62" spans="1:38" s="137" customFormat="1" ht="37.5" customHeight="1" x14ac:dyDescent="0.25">
      <c r="D62" s="154"/>
      <c r="R62" s="367" t="s">
        <v>181</v>
      </c>
      <c r="S62" s="154" t="s">
        <v>177</v>
      </c>
      <c r="T62" s="155">
        <f>AC58</f>
        <v>360924.81999999989</v>
      </c>
      <c r="V62" s="109"/>
      <c r="W62" s="109"/>
      <c r="X62" s="109"/>
      <c r="Y62" s="109"/>
      <c r="Z62" s="128"/>
      <c r="AA62" s="364" t="s">
        <v>167</v>
      </c>
      <c r="AB62" s="364"/>
      <c r="AC62" s="130">
        <f>AG58</f>
        <v>357907.32999999996</v>
      </c>
      <c r="AD62" s="139" t="s">
        <v>171</v>
      </c>
      <c r="AE62" s="376">
        <v>92998.91</v>
      </c>
      <c r="AF62" s="376"/>
      <c r="AG62" s="133"/>
    </row>
    <row r="63" spans="1:38" s="137" customFormat="1" ht="37.5" customHeight="1" x14ac:dyDescent="0.25">
      <c r="D63" s="154"/>
      <c r="R63" s="367"/>
      <c r="S63" s="154" t="s">
        <v>178</v>
      </c>
      <c r="T63" s="156">
        <v>43532.480000000003</v>
      </c>
      <c r="V63" s="109"/>
      <c r="W63" s="109"/>
      <c r="X63" s="109"/>
      <c r="Y63" s="109"/>
      <c r="Z63" s="128"/>
      <c r="AA63" s="364" t="s">
        <v>168</v>
      </c>
      <c r="AB63" s="364"/>
      <c r="AC63" s="128">
        <v>90523.56</v>
      </c>
      <c r="AD63" s="139" t="s">
        <v>172</v>
      </c>
      <c r="AE63" s="375">
        <v>520874.99</v>
      </c>
      <c r="AF63" s="375"/>
      <c r="AG63" s="133"/>
    </row>
    <row r="64" spans="1:38" s="137" customFormat="1" ht="37.5" customHeight="1" x14ac:dyDescent="0.25">
      <c r="D64" s="154"/>
      <c r="R64" s="367"/>
      <c r="S64" s="157" t="s">
        <v>179</v>
      </c>
      <c r="T64" s="137">
        <v>10305.209999999999</v>
      </c>
      <c r="V64" s="109"/>
      <c r="W64" s="109"/>
      <c r="X64" s="109"/>
      <c r="Y64" s="109"/>
      <c r="Z64" s="128"/>
      <c r="AA64" s="365" t="s">
        <v>169</v>
      </c>
      <c r="AB64" s="365"/>
      <c r="AC64" s="129">
        <v>12385.79</v>
      </c>
      <c r="AD64" s="140" t="s">
        <v>173</v>
      </c>
      <c r="AE64" s="377">
        <f>AE62+AE63</f>
        <v>613873.9</v>
      </c>
      <c r="AF64" s="374"/>
      <c r="AG64" s="133"/>
    </row>
    <row r="65" spans="3:43" s="137" customFormat="1" ht="37.5" customHeight="1" x14ac:dyDescent="0.25">
      <c r="D65" s="154"/>
      <c r="R65" s="137" t="s">
        <v>182</v>
      </c>
      <c r="T65" s="154">
        <v>176172.34</v>
      </c>
      <c r="V65" s="109"/>
      <c r="W65" s="109"/>
      <c r="X65" s="109"/>
      <c r="Y65" s="109"/>
      <c r="Z65" s="128"/>
      <c r="AA65" s="362" t="s">
        <v>170</v>
      </c>
      <c r="AB65" s="362"/>
      <c r="AC65" s="130">
        <f>SUM(AC62:AC64)</f>
        <v>460816.67999999993</v>
      </c>
      <c r="AD65" s="128"/>
      <c r="AE65" s="128"/>
      <c r="AF65" s="133"/>
      <c r="AG65" s="133"/>
    </row>
    <row r="66" spans="3:43" s="137" customFormat="1" ht="37.5" customHeight="1" x14ac:dyDescent="0.25">
      <c r="D66" s="154"/>
      <c r="T66" s="158">
        <f>T61-T62-T63-T64-T65</f>
        <v>137559.94000000015</v>
      </c>
      <c r="V66" s="109"/>
      <c r="W66" s="109"/>
      <c r="X66" s="109"/>
      <c r="Y66" s="109"/>
      <c r="Z66" s="128"/>
      <c r="AA66" s="128"/>
      <c r="AB66" s="128"/>
      <c r="AC66" s="130">
        <v>0.45</v>
      </c>
      <c r="AD66" s="128"/>
      <c r="AE66" s="128"/>
      <c r="AF66" s="133"/>
      <c r="AG66" s="133"/>
    </row>
    <row r="67" spans="3:43" s="137" customFormat="1" ht="37.5" customHeight="1" x14ac:dyDescent="0.25">
      <c r="V67" s="109"/>
      <c r="W67" s="109"/>
      <c r="X67" s="109"/>
      <c r="Y67" s="109"/>
      <c r="Z67" s="109"/>
      <c r="AA67" s="109"/>
      <c r="AB67" s="109"/>
      <c r="AC67" s="192">
        <f>SUM(AC65:AC66)</f>
        <v>460817.12999999995</v>
      </c>
      <c r="AD67" s="109"/>
      <c r="AE67" s="109"/>
    </row>
    <row r="68" spans="3:43" s="137" customFormat="1" ht="37.5" customHeight="1" x14ac:dyDescent="0.25"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</row>
    <row r="69" spans="3:43" s="120" customFormat="1" ht="37.5" customHeight="1" x14ac:dyDescent="0.25"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G69" s="137"/>
      <c r="AH69" s="137"/>
      <c r="AI69" s="137"/>
      <c r="AJ69" s="137"/>
    </row>
    <row r="70" spans="3:43" s="120" customFormat="1" ht="37.5" customHeight="1" x14ac:dyDescent="0.25"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G70" s="137"/>
      <c r="AH70" s="137"/>
      <c r="AI70" s="137"/>
      <c r="AJ70" s="137"/>
    </row>
    <row r="71" spans="3:43" s="78" customFormat="1" ht="37.5" customHeight="1" x14ac:dyDescent="0.25">
      <c r="C71" s="120"/>
      <c r="V71" s="83"/>
      <c r="W71" s="83"/>
      <c r="X71" s="83"/>
      <c r="Y71" s="83"/>
      <c r="Z71" s="83"/>
      <c r="AA71" s="83"/>
      <c r="AB71" s="135"/>
      <c r="AC71" s="135"/>
      <c r="AD71" s="135"/>
      <c r="AE71" s="135"/>
      <c r="AF71" s="120"/>
      <c r="AG71" s="137"/>
      <c r="AH71" s="137"/>
      <c r="AI71" s="137"/>
      <c r="AJ71" s="137"/>
      <c r="AK71" s="120"/>
      <c r="AL71" s="120"/>
      <c r="AM71" s="120"/>
      <c r="AN71" s="120"/>
      <c r="AO71" s="120"/>
      <c r="AP71" s="120"/>
      <c r="AQ71" s="120"/>
    </row>
    <row r="72" spans="3:43" s="78" customFormat="1" ht="37.5" customHeight="1" x14ac:dyDescent="0.25">
      <c r="C72" s="120"/>
      <c r="V72" s="83"/>
      <c r="W72" s="83"/>
      <c r="X72" s="83"/>
      <c r="Y72" s="83"/>
      <c r="Z72" s="83"/>
      <c r="AA72" s="83"/>
      <c r="AB72" s="135"/>
      <c r="AC72" s="135"/>
      <c r="AD72" s="135"/>
      <c r="AE72" s="135"/>
      <c r="AF72" s="120"/>
      <c r="AG72" s="137"/>
      <c r="AH72" s="137"/>
      <c r="AI72" s="137"/>
      <c r="AJ72" s="137"/>
      <c r="AK72" s="120"/>
      <c r="AL72" s="120"/>
    </row>
    <row r="73" spans="3:43" s="78" customFormat="1" ht="37.5" customHeight="1" x14ac:dyDescent="0.25">
      <c r="V73" s="83"/>
      <c r="W73" s="83"/>
      <c r="X73" s="83"/>
      <c r="Y73" s="83"/>
      <c r="Z73" s="83"/>
      <c r="AA73" s="83"/>
      <c r="AB73" s="135"/>
      <c r="AC73" s="135"/>
      <c r="AD73" s="135"/>
      <c r="AE73" s="135"/>
      <c r="AF73" s="120"/>
      <c r="AG73" s="137"/>
      <c r="AH73" s="137"/>
      <c r="AI73" s="137"/>
      <c r="AJ73" s="137"/>
      <c r="AK73" s="120"/>
      <c r="AL73" s="120"/>
    </row>
    <row r="74" spans="3:43" s="78" customFormat="1" ht="37.5" customHeight="1" x14ac:dyDescent="0.25"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G74" s="137"/>
      <c r="AH74" s="137"/>
      <c r="AI74" s="137"/>
      <c r="AJ74" s="137"/>
      <c r="AK74" s="120"/>
    </row>
    <row r="75" spans="3:43" s="78" customFormat="1" ht="37.5" customHeight="1" x14ac:dyDescent="0.25"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G75" s="137"/>
      <c r="AH75" s="137"/>
      <c r="AI75" s="137"/>
      <c r="AJ75" s="137"/>
      <c r="AK75" s="120"/>
    </row>
    <row r="76" spans="3:43" s="78" customFormat="1" ht="37.5" customHeight="1" x14ac:dyDescent="0.25"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G76" s="137"/>
      <c r="AH76" s="137"/>
      <c r="AI76" s="137"/>
      <c r="AJ76" s="137"/>
      <c r="AK76" s="120"/>
    </row>
    <row r="77" spans="3:43" s="78" customFormat="1" ht="37.5" customHeight="1" x14ac:dyDescent="0.25"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G77" s="137"/>
      <c r="AH77" s="137"/>
      <c r="AI77" s="137"/>
      <c r="AJ77" s="137"/>
      <c r="AK77" s="120"/>
    </row>
  </sheetData>
  <mergeCells count="47"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H4:H5"/>
    <mergeCell ref="I4:I5"/>
    <mergeCell ref="J4:J5"/>
    <mergeCell ref="K4:K5"/>
    <mergeCell ref="L4:L5"/>
    <mergeCell ref="V2:AF2"/>
    <mergeCell ref="K3:O3"/>
    <mergeCell ref="P3:U3"/>
    <mergeCell ref="V3:Z3"/>
    <mergeCell ref="AA3:AF3"/>
    <mergeCell ref="R4:S4"/>
    <mergeCell ref="AE4:AF4"/>
    <mergeCell ref="A58:F58"/>
    <mergeCell ref="AA59:AC59"/>
    <mergeCell ref="AB60:AC60"/>
    <mergeCell ref="AE60:AF60"/>
    <mergeCell ref="V4:V5"/>
    <mergeCell ref="W4:W5"/>
    <mergeCell ref="X4:X5"/>
    <mergeCell ref="Y4:Y5"/>
    <mergeCell ref="Z4:Z5"/>
    <mergeCell ref="AA4:AB4"/>
    <mergeCell ref="M4:M5"/>
    <mergeCell ref="N4:N5"/>
    <mergeCell ref="O4:O5"/>
    <mergeCell ref="P4:Q4"/>
    <mergeCell ref="T4:U4"/>
    <mergeCell ref="AC4:AD4"/>
    <mergeCell ref="AA65:AB65"/>
    <mergeCell ref="AE61:AF61"/>
    <mergeCell ref="R62:R64"/>
    <mergeCell ref="AA62:AB62"/>
    <mergeCell ref="AE62:AF62"/>
    <mergeCell ref="AA63:AB63"/>
    <mergeCell ref="AE63:AF63"/>
    <mergeCell ref="AA64:AB64"/>
    <mergeCell ref="AE64:AF6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7"/>
  <sheetViews>
    <sheetView zoomScale="85" zoomScaleNormal="85" workbookViewId="0">
      <selection sqref="A1:XFD1048576"/>
    </sheetView>
  </sheetViews>
  <sheetFormatPr defaultRowHeight="15" x14ac:dyDescent="0.25"/>
  <cols>
    <col min="1" max="1" width="4.140625" customWidth="1"/>
    <col min="2" max="2" width="7.5703125" style="51" customWidth="1"/>
    <col min="3" max="3" width="5.42578125" style="51" customWidth="1"/>
    <col min="4" max="4" width="17.42578125" customWidth="1"/>
    <col min="5" max="5" width="9.140625" style="232"/>
    <col min="11" max="11" width="7.5703125" customWidth="1"/>
    <col min="12" max="12" width="8.42578125" customWidth="1"/>
    <col min="16" max="17" width="9.140625" style="78"/>
    <col min="18" max="18" width="10.7109375" style="78" bestFit="1" customWidth="1"/>
    <col min="19" max="19" width="9.28515625" style="78" bestFit="1" customWidth="1"/>
    <col min="20" max="20" width="9.7109375" style="78" customWidth="1"/>
    <col min="21" max="21" width="9.5703125" bestFit="1" customWidth="1"/>
    <col min="22" max="25" width="9.5703125" style="83" bestFit="1" customWidth="1"/>
    <col min="26" max="26" width="10.7109375" style="83" bestFit="1" customWidth="1"/>
    <col min="27" max="27" width="12.42578125" style="216" bestFit="1" customWidth="1"/>
    <col min="28" max="28" width="9.7109375" style="83" bestFit="1" customWidth="1"/>
    <col min="29" max="29" width="11.42578125" style="83" customWidth="1"/>
    <col min="30" max="30" width="9.5703125" style="83" bestFit="1" customWidth="1"/>
    <col min="31" max="31" width="10.7109375" style="83" bestFit="1" customWidth="1"/>
    <col min="32" max="32" width="9.7109375" style="78" bestFit="1" customWidth="1"/>
    <col min="33" max="33" width="10.85546875" style="137" customWidth="1"/>
    <col min="34" max="35" width="12.42578125" style="137" bestFit="1" customWidth="1"/>
    <col min="36" max="36" width="9.140625" style="137"/>
    <col min="37" max="37" width="9.140625" style="136"/>
  </cols>
  <sheetData>
    <row r="1" spans="1:38" ht="37.5" customHeight="1" x14ac:dyDescent="0.25">
      <c r="A1" s="307" t="s">
        <v>197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L1" s="136"/>
    </row>
    <row r="2" spans="1:38" ht="37.5" customHeight="1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82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L2" s="136"/>
    </row>
    <row r="3" spans="1:38" ht="37.5" customHeight="1" x14ac:dyDescent="0.25">
      <c r="A3" s="303"/>
      <c r="B3" s="303"/>
      <c r="C3" s="303"/>
      <c r="D3" s="318"/>
      <c r="E3" s="383"/>
      <c r="F3" s="301"/>
      <c r="G3" s="303"/>
      <c r="H3" s="314"/>
      <c r="I3" s="315"/>
      <c r="J3" s="316"/>
      <c r="K3" s="304" t="s">
        <v>17</v>
      </c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21" t="s">
        <v>17</v>
      </c>
      <c r="W3" s="325"/>
      <c r="X3" s="325"/>
      <c r="Y3" s="325"/>
      <c r="Z3" s="322"/>
      <c r="AA3" s="304" t="s">
        <v>26</v>
      </c>
      <c r="AB3" s="305"/>
      <c r="AC3" s="305"/>
      <c r="AD3" s="305"/>
      <c r="AE3" s="305"/>
      <c r="AF3" s="306"/>
      <c r="AL3" s="136"/>
    </row>
    <row r="4" spans="1:38" ht="37.5" customHeight="1" x14ac:dyDescent="0.25">
      <c r="A4" s="303"/>
      <c r="B4" s="303"/>
      <c r="C4" s="303"/>
      <c r="D4" s="318"/>
      <c r="E4" s="383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323" t="s">
        <v>9</v>
      </c>
      <c r="W4" s="323" t="s">
        <v>24</v>
      </c>
      <c r="X4" s="323" t="s">
        <v>23</v>
      </c>
      <c r="Y4" s="323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26" t="s">
        <v>19</v>
      </c>
      <c r="AA4" s="321" t="s">
        <v>2</v>
      </c>
      <c r="AB4" s="322"/>
      <c r="AC4" s="321" t="s">
        <v>7</v>
      </c>
      <c r="AD4" s="322"/>
      <c r="AE4" s="304" t="s">
        <v>16</v>
      </c>
      <c r="AF4" s="306"/>
      <c r="AL4" s="136"/>
    </row>
    <row r="5" spans="1:38" s="83" customFormat="1" ht="37.5" customHeight="1" x14ac:dyDescent="0.25">
      <c r="A5" s="299"/>
      <c r="B5" s="299"/>
      <c r="C5" s="299"/>
      <c r="D5" s="319"/>
      <c r="E5" s="384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324"/>
      <c r="Y5" s="324"/>
      <c r="Z5" s="327"/>
      <c r="AA5" s="84" t="str">
        <f>"сума, грн.
(гр."&amp;T6&amp;"+гр."&amp;Z6&amp;")"</f>
        <v>сума, грн.
(гр.20+гр.26)</v>
      </c>
      <c r="AB5" s="85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85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3" t="s">
        <v>165</v>
      </c>
      <c r="AH5" s="133" t="s">
        <v>163</v>
      </c>
      <c r="AI5" s="133" t="s">
        <v>164</v>
      </c>
      <c r="AJ5" s="137"/>
      <c r="AK5" s="135"/>
      <c r="AL5" s="135"/>
    </row>
    <row r="6" spans="1:38" s="225" customFormat="1" ht="37.5" customHeight="1" x14ac:dyDescent="0.25">
      <c r="A6" s="217">
        <v>1</v>
      </c>
      <c r="B6" s="218">
        <f>A6+1</f>
        <v>2</v>
      </c>
      <c r="C6" s="218">
        <f t="shared" ref="C6:AD6" si="0">B6+1</f>
        <v>3</v>
      </c>
      <c r="D6" s="220">
        <f t="shared" si="0"/>
        <v>4</v>
      </c>
      <c r="E6" s="226">
        <f t="shared" si="0"/>
        <v>5</v>
      </c>
      <c r="F6" s="221">
        <f t="shared" si="0"/>
        <v>6</v>
      </c>
      <c r="G6" s="217">
        <f t="shared" si="0"/>
        <v>7</v>
      </c>
      <c r="H6" s="217">
        <f t="shared" si="0"/>
        <v>8</v>
      </c>
      <c r="I6" s="217">
        <f t="shared" si="0"/>
        <v>9</v>
      </c>
      <c r="J6" s="217">
        <f t="shared" si="0"/>
        <v>10</v>
      </c>
      <c r="K6" s="217">
        <f t="shared" si="0"/>
        <v>11</v>
      </c>
      <c r="L6" s="217">
        <f t="shared" si="0"/>
        <v>12</v>
      </c>
      <c r="M6" s="217">
        <f t="shared" si="0"/>
        <v>13</v>
      </c>
      <c r="N6" s="217">
        <f t="shared" si="0"/>
        <v>14</v>
      </c>
      <c r="O6" s="217">
        <f t="shared" si="0"/>
        <v>15</v>
      </c>
      <c r="P6" s="217">
        <f t="shared" si="0"/>
        <v>16</v>
      </c>
      <c r="Q6" s="217">
        <f t="shared" si="0"/>
        <v>17</v>
      </c>
      <c r="R6" s="217">
        <f t="shared" si="0"/>
        <v>18</v>
      </c>
      <c r="S6" s="217">
        <f t="shared" si="0"/>
        <v>19</v>
      </c>
      <c r="T6" s="217">
        <f t="shared" si="0"/>
        <v>20</v>
      </c>
      <c r="U6" s="217">
        <f t="shared" si="0"/>
        <v>21</v>
      </c>
      <c r="V6" s="219">
        <f t="shared" si="0"/>
        <v>22</v>
      </c>
      <c r="W6" s="219">
        <f t="shared" si="0"/>
        <v>23</v>
      </c>
      <c r="X6" s="219">
        <f t="shared" si="0"/>
        <v>24</v>
      </c>
      <c r="Y6" s="219">
        <f t="shared" si="0"/>
        <v>25</v>
      </c>
      <c r="Z6" s="219">
        <f t="shared" si="0"/>
        <v>26</v>
      </c>
      <c r="AA6" s="219">
        <f t="shared" si="0"/>
        <v>27</v>
      </c>
      <c r="AB6" s="219">
        <f t="shared" si="0"/>
        <v>28</v>
      </c>
      <c r="AC6" s="219">
        <f t="shared" si="0"/>
        <v>29</v>
      </c>
      <c r="AD6" s="219">
        <f t="shared" si="0"/>
        <v>30</v>
      </c>
      <c r="AE6" s="219">
        <v>31</v>
      </c>
      <c r="AF6" s="217">
        <v>32</v>
      </c>
      <c r="AG6" s="222" t="s">
        <v>183</v>
      </c>
      <c r="AH6" s="222"/>
      <c r="AI6" s="222"/>
      <c r="AJ6" s="223"/>
      <c r="AK6" s="224"/>
      <c r="AL6" s="224"/>
    </row>
    <row r="7" spans="1:38" s="83" customFormat="1" ht="37.5" customHeight="1" x14ac:dyDescent="0.25">
      <c r="A7" s="62">
        <v>1</v>
      </c>
      <c r="B7" s="63" t="s">
        <v>146</v>
      </c>
      <c r="C7" s="63"/>
      <c r="D7" s="48" t="s">
        <v>27</v>
      </c>
      <c r="E7" s="227" t="s">
        <v>28</v>
      </c>
      <c r="F7" s="48" t="s">
        <v>29</v>
      </c>
      <c r="G7" s="16">
        <v>72053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73">
        <v>8</v>
      </c>
      <c r="W7" s="73">
        <v>18</v>
      </c>
      <c r="X7" s="73">
        <v>0</v>
      </c>
      <c r="Y7" s="33">
        <f t="shared" ref="Y7:Y57" si="6">IF(H7=0,0,V7/H7)*100</f>
        <v>27.586206896551722</v>
      </c>
      <c r="Z7" s="33">
        <v>16454.919999999998</v>
      </c>
      <c r="AA7" s="33">
        <f>'[4]МО-вер 15'!$AG$18</f>
        <v>16454.919999999998</v>
      </c>
      <c r="AB7" s="33">
        <f>AA7/Z7*100</f>
        <v>100</v>
      </c>
      <c r="AC7" s="33">
        <f>$AA$7</f>
        <v>16454.919999999998</v>
      </c>
      <c r="AD7" s="33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78">
        <f>'[3]Серп 15'!$AG$18</f>
        <v>16454.919999999998</v>
      </c>
      <c r="AH7" s="178">
        <f>T7</f>
        <v>7644.35</v>
      </c>
      <c r="AI7" s="178">
        <f>AG7+AH7</f>
        <v>24099.269999999997</v>
      </c>
      <c r="AJ7" s="137"/>
      <c r="AK7" s="135"/>
      <c r="AL7" s="135"/>
    </row>
    <row r="8" spans="1:38" s="83" customFormat="1" ht="37.5" customHeight="1" x14ac:dyDescent="0.25">
      <c r="A8" s="62">
        <v>2</v>
      </c>
      <c r="B8" s="63" t="s">
        <v>146</v>
      </c>
      <c r="C8" s="63"/>
      <c r="D8" s="48" t="s">
        <v>30</v>
      </c>
      <c r="E8" s="227" t="s">
        <v>31</v>
      </c>
      <c r="F8" s="48" t="s">
        <v>32</v>
      </c>
      <c r="G8" s="16">
        <v>6609.92</v>
      </c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73">
        <v>0</v>
      </c>
      <c r="W8" s="73">
        <v>0</v>
      </c>
      <c r="X8" s="73">
        <v>0</v>
      </c>
      <c r="Y8" s="33">
        <f t="shared" si="6"/>
        <v>0</v>
      </c>
      <c r="Z8" s="33">
        <v>0</v>
      </c>
      <c r="AA8" s="33">
        <f>'[4]МО-вер 15'!$AG$50</f>
        <v>0</v>
      </c>
      <c r="AB8" s="33">
        <v>0</v>
      </c>
      <c r="AC8" s="33">
        <f>AA8</f>
        <v>0</v>
      </c>
      <c r="AD8" s="33">
        <f t="shared" si="7"/>
        <v>0</v>
      </c>
      <c r="AE8" s="33">
        <f t="shared" ref="AE8:AE57" si="9">AA8-AC8</f>
        <v>0</v>
      </c>
      <c r="AF8" s="14">
        <f t="shared" si="8"/>
        <v>0</v>
      </c>
      <c r="AG8" s="133">
        <v>0</v>
      </c>
      <c r="AH8" s="178">
        <f t="shared" ref="AH8:AH57" si="10">T8</f>
        <v>0</v>
      </c>
      <c r="AI8" s="178">
        <f t="shared" ref="AI8:AI57" si="11">AG8+AH8</f>
        <v>0</v>
      </c>
      <c r="AJ8" s="137"/>
      <c r="AK8" s="135"/>
      <c r="AL8" s="135"/>
    </row>
    <row r="9" spans="1:38" s="83" customFormat="1" ht="37.5" customHeight="1" x14ac:dyDescent="0.25">
      <c r="A9" s="62">
        <v>3</v>
      </c>
      <c r="B9" s="63" t="s">
        <v>146</v>
      </c>
      <c r="C9" s="63"/>
      <c r="D9" s="48" t="s">
        <v>33</v>
      </c>
      <c r="E9" s="227" t="s">
        <v>34</v>
      </c>
      <c r="F9" s="48" t="s">
        <v>35</v>
      </c>
      <c r="G9" s="16">
        <v>55362.93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73">
        <v>0</v>
      </c>
      <c r="W9" s="73">
        <v>0</v>
      </c>
      <c r="X9" s="73">
        <v>0</v>
      </c>
      <c r="Y9" s="33">
        <f t="shared" si="6"/>
        <v>0</v>
      </c>
      <c r="Z9" s="33">
        <v>0</v>
      </c>
      <c r="AA9" s="33">
        <v>4526.0600000000004</v>
      </c>
      <c r="AB9" s="33">
        <v>0</v>
      </c>
      <c r="AC9" s="33">
        <f>$AA$9</f>
        <v>4526.0600000000004</v>
      </c>
      <c r="AD9" s="33">
        <f t="shared" si="7"/>
        <v>100</v>
      </c>
      <c r="AE9" s="33">
        <f t="shared" si="9"/>
        <v>0</v>
      </c>
      <c r="AF9" s="14">
        <f t="shared" si="8"/>
        <v>0</v>
      </c>
      <c r="AG9" s="178">
        <f>'[3]Серп 15'!$AG$22</f>
        <v>0</v>
      </c>
      <c r="AH9" s="178">
        <f t="shared" si="10"/>
        <v>26929.119999999999</v>
      </c>
      <c r="AI9" s="178">
        <f t="shared" si="11"/>
        <v>26929.119999999999</v>
      </c>
      <c r="AJ9" s="137"/>
      <c r="AK9" s="135"/>
      <c r="AL9" s="135"/>
    </row>
    <row r="10" spans="1:38" s="83" customFormat="1" ht="37.5" customHeight="1" x14ac:dyDescent="0.25">
      <c r="A10" s="62">
        <v>4</v>
      </c>
      <c r="B10" s="63" t="s">
        <v>146</v>
      </c>
      <c r="C10" s="63"/>
      <c r="D10" s="48" t="s">
        <v>36</v>
      </c>
      <c r="E10" s="227" t="s">
        <v>31</v>
      </c>
      <c r="F10" s="48" t="s">
        <v>37</v>
      </c>
      <c r="G10" s="16">
        <v>14950.87</v>
      </c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73">
        <v>0</v>
      </c>
      <c r="W10" s="73">
        <v>0</v>
      </c>
      <c r="X10" s="73">
        <v>0</v>
      </c>
      <c r="Y10" s="33">
        <f t="shared" si="6"/>
        <v>0</v>
      </c>
      <c r="Z10" s="33">
        <v>0</v>
      </c>
      <c r="AA10" s="33">
        <f t="shared" ref="AA10:AA52" si="12">AI10</f>
        <v>0</v>
      </c>
      <c r="AB10" s="33">
        <v>0</v>
      </c>
      <c r="AC10" s="33">
        <f>AA10</f>
        <v>0</v>
      </c>
      <c r="AD10" s="33">
        <f t="shared" si="7"/>
        <v>0</v>
      </c>
      <c r="AE10" s="33">
        <f t="shared" si="9"/>
        <v>0</v>
      </c>
      <c r="AF10" s="14">
        <f t="shared" si="8"/>
        <v>0</v>
      </c>
      <c r="AG10" s="133">
        <v>0</v>
      </c>
      <c r="AH10" s="178">
        <f t="shared" si="10"/>
        <v>0</v>
      </c>
      <c r="AI10" s="178">
        <f t="shared" si="11"/>
        <v>0</v>
      </c>
      <c r="AJ10" s="137"/>
      <c r="AK10" s="135"/>
      <c r="AL10" s="135"/>
    </row>
    <row r="11" spans="1:38" s="83" customFormat="1" ht="37.5" customHeight="1" x14ac:dyDescent="0.25">
      <c r="A11" s="62">
        <v>5</v>
      </c>
      <c r="B11" s="63" t="s">
        <v>146</v>
      </c>
      <c r="C11" s="63"/>
      <c r="D11" s="48" t="s">
        <v>38</v>
      </c>
      <c r="E11" s="227" t="s">
        <v>31</v>
      </c>
      <c r="F11" s="48" t="s">
        <v>39</v>
      </c>
      <c r="G11" s="16">
        <v>704.35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73">
        <v>1</v>
      </c>
      <c r="W11" s="73">
        <v>1</v>
      </c>
      <c r="X11" s="73">
        <v>0</v>
      </c>
      <c r="Y11" s="33">
        <f t="shared" si="6"/>
        <v>25</v>
      </c>
      <c r="Z11" s="33">
        <v>23999.51</v>
      </c>
      <c r="AA11" s="33">
        <f>'[4]МО-вер 15'!$AG$20</f>
        <v>23999.510000000002</v>
      </c>
      <c r="AB11" s="33">
        <f t="shared" ref="AB11:AB57" si="13">AA11/Z11*100</f>
        <v>100.00000000000003</v>
      </c>
      <c r="AC11" s="33">
        <f>$AA$11</f>
        <v>23999.510000000002</v>
      </c>
      <c r="AD11" s="33">
        <f t="shared" si="7"/>
        <v>100</v>
      </c>
      <c r="AE11" s="33">
        <f t="shared" si="9"/>
        <v>0</v>
      </c>
      <c r="AF11" s="14">
        <f t="shared" si="8"/>
        <v>0</v>
      </c>
      <c r="AG11" s="178">
        <f>'[3]Серп 15'!$AG$20</f>
        <v>23999.510000000002</v>
      </c>
      <c r="AH11" s="178">
        <f t="shared" si="10"/>
        <v>0</v>
      </c>
      <c r="AI11" s="178">
        <f t="shared" si="11"/>
        <v>23999.510000000002</v>
      </c>
      <c r="AJ11" s="137"/>
      <c r="AK11" s="135"/>
      <c r="AL11" s="135"/>
    </row>
    <row r="12" spans="1:38" s="83" customFormat="1" ht="37.5" customHeight="1" x14ac:dyDescent="0.25">
      <c r="A12" s="62">
        <v>6</v>
      </c>
      <c r="B12" s="63" t="s">
        <v>146</v>
      </c>
      <c r="C12" s="63"/>
      <c r="D12" s="48" t="s">
        <v>40</v>
      </c>
      <c r="E12" s="227" t="s">
        <v>31</v>
      </c>
      <c r="F12" s="48" t="s">
        <v>41</v>
      </c>
      <c r="G12" s="16">
        <v>22484.86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73">
        <v>1</v>
      </c>
      <c r="W12" s="73">
        <v>1</v>
      </c>
      <c r="X12" s="73">
        <v>0</v>
      </c>
      <c r="Y12" s="33">
        <f t="shared" si="6"/>
        <v>10</v>
      </c>
      <c r="Z12" s="33">
        <v>363.55</v>
      </c>
      <c r="AA12" s="33">
        <f>'[4]МО-вер 15'!$AG$37</f>
        <v>363.55</v>
      </c>
      <c r="AB12" s="33">
        <f t="shared" si="13"/>
        <v>100</v>
      </c>
      <c r="AC12" s="33">
        <f>$AA$12</f>
        <v>363.55</v>
      </c>
      <c r="AD12" s="33">
        <f t="shared" si="7"/>
        <v>100</v>
      </c>
      <c r="AE12" s="33">
        <f t="shared" si="9"/>
        <v>0</v>
      </c>
      <c r="AF12" s="14">
        <f t="shared" si="8"/>
        <v>0</v>
      </c>
      <c r="AG12" s="178">
        <f>'[3]Серп 15'!$AG$37</f>
        <v>363.55</v>
      </c>
      <c r="AH12" s="178">
        <f t="shared" si="10"/>
        <v>4759.0200000000004</v>
      </c>
      <c r="AI12" s="178">
        <f t="shared" si="11"/>
        <v>5122.5700000000006</v>
      </c>
      <c r="AJ12" s="137"/>
      <c r="AK12" s="135"/>
      <c r="AL12" s="135"/>
    </row>
    <row r="13" spans="1:38" s="83" customFormat="1" ht="37.5" customHeight="1" x14ac:dyDescent="0.25">
      <c r="A13" s="62">
        <v>7</v>
      </c>
      <c r="B13" s="63" t="s">
        <v>146</v>
      </c>
      <c r="C13" s="63"/>
      <c r="D13" s="48" t="s">
        <v>42</v>
      </c>
      <c r="E13" s="227" t="s">
        <v>31</v>
      </c>
      <c r="F13" s="48" t="s">
        <v>43</v>
      </c>
      <c r="G13" s="16">
        <v>62268.27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73">
        <v>3</v>
      </c>
      <c r="W13" s="73">
        <v>3</v>
      </c>
      <c r="X13" s="73">
        <v>0</v>
      </c>
      <c r="Y13" s="33">
        <f t="shared" si="6"/>
        <v>9.375</v>
      </c>
      <c r="Z13" s="33">
        <f>AA13</f>
        <v>3516.96</v>
      </c>
      <c r="AA13" s="33">
        <f>'[4]МО-вер 15'!$AG$16</f>
        <v>3516.96</v>
      </c>
      <c r="AB13" s="33">
        <f t="shared" si="13"/>
        <v>100</v>
      </c>
      <c r="AC13" s="33">
        <f>$AA$13</f>
        <v>3516.96</v>
      </c>
      <c r="AD13" s="33">
        <f t="shared" si="7"/>
        <v>100</v>
      </c>
      <c r="AE13" s="33">
        <f t="shared" si="9"/>
        <v>0</v>
      </c>
      <c r="AF13" s="14">
        <f t="shared" si="8"/>
        <v>0</v>
      </c>
      <c r="AG13" s="178">
        <f>'[3]Серп 15'!$AG$16</f>
        <v>3516.96</v>
      </c>
      <c r="AH13" s="178">
        <f t="shared" si="10"/>
        <v>13040.39</v>
      </c>
      <c r="AI13" s="178">
        <f t="shared" si="11"/>
        <v>16557.349999999999</v>
      </c>
      <c r="AJ13" s="137"/>
      <c r="AK13" s="135"/>
      <c r="AL13" s="135"/>
    </row>
    <row r="14" spans="1:38" ht="37.5" customHeight="1" x14ac:dyDescent="0.25">
      <c r="A14" s="62">
        <v>8</v>
      </c>
      <c r="B14" s="63" t="s">
        <v>146</v>
      </c>
      <c r="C14" s="63"/>
      <c r="D14" s="48" t="s">
        <v>44</v>
      </c>
      <c r="E14" s="227" t="s">
        <v>45</v>
      </c>
      <c r="F14" s="48" t="s">
        <v>46</v>
      </c>
      <c r="G14" s="16">
        <v>9637.2900000000009</v>
      </c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>IF(P14=0,0,T14/P14)*100</f>
        <v>43.080003579318515</v>
      </c>
      <c r="V14" s="73">
        <v>0</v>
      </c>
      <c r="W14" s="73">
        <v>0</v>
      </c>
      <c r="X14" s="73">
        <v>0</v>
      </c>
      <c r="Y14" s="33">
        <f t="shared" si="6"/>
        <v>0</v>
      </c>
      <c r="Z14" s="33">
        <v>0</v>
      </c>
      <c r="AA14" s="33">
        <f>'[4]МО-вер 15'!$AG$48</f>
        <v>0</v>
      </c>
      <c r="AB14" s="33">
        <v>0</v>
      </c>
      <c r="AC14" s="33">
        <f>$AA$14</f>
        <v>0</v>
      </c>
      <c r="AD14" s="33">
        <f t="shared" si="7"/>
        <v>0</v>
      </c>
      <c r="AE14" s="33">
        <f t="shared" si="9"/>
        <v>0</v>
      </c>
      <c r="AF14" s="14">
        <f t="shared" si="8"/>
        <v>0</v>
      </c>
      <c r="AG14" s="178">
        <f>'[3]Серп 15'!$AG$48</f>
        <v>0</v>
      </c>
      <c r="AH14" s="178">
        <f t="shared" si="10"/>
        <v>3707.03</v>
      </c>
      <c r="AI14" s="178">
        <f t="shared" si="11"/>
        <v>3707.03</v>
      </c>
      <c r="AL14" s="136"/>
    </row>
    <row r="15" spans="1:38" ht="37.5" customHeight="1" x14ac:dyDescent="0.25">
      <c r="A15" s="62">
        <v>9</v>
      </c>
      <c r="B15" s="63" t="s">
        <v>146</v>
      </c>
      <c r="C15" s="63"/>
      <c r="D15" s="48" t="s">
        <v>47</v>
      </c>
      <c r="E15" s="227" t="s">
        <v>31</v>
      </c>
      <c r="F15" s="48" t="s">
        <v>48</v>
      </c>
      <c r="G15" s="16">
        <v>76905.289999999994</v>
      </c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4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73">
        <v>5</v>
      </c>
      <c r="W15" s="73">
        <v>6</v>
      </c>
      <c r="X15" s="73">
        <v>0</v>
      </c>
      <c r="Y15" s="33">
        <f t="shared" si="6"/>
        <v>55.555555555555557</v>
      </c>
      <c r="Z15" s="33">
        <v>15354.28</v>
      </c>
      <c r="AA15" s="33">
        <f>'[4]МО-вер 15'!$AG$49</f>
        <v>13563.44</v>
      </c>
      <c r="AB15" s="33">
        <f t="shared" si="13"/>
        <v>88.336541993502792</v>
      </c>
      <c r="AC15" s="33">
        <f>$AA$15</f>
        <v>13563.44</v>
      </c>
      <c r="AD15" s="33">
        <f t="shared" si="7"/>
        <v>100</v>
      </c>
      <c r="AE15" s="33">
        <f t="shared" si="9"/>
        <v>0</v>
      </c>
      <c r="AF15" s="14">
        <f t="shared" si="8"/>
        <v>0</v>
      </c>
      <c r="AG15" s="178">
        <f>'[3]Серп 15'!$AG$49</f>
        <v>13563.44</v>
      </c>
      <c r="AH15" s="178">
        <f t="shared" si="10"/>
        <v>274.06</v>
      </c>
      <c r="AI15" s="178">
        <f t="shared" si="11"/>
        <v>13837.5</v>
      </c>
      <c r="AL15" s="136"/>
    </row>
    <row r="16" spans="1:38" ht="37.5" customHeight="1" x14ac:dyDescent="0.25">
      <c r="A16" s="62">
        <v>10</v>
      </c>
      <c r="B16" s="63" t="s">
        <v>146</v>
      </c>
      <c r="C16" s="63"/>
      <c r="D16" s="48" t="s">
        <v>49</v>
      </c>
      <c r="E16" s="227" t="s">
        <v>50</v>
      </c>
      <c r="F16" s="48" t="s">
        <v>51</v>
      </c>
      <c r="G16" s="16">
        <v>20051.7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4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73">
        <v>1</v>
      </c>
      <c r="W16" s="73">
        <v>3</v>
      </c>
      <c r="X16" s="73">
        <v>0</v>
      </c>
      <c r="Y16" s="33">
        <f t="shared" si="6"/>
        <v>6.25</v>
      </c>
      <c r="Z16" s="33">
        <v>2993.81</v>
      </c>
      <c r="AA16" s="33">
        <f>'[4]МО-вер 15'!$AG$27</f>
        <v>2993.8100000000004</v>
      </c>
      <c r="AB16" s="33">
        <f t="shared" si="13"/>
        <v>100.00000000000003</v>
      </c>
      <c r="AC16" s="33">
        <f>$AA$16</f>
        <v>2993.8100000000004</v>
      </c>
      <c r="AD16" s="33">
        <f t="shared" si="7"/>
        <v>100</v>
      </c>
      <c r="AE16" s="33">
        <f t="shared" si="9"/>
        <v>0</v>
      </c>
      <c r="AF16" s="14">
        <f t="shared" si="8"/>
        <v>0</v>
      </c>
      <c r="AG16" s="178">
        <f>'[3]Серп 15'!$AG$27</f>
        <v>2993.8100000000004</v>
      </c>
      <c r="AH16" s="178">
        <f t="shared" si="10"/>
        <v>1045.1600000000001</v>
      </c>
      <c r="AI16" s="178">
        <f t="shared" si="11"/>
        <v>4038.9700000000003</v>
      </c>
      <c r="AL16" s="136"/>
    </row>
    <row r="17" spans="1:38" ht="37.5" customHeight="1" x14ac:dyDescent="0.25">
      <c r="A17" s="62">
        <v>11</v>
      </c>
      <c r="B17" s="63" t="s">
        <v>146</v>
      </c>
      <c r="C17" s="63"/>
      <c r="D17" s="48" t="s">
        <v>52</v>
      </c>
      <c r="E17" s="227" t="s">
        <v>31</v>
      </c>
      <c r="F17" s="48" t="s">
        <v>53</v>
      </c>
      <c r="G17" s="16">
        <v>15992.95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4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73">
        <v>4</v>
      </c>
      <c r="W17" s="73">
        <v>5</v>
      </c>
      <c r="X17" s="73">
        <v>0</v>
      </c>
      <c r="Y17" s="33">
        <f t="shared" si="6"/>
        <v>30.76923076923077</v>
      </c>
      <c r="Z17" s="33">
        <v>18322.04</v>
      </c>
      <c r="AA17" s="33">
        <f>'[4]МО-вер 15'!$AG$47</f>
        <v>18322.04</v>
      </c>
      <c r="AB17" s="33">
        <f t="shared" si="13"/>
        <v>100</v>
      </c>
      <c r="AC17" s="33">
        <f>$AA$17</f>
        <v>18322.04</v>
      </c>
      <c r="AD17" s="33">
        <f t="shared" si="7"/>
        <v>100</v>
      </c>
      <c r="AE17" s="33">
        <f t="shared" si="9"/>
        <v>0</v>
      </c>
      <c r="AF17" s="14">
        <f t="shared" si="8"/>
        <v>0</v>
      </c>
      <c r="AG17" s="178">
        <f>'[3]Серп 15'!$AG$47</f>
        <v>18322.04</v>
      </c>
      <c r="AH17" s="178">
        <f t="shared" si="10"/>
        <v>680.37</v>
      </c>
      <c r="AI17" s="178">
        <f t="shared" si="11"/>
        <v>19002.41</v>
      </c>
      <c r="AL17" s="136"/>
    </row>
    <row r="18" spans="1:38" ht="37.5" customHeight="1" x14ac:dyDescent="0.25">
      <c r="A18" s="62">
        <v>12</v>
      </c>
      <c r="B18" s="63" t="s">
        <v>146</v>
      </c>
      <c r="C18" s="63"/>
      <c r="D18" s="48" t="s">
        <v>54</v>
      </c>
      <c r="E18" s="227" t="s">
        <v>28</v>
      </c>
      <c r="F18" s="48" t="s">
        <v>55</v>
      </c>
      <c r="G18" s="16">
        <v>42617.1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4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73">
        <v>4</v>
      </c>
      <c r="W18" s="73">
        <v>7</v>
      </c>
      <c r="X18" s="73">
        <v>0</v>
      </c>
      <c r="Y18" s="33">
        <f t="shared" si="6"/>
        <v>12.5</v>
      </c>
      <c r="Z18" s="33">
        <v>10804.64</v>
      </c>
      <c r="AA18" s="33">
        <v>10804.64</v>
      </c>
      <c r="AB18" s="33">
        <f t="shared" si="13"/>
        <v>100</v>
      </c>
      <c r="AC18" s="33">
        <f>$AA$18</f>
        <v>10804.64</v>
      </c>
      <c r="AD18" s="33">
        <f t="shared" si="7"/>
        <v>100</v>
      </c>
      <c r="AE18" s="33">
        <f t="shared" si="9"/>
        <v>0</v>
      </c>
      <c r="AF18" s="14">
        <f t="shared" si="8"/>
        <v>0</v>
      </c>
      <c r="AG18" s="178">
        <f>'[3]Серп 15'!$AG$44</f>
        <v>10804.64</v>
      </c>
      <c r="AH18" s="178">
        <f t="shared" si="10"/>
        <v>15511.75</v>
      </c>
      <c r="AI18" s="178">
        <f t="shared" si="11"/>
        <v>26316.39</v>
      </c>
      <c r="AL18" s="136"/>
    </row>
    <row r="19" spans="1:38" ht="37.5" customHeight="1" x14ac:dyDescent="0.25">
      <c r="A19" s="62">
        <v>13</v>
      </c>
      <c r="B19" s="63" t="s">
        <v>146</v>
      </c>
      <c r="C19" s="63"/>
      <c r="D19" s="48" t="s">
        <v>56</v>
      </c>
      <c r="E19" s="227" t="s">
        <v>57</v>
      </c>
      <c r="F19" s="48" t="s">
        <v>58</v>
      </c>
      <c r="G19" s="16">
        <v>18009.21</v>
      </c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4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73">
        <v>4</v>
      </c>
      <c r="W19" s="73">
        <v>6</v>
      </c>
      <c r="X19" s="73">
        <v>2</v>
      </c>
      <c r="Y19" s="33">
        <f t="shared" si="6"/>
        <v>17.391304347826086</v>
      </c>
      <c r="Z19" s="33">
        <v>16879.849999999999</v>
      </c>
      <c r="AA19" s="33">
        <f>'[4]МО-вер 15'!$AG$23</f>
        <v>16879.849999999999</v>
      </c>
      <c r="AB19" s="33">
        <f t="shared" si="13"/>
        <v>100</v>
      </c>
      <c r="AC19" s="33">
        <f>$AA$19</f>
        <v>16879.849999999999</v>
      </c>
      <c r="AD19" s="33">
        <f t="shared" si="7"/>
        <v>100</v>
      </c>
      <c r="AE19" s="33">
        <f t="shared" si="9"/>
        <v>0</v>
      </c>
      <c r="AF19" s="14">
        <f t="shared" si="8"/>
        <v>0</v>
      </c>
      <c r="AG19" s="178">
        <f>'[3]Серп 15'!$AG$23</f>
        <v>16879.849999999999</v>
      </c>
      <c r="AH19" s="178">
        <f t="shared" si="10"/>
        <v>9343.36</v>
      </c>
      <c r="AI19" s="178">
        <f t="shared" si="11"/>
        <v>26223.21</v>
      </c>
      <c r="AL19" s="136"/>
    </row>
    <row r="20" spans="1:38" ht="37.5" customHeight="1" x14ac:dyDescent="0.25">
      <c r="A20" s="62">
        <v>14</v>
      </c>
      <c r="B20" s="63" t="s">
        <v>146</v>
      </c>
      <c r="C20" s="63"/>
      <c r="D20" s="48" t="s">
        <v>59</v>
      </c>
      <c r="E20" s="227" t="s">
        <v>60</v>
      </c>
      <c r="F20" s="48" t="s">
        <v>61</v>
      </c>
      <c r="G20" s="16">
        <v>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73">
        <v>0</v>
      </c>
      <c r="W20" s="73">
        <v>0</v>
      </c>
      <c r="X20" s="73">
        <v>0</v>
      </c>
      <c r="Y20" s="33">
        <f t="shared" si="6"/>
        <v>0</v>
      </c>
      <c r="Z20" s="33">
        <v>0</v>
      </c>
      <c r="AA20" s="33">
        <f t="shared" si="12"/>
        <v>0</v>
      </c>
      <c r="AB20" s="33">
        <v>0</v>
      </c>
      <c r="AC20" s="33">
        <f>AA20</f>
        <v>0</v>
      </c>
      <c r="AD20" s="33">
        <f t="shared" si="7"/>
        <v>0</v>
      </c>
      <c r="AE20" s="33">
        <f t="shared" si="9"/>
        <v>0</v>
      </c>
      <c r="AF20" s="14">
        <f t="shared" si="8"/>
        <v>0</v>
      </c>
      <c r="AG20" s="133">
        <v>0</v>
      </c>
      <c r="AH20" s="178">
        <f t="shared" si="10"/>
        <v>0</v>
      </c>
      <c r="AI20" s="178">
        <f t="shared" si="11"/>
        <v>0</v>
      </c>
      <c r="AL20" s="136"/>
    </row>
    <row r="21" spans="1:38" ht="37.5" customHeight="1" x14ac:dyDescent="0.25">
      <c r="A21" s="62">
        <v>15</v>
      </c>
      <c r="B21" s="63" t="s">
        <v>146</v>
      </c>
      <c r="C21" s="63"/>
      <c r="D21" s="48" t="s">
        <v>62</v>
      </c>
      <c r="E21" s="227" t="s">
        <v>63</v>
      </c>
      <c r="F21" s="48" t="s">
        <v>64</v>
      </c>
      <c r="G21" s="16">
        <v>19196.240000000002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4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73">
        <f>4+2+4</f>
        <v>10</v>
      </c>
      <c r="W21" s="73">
        <v>14</v>
      </c>
      <c r="X21" s="73">
        <v>0</v>
      </c>
      <c r="Y21" s="33">
        <f t="shared" si="6"/>
        <v>33.333333333333329</v>
      </c>
      <c r="Z21" s="33">
        <v>8655.31</v>
      </c>
      <c r="AA21" s="33">
        <v>9566.56</v>
      </c>
      <c r="AB21" s="33">
        <f t="shared" si="13"/>
        <v>110.52821909325029</v>
      </c>
      <c r="AC21" s="33">
        <f>$AA$21</f>
        <v>9566.56</v>
      </c>
      <c r="AD21" s="33">
        <f t="shared" si="7"/>
        <v>100</v>
      </c>
      <c r="AE21" s="33">
        <f t="shared" si="9"/>
        <v>0</v>
      </c>
      <c r="AF21" s="14">
        <f t="shared" si="8"/>
        <v>0</v>
      </c>
      <c r="AG21" s="178">
        <f>'[3]Серп 15'!$AG$15</f>
        <v>8655.3100000000013</v>
      </c>
      <c r="AH21" s="178">
        <f t="shared" si="10"/>
        <v>7352.83</v>
      </c>
      <c r="AI21" s="178">
        <f t="shared" si="11"/>
        <v>16008.140000000001</v>
      </c>
      <c r="AL21" s="136"/>
    </row>
    <row r="22" spans="1:38" ht="37.5" customHeight="1" x14ac:dyDescent="0.25">
      <c r="A22" s="62">
        <v>16</v>
      </c>
      <c r="B22" s="63" t="s">
        <v>146</v>
      </c>
      <c r="C22" s="63"/>
      <c r="D22" s="48" t="s">
        <v>65</v>
      </c>
      <c r="E22" s="227" t="s">
        <v>31</v>
      </c>
      <c r="F22" s="48" t="s">
        <v>66</v>
      </c>
      <c r="G22" s="16">
        <v>37327.589999999997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4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73">
        <v>4</v>
      </c>
      <c r="W22" s="73">
        <v>13</v>
      </c>
      <c r="X22" s="73">
        <v>0</v>
      </c>
      <c r="Y22" s="33">
        <f t="shared" si="6"/>
        <v>22.222222222222221</v>
      </c>
      <c r="Z22" s="33">
        <v>4492.1400000000003</v>
      </c>
      <c r="AA22" s="33">
        <f>'[4]МО-вер 15'!$AG$28</f>
        <v>4492.1399999999994</v>
      </c>
      <c r="AB22" s="33">
        <f t="shared" si="13"/>
        <v>99.999999999999972</v>
      </c>
      <c r="AC22" s="33">
        <f>$AA$22</f>
        <v>4492.1399999999994</v>
      </c>
      <c r="AD22" s="33">
        <f t="shared" si="7"/>
        <v>100</v>
      </c>
      <c r="AE22" s="33">
        <f t="shared" si="9"/>
        <v>0</v>
      </c>
      <c r="AF22" s="14">
        <f t="shared" si="8"/>
        <v>0</v>
      </c>
      <c r="AG22" s="178">
        <f>'[3]Серп 15'!$AG$28</f>
        <v>4492.1399999999994</v>
      </c>
      <c r="AH22" s="178">
        <f t="shared" si="10"/>
        <v>6335.31</v>
      </c>
      <c r="AI22" s="178">
        <f t="shared" si="11"/>
        <v>10827.45</v>
      </c>
      <c r="AL22" s="136"/>
    </row>
    <row r="23" spans="1:38" ht="37.5" customHeight="1" x14ac:dyDescent="0.25">
      <c r="A23" s="62">
        <v>17</v>
      </c>
      <c r="B23" s="63" t="s">
        <v>146</v>
      </c>
      <c r="C23" s="63"/>
      <c r="D23" s="48" t="s">
        <v>67</v>
      </c>
      <c r="E23" s="227" t="s">
        <v>68</v>
      </c>
      <c r="F23" s="48" t="s">
        <v>69</v>
      </c>
      <c r="G23" s="16">
        <v>28831.58</v>
      </c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73">
        <v>0</v>
      </c>
      <c r="W23" s="73">
        <v>0</v>
      </c>
      <c r="X23" s="73">
        <v>0</v>
      </c>
      <c r="Y23" s="33">
        <f t="shared" si="6"/>
        <v>0</v>
      </c>
      <c r="Z23" s="33">
        <v>0</v>
      </c>
      <c r="AA23" s="33">
        <f>'[4]МО-вер 15'!$AG$51</f>
        <v>0</v>
      </c>
      <c r="AB23" s="33">
        <v>0</v>
      </c>
      <c r="AC23" s="33">
        <f>$AA$23</f>
        <v>0</v>
      </c>
      <c r="AD23" s="33">
        <f t="shared" si="7"/>
        <v>0</v>
      </c>
      <c r="AE23" s="33">
        <f t="shared" si="9"/>
        <v>0</v>
      </c>
      <c r="AF23" s="14">
        <f t="shared" si="8"/>
        <v>0</v>
      </c>
      <c r="AG23" s="178">
        <f>'[3]Серп 15'!$AG$51</f>
        <v>0</v>
      </c>
      <c r="AH23" s="178">
        <f t="shared" si="10"/>
        <v>4382.9799999999996</v>
      </c>
      <c r="AI23" s="178">
        <f t="shared" si="11"/>
        <v>4382.9799999999996</v>
      </c>
      <c r="AL23" s="136"/>
    </row>
    <row r="24" spans="1:38" ht="37.5" customHeight="1" x14ac:dyDescent="0.25">
      <c r="A24" s="62">
        <v>18</v>
      </c>
      <c r="B24" s="63" t="s">
        <v>146</v>
      </c>
      <c r="C24" s="63"/>
      <c r="D24" s="48" t="s">
        <v>70</v>
      </c>
      <c r="E24" s="227" t="s">
        <v>31</v>
      </c>
      <c r="F24" s="48" t="s">
        <v>71</v>
      </c>
      <c r="G24" s="16">
        <v>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73">
        <v>0</v>
      </c>
      <c r="W24" s="73">
        <v>0</v>
      </c>
      <c r="X24" s="73">
        <v>0</v>
      </c>
      <c r="Y24" s="33">
        <f t="shared" si="6"/>
        <v>0</v>
      </c>
      <c r="Z24" s="33">
        <v>0</v>
      </c>
      <c r="AA24" s="33">
        <f>'[4]МО-вер 15'!$AG$56</f>
        <v>0</v>
      </c>
      <c r="AB24" s="33">
        <v>0</v>
      </c>
      <c r="AC24" s="33">
        <f>AA24</f>
        <v>0</v>
      </c>
      <c r="AD24" s="33">
        <f t="shared" si="7"/>
        <v>0</v>
      </c>
      <c r="AE24" s="33">
        <f t="shared" si="9"/>
        <v>0</v>
      </c>
      <c r="AF24" s="14">
        <f t="shared" si="8"/>
        <v>0</v>
      </c>
      <c r="AG24" s="178">
        <f>'[3]Серп 15'!$AG$56</f>
        <v>0</v>
      </c>
      <c r="AH24" s="178">
        <f t="shared" si="10"/>
        <v>0</v>
      </c>
      <c r="AI24" s="178">
        <f t="shared" si="11"/>
        <v>0</v>
      </c>
      <c r="AL24" s="136"/>
    </row>
    <row r="25" spans="1:38" ht="37.5" customHeight="1" x14ac:dyDescent="0.25">
      <c r="A25" s="62">
        <v>19</v>
      </c>
      <c r="B25" s="63" t="s">
        <v>146</v>
      </c>
      <c r="C25" s="63"/>
      <c r="D25" s="48" t="s">
        <v>72</v>
      </c>
      <c r="E25" s="227" t="s">
        <v>73</v>
      </c>
      <c r="F25" s="48" t="s">
        <v>74</v>
      </c>
      <c r="G25" s="16">
        <v>13924.58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73">
        <v>0</v>
      </c>
      <c r="W25" s="73">
        <v>0</v>
      </c>
      <c r="X25" s="73">
        <v>0</v>
      </c>
      <c r="Y25" s="33">
        <f t="shared" si="6"/>
        <v>0</v>
      </c>
      <c r="Z25" s="33">
        <v>0</v>
      </c>
      <c r="AA25" s="33">
        <f>'[4]МО-вер 15'!$AG$40</f>
        <v>0</v>
      </c>
      <c r="AB25" s="33">
        <v>0</v>
      </c>
      <c r="AC25" s="33">
        <f>$AA$25</f>
        <v>0</v>
      </c>
      <c r="AD25" s="33">
        <f t="shared" si="7"/>
        <v>0</v>
      </c>
      <c r="AE25" s="33">
        <f t="shared" si="9"/>
        <v>0</v>
      </c>
      <c r="AF25" s="14">
        <f t="shared" si="8"/>
        <v>0</v>
      </c>
      <c r="AG25" s="178">
        <f>'[3]Серп 15'!$AG$40</f>
        <v>0</v>
      </c>
      <c r="AH25" s="178">
        <f t="shared" si="10"/>
        <v>563.33000000000004</v>
      </c>
      <c r="AI25" s="178">
        <f t="shared" si="11"/>
        <v>563.33000000000004</v>
      </c>
      <c r="AL25" s="136"/>
    </row>
    <row r="26" spans="1:38" ht="37.5" customHeight="1" x14ac:dyDescent="0.25">
      <c r="A26" s="62">
        <v>20</v>
      </c>
      <c r="B26" s="63" t="s">
        <v>146</v>
      </c>
      <c r="C26" s="63"/>
      <c r="D26" s="48" t="s">
        <v>75</v>
      </c>
      <c r="E26" s="227" t="s">
        <v>76</v>
      </c>
      <c r="F26" s="48" t="s">
        <v>77</v>
      </c>
      <c r="G26" s="16">
        <v>10591.53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4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73">
        <v>16</v>
      </c>
      <c r="W26" s="73">
        <v>19</v>
      </c>
      <c r="X26" s="73">
        <v>0</v>
      </c>
      <c r="Y26" s="33">
        <f t="shared" si="6"/>
        <v>40</v>
      </c>
      <c r="Z26" s="33">
        <v>17370.21</v>
      </c>
      <c r="AA26" s="33">
        <f>'[4]МО-вер 15'!$AG$30</f>
        <v>17370.21</v>
      </c>
      <c r="AB26" s="33">
        <f t="shared" si="13"/>
        <v>100</v>
      </c>
      <c r="AC26" s="33">
        <f>$AA$26</f>
        <v>17370.21</v>
      </c>
      <c r="AD26" s="33">
        <f t="shared" si="7"/>
        <v>100</v>
      </c>
      <c r="AE26" s="33">
        <f t="shared" si="9"/>
        <v>0</v>
      </c>
      <c r="AF26" s="14">
        <f t="shared" si="8"/>
        <v>0</v>
      </c>
      <c r="AG26" s="178">
        <f>'[3]Серп 15'!$AG$30</f>
        <v>17370.21</v>
      </c>
      <c r="AH26" s="178">
        <f t="shared" si="10"/>
        <v>1330.86</v>
      </c>
      <c r="AI26" s="178">
        <f t="shared" si="11"/>
        <v>18701.07</v>
      </c>
      <c r="AL26" s="136"/>
    </row>
    <row r="27" spans="1:38" ht="37.5" customHeight="1" x14ac:dyDescent="0.25">
      <c r="A27" s="62">
        <v>21</v>
      </c>
      <c r="B27" s="63" t="s">
        <v>146</v>
      </c>
      <c r="C27" s="63"/>
      <c r="D27" s="48" t="s">
        <v>78</v>
      </c>
      <c r="E27" s="227" t="s">
        <v>31</v>
      </c>
      <c r="F27" s="48" t="s">
        <v>79</v>
      </c>
      <c r="G27" s="16">
        <v>18470.63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4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73">
        <v>0</v>
      </c>
      <c r="W27" s="73">
        <v>0</v>
      </c>
      <c r="X27" s="73">
        <v>0</v>
      </c>
      <c r="Y27" s="33">
        <f t="shared" si="6"/>
        <v>0</v>
      </c>
      <c r="Z27" s="33">
        <v>0</v>
      </c>
      <c r="AA27" s="33">
        <f>'[4]МО-вер 15'!$AG$25</f>
        <v>0</v>
      </c>
      <c r="AB27" s="33">
        <v>0</v>
      </c>
      <c r="AC27" s="33">
        <f>$AA$27</f>
        <v>0</v>
      </c>
      <c r="AD27" s="33">
        <f t="shared" si="7"/>
        <v>0</v>
      </c>
      <c r="AE27" s="33">
        <f t="shared" si="9"/>
        <v>0</v>
      </c>
      <c r="AF27" s="14">
        <f t="shared" si="8"/>
        <v>0</v>
      </c>
      <c r="AG27" s="133">
        <v>0</v>
      </c>
      <c r="AH27" s="178">
        <f t="shared" si="10"/>
        <v>10869.96</v>
      </c>
      <c r="AI27" s="178">
        <f t="shared" si="11"/>
        <v>10869.96</v>
      </c>
      <c r="AL27" s="136"/>
    </row>
    <row r="28" spans="1:38" ht="37.5" customHeight="1" x14ac:dyDescent="0.25">
      <c r="A28" s="62">
        <v>22</v>
      </c>
      <c r="B28" s="63" t="s">
        <v>146</v>
      </c>
      <c r="C28" s="63"/>
      <c r="D28" s="48" t="s">
        <v>80</v>
      </c>
      <c r="E28" s="227" t="s">
        <v>28</v>
      </c>
      <c r="F28" s="48" t="s">
        <v>81</v>
      </c>
      <c r="G28" s="16">
        <v>105650.25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4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73">
        <v>10</v>
      </c>
      <c r="W28" s="73">
        <v>15</v>
      </c>
      <c r="X28" s="73">
        <v>0</v>
      </c>
      <c r="Y28" s="33">
        <f t="shared" si="6"/>
        <v>17.857142857142858</v>
      </c>
      <c r="Z28" s="33">
        <f>AA28</f>
        <v>22458.34</v>
      </c>
      <c r="AA28" s="33">
        <f>'[4]МО-вер 15'!$AG$39</f>
        <v>22458.34</v>
      </c>
      <c r="AB28" s="33">
        <f t="shared" si="13"/>
        <v>100</v>
      </c>
      <c r="AC28" s="33">
        <f>AA28-AE28</f>
        <v>22458.34</v>
      </c>
      <c r="AD28" s="33">
        <f t="shared" si="7"/>
        <v>100</v>
      </c>
      <c r="AE28" s="33">
        <v>0</v>
      </c>
      <c r="AF28" s="14">
        <f t="shared" si="8"/>
        <v>0</v>
      </c>
      <c r="AG28" s="178">
        <f>'[3]Серп 15'!$AG$39</f>
        <v>21806.19</v>
      </c>
      <c r="AH28" s="178">
        <f t="shared" si="10"/>
        <v>11770.17</v>
      </c>
      <c r="AI28" s="178">
        <f t="shared" si="11"/>
        <v>33576.36</v>
      </c>
      <c r="AL28" s="136"/>
    </row>
    <row r="29" spans="1:38" ht="37.5" customHeight="1" x14ac:dyDescent="0.25">
      <c r="A29" s="62">
        <v>23</v>
      </c>
      <c r="B29" s="63" t="s">
        <v>146</v>
      </c>
      <c r="C29" s="63"/>
      <c r="D29" s="48" t="s">
        <v>82</v>
      </c>
      <c r="E29" s="227" t="s">
        <v>31</v>
      </c>
      <c r="F29" s="48" t="s">
        <v>83</v>
      </c>
      <c r="G29" s="16">
        <v>26371.06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4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73">
        <v>8</v>
      </c>
      <c r="W29" s="73">
        <v>8</v>
      </c>
      <c r="X29" s="73">
        <v>0</v>
      </c>
      <c r="Y29" s="33">
        <f t="shared" si="6"/>
        <v>33.333333333333329</v>
      </c>
      <c r="Z29" s="33">
        <f>AA29</f>
        <v>22881.829999999998</v>
      </c>
      <c r="AA29" s="33">
        <f>'[4]МО-вер 15'!$AG$32</f>
        <v>22881.829999999998</v>
      </c>
      <c r="AB29" s="33">
        <f t="shared" si="13"/>
        <v>100</v>
      </c>
      <c r="AC29" s="33">
        <f>$AA$29</f>
        <v>22881.829999999998</v>
      </c>
      <c r="AD29" s="33">
        <f t="shared" si="7"/>
        <v>100</v>
      </c>
      <c r="AE29" s="33">
        <f t="shared" si="9"/>
        <v>0</v>
      </c>
      <c r="AF29" s="14">
        <f t="shared" si="8"/>
        <v>0</v>
      </c>
      <c r="AG29" s="178">
        <f>'[3]Серп 15'!$AG$32</f>
        <v>22881.829999999998</v>
      </c>
      <c r="AH29" s="178">
        <f t="shared" si="10"/>
        <v>8273.7000000000007</v>
      </c>
      <c r="AI29" s="178">
        <f t="shared" si="11"/>
        <v>31155.53</v>
      </c>
      <c r="AL29" s="136"/>
    </row>
    <row r="30" spans="1:38" ht="37.5" customHeight="1" x14ac:dyDescent="0.25">
      <c r="A30" s="62">
        <v>24</v>
      </c>
      <c r="B30" s="63" t="s">
        <v>146</v>
      </c>
      <c r="C30" s="63"/>
      <c r="D30" s="48" t="s">
        <v>84</v>
      </c>
      <c r="E30" s="227" t="s">
        <v>31</v>
      </c>
      <c r="F30" s="48" t="s">
        <v>85</v>
      </c>
      <c r="G30" s="16">
        <v>26288.080000000002</v>
      </c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4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73">
        <v>0</v>
      </c>
      <c r="W30" s="73">
        <v>0</v>
      </c>
      <c r="X30" s="73">
        <v>0</v>
      </c>
      <c r="Y30" s="33">
        <f t="shared" si="6"/>
        <v>0</v>
      </c>
      <c r="Z30" s="33">
        <v>0</v>
      </c>
      <c r="AA30" s="33">
        <f>'[4]МО-вер 15'!$AG$24</f>
        <v>0</v>
      </c>
      <c r="AB30" s="33">
        <v>0</v>
      </c>
      <c r="AC30" s="33">
        <f>$AA$30</f>
        <v>0</v>
      </c>
      <c r="AD30" s="33">
        <f t="shared" si="7"/>
        <v>0</v>
      </c>
      <c r="AE30" s="33">
        <f t="shared" si="9"/>
        <v>0</v>
      </c>
      <c r="AF30" s="14">
        <f t="shared" si="8"/>
        <v>0</v>
      </c>
      <c r="AG30" s="133">
        <v>0</v>
      </c>
      <c r="AH30" s="178">
        <f t="shared" si="10"/>
        <v>8845.52</v>
      </c>
      <c r="AI30" s="178">
        <f t="shared" si="11"/>
        <v>8845.52</v>
      </c>
      <c r="AL30" s="136"/>
    </row>
    <row r="31" spans="1:38" ht="37.5" customHeight="1" x14ac:dyDescent="0.25">
      <c r="A31" s="62">
        <v>25</v>
      </c>
      <c r="B31" s="63" t="s">
        <v>146</v>
      </c>
      <c r="C31" s="63"/>
      <c r="D31" s="48" t="s">
        <v>86</v>
      </c>
      <c r="E31" s="227" t="s">
        <v>31</v>
      </c>
      <c r="F31" s="48" t="s">
        <v>87</v>
      </c>
      <c r="G31" s="16">
        <v>78683.490000000005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4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73">
        <v>1</v>
      </c>
      <c r="W31" s="73">
        <v>1</v>
      </c>
      <c r="X31" s="73">
        <v>0</v>
      </c>
      <c r="Y31" s="33">
        <f t="shared" si="6"/>
        <v>2.3809523809523809</v>
      </c>
      <c r="Z31" s="33">
        <f>AA31</f>
        <v>28111.73</v>
      </c>
      <c r="AA31" s="33">
        <f>'[4]МО-вер 15'!$AG$8</f>
        <v>28111.73</v>
      </c>
      <c r="AB31" s="33">
        <f t="shared" si="13"/>
        <v>100</v>
      </c>
      <c r="AC31" s="33">
        <f>$AA$31</f>
        <v>28111.73</v>
      </c>
      <c r="AD31" s="33">
        <f t="shared" si="7"/>
        <v>100</v>
      </c>
      <c r="AE31" s="33">
        <f t="shared" si="9"/>
        <v>0</v>
      </c>
      <c r="AF31" s="14">
        <f t="shared" si="8"/>
        <v>0</v>
      </c>
      <c r="AG31" s="178">
        <f>'[3]Серп 15'!$AG$8</f>
        <v>28111.73</v>
      </c>
      <c r="AH31" s="178">
        <f t="shared" si="10"/>
        <v>14719.19</v>
      </c>
      <c r="AI31" s="178">
        <f t="shared" si="11"/>
        <v>42830.92</v>
      </c>
      <c r="AL31" s="136"/>
    </row>
    <row r="32" spans="1:38" ht="37.5" customHeight="1" x14ac:dyDescent="0.25">
      <c r="A32" s="62">
        <v>26</v>
      </c>
      <c r="B32" s="63" t="s">
        <v>146</v>
      </c>
      <c r="C32" s="63"/>
      <c r="D32" s="48" t="s">
        <v>88</v>
      </c>
      <c r="E32" s="227" t="s">
        <v>31</v>
      </c>
      <c r="F32" s="48" t="s">
        <v>89</v>
      </c>
      <c r="G32" s="16">
        <v>24921.24</v>
      </c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4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73">
        <v>1</v>
      </c>
      <c r="W32" s="73">
        <v>3</v>
      </c>
      <c r="X32" s="73">
        <v>0</v>
      </c>
      <c r="Y32" s="33">
        <f t="shared" si="6"/>
        <v>16.666666666666664</v>
      </c>
      <c r="Z32" s="33">
        <v>1534.68</v>
      </c>
      <c r="AA32" s="33">
        <f>'[4]МО-вер 15'!$AG$14</f>
        <v>1534.68</v>
      </c>
      <c r="AB32" s="33">
        <f t="shared" si="13"/>
        <v>100</v>
      </c>
      <c r="AC32" s="33">
        <f>AA32</f>
        <v>1534.68</v>
      </c>
      <c r="AD32" s="33">
        <f t="shared" si="7"/>
        <v>100</v>
      </c>
      <c r="AE32" s="33">
        <f t="shared" si="9"/>
        <v>0</v>
      </c>
      <c r="AF32" s="14">
        <f t="shared" si="8"/>
        <v>0</v>
      </c>
      <c r="AG32" s="133">
        <v>0</v>
      </c>
      <c r="AH32" s="178">
        <f t="shared" si="10"/>
        <v>0</v>
      </c>
      <c r="AI32" s="178">
        <f t="shared" si="11"/>
        <v>0</v>
      </c>
      <c r="AL32" s="136"/>
    </row>
    <row r="33" spans="1:38" ht="37.5" customHeight="1" x14ac:dyDescent="0.25">
      <c r="A33" s="62">
        <v>27</v>
      </c>
      <c r="B33" s="63" t="s">
        <v>146</v>
      </c>
      <c r="C33" s="63"/>
      <c r="D33" s="48" t="s">
        <v>90</v>
      </c>
      <c r="E33" s="227" t="s">
        <v>60</v>
      </c>
      <c r="F33" s="48" t="s">
        <v>91</v>
      </c>
      <c r="G33" s="16">
        <v>0</v>
      </c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4"/>
        <v>0</v>
      </c>
      <c r="S33" s="14">
        <f t="shared" si="4"/>
        <v>0</v>
      </c>
      <c r="T33" s="14">
        <v>0</v>
      </c>
      <c r="U33" s="14">
        <f t="shared" si="5"/>
        <v>0</v>
      </c>
      <c r="V33" s="73">
        <v>0</v>
      </c>
      <c r="W33" s="73">
        <v>0</v>
      </c>
      <c r="X33" s="73">
        <v>0</v>
      </c>
      <c r="Y33" s="33">
        <f t="shared" si="6"/>
        <v>0</v>
      </c>
      <c r="Z33" s="33">
        <v>0</v>
      </c>
      <c r="AA33" s="33">
        <f t="shared" si="12"/>
        <v>0</v>
      </c>
      <c r="AB33" s="33">
        <v>0</v>
      </c>
      <c r="AC33" s="33">
        <f>AA33</f>
        <v>0</v>
      </c>
      <c r="AD33" s="33">
        <f t="shared" si="7"/>
        <v>0</v>
      </c>
      <c r="AE33" s="33">
        <f t="shared" si="9"/>
        <v>0</v>
      </c>
      <c r="AF33" s="14">
        <f t="shared" si="8"/>
        <v>0</v>
      </c>
      <c r="AG33" s="133">
        <v>0</v>
      </c>
      <c r="AH33" s="178">
        <f t="shared" si="10"/>
        <v>0</v>
      </c>
      <c r="AI33" s="178">
        <f t="shared" si="11"/>
        <v>0</v>
      </c>
      <c r="AL33" s="136"/>
    </row>
    <row r="34" spans="1:38" ht="37.5" customHeight="1" x14ac:dyDescent="0.25">
      <c r="A34" s="62">
        <v>28</v>
      </c>
      <c r="B34" s="63" t="s">
        <v>146</v>
      </c>
      <c r="C34" s="63"/>
      <c r="D34" s="48" t="s">
        <v>92</v>
      </c>
      <c r="E34" s="227" t="s">
        <v>68</v>
      </c>
      <c r="F34" s="48" t="s">
        <v>93</v>
      </c>
      <c r="G34" s="16">
        <v>14490.35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4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73">
        <v>20</v>
      </c>
      <c r="W34" s="73">
        <v>22</v>
      </c>
      <c r="X34" s="73">
        <v>0</v>
      </c>
      <c r="Y34" s="33">
        <f t="shared" si="6"/>
        <v>42.553191489361701</v>
      </c>
      <c r="Z34" s="33">
        <v>14929.9</v>
      </c>
      <c r="AA34" s="33">
        <f>'[4]МО-вер 15'!$AG$38</f>
        <v>14929.900000000001</v>
      </c>
      <c r="AB34" s="33">
        <f t="shared" si="13"/>
        <v>100.00000000000003</v>
      </c>
      <c r="AC34" s="33">
        <f>$AA$34</f>
        <v>14929.900000000001</v>
      </c>
      <c r="AD34" s="33">
        <f t="shared" si="7"/>
        <v>100</v>
      </c>
      <c r="AE34" s="33">
        <f t="shared" si="9"/>
        <v>0</v>
      </c>
      <c r="AF34" s="14">
        <f t="shared" si="8"/>
        <v>0</v>
      </c>
      <c r="AG34" s="178">
        <f>'[3]Серп 15'!$AG$38</f>
        <v>14929.900000000001</v>
      </c>
      <c r="AH34" s="178">
        <f t="shared" si="10"/>
        <v>13698.65</v>
      </c>
      <c r="AI34" s="178">
        <f t="shared" si="11"/>
        <v>28628.550000000003</v>
      </c>
      <c r="AL34" s="136"/>
    </row>
    <row r="35" spans="1:38" ht="37.5" customHeight="1" x14ac:dyDescent="0.25">
      <c r="A35" s="62">
        <v>29</v>
      </c>
      <c r="B35" s="63" t="s">
        <v>146</v>
      </c>
      <c r="C35" s="63"/>
      <c r="D35" s="48" t="s">
        <v>94</v>
      </c>
      <c r="E35" s="227" t="s">
        <v>95</v>
      </c>
      <c r="F35" s="48" t="s">
        <v>96</v>
      </c>
      <c r="G35" s="16">
        <v>28200.33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4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73">
        <v>3</v>
      </c>
      <c r="W35" s="73">
        <v>5</v>
      </c>
      <c r="X35" s="73">
        <v>0</v>
      </c>
      <c r="Y35" s="33">
        <f t="shared" si="6"/>
        <v>13.636363636363635</v>
      </c>
      <c r="Z35" s="33">
        <v>2769.72</v>
      </c>
      <c r="AA35" s="33">
        <f>'[4]МО-вер 15'!$AG$29</f>
        <v>2769.72</v>
      </c>
      <c r="AB35" s="33">
        <f t="shared" si="13"/>
        <v>100</v>
      </c>
      <c r="AC35" s="33">
        <f>$AA$35</f>
        <v>2769.72</v>
      </c>
      <c r="AD35" s="33">
        <f t="shared" si="7"/>
        <v>100</v>
      </c>
      <c r="AE35" s="33">
        <f t="shared" si="9"/>
        <v>0</v>
      </c>
      <c r="AF35" s="14">
        <f t="shared" si="8"/>
        <v>0</v>
      </c>
      <c r="AG35" s="178">
        <f>'[3]Серп 15'!$AG$29</f>
        <v>2769.72</v>
      </c>
      <c r="AH35" s="178">
        <f t="shared" si="10"/>
        <v>4235.29</v>
      </c>
      <c r="AI35" s="178">
        <f t="shared" si="11"/>
        <v>7005.01</v>
      </c>
      <c r="AL35" s="136"/>
    </row>
    <row r="36" spans="1:38" ht="37.5" customHeight="1" x14ac:dyDescent="0.25">
      <c r="A36" s="62">
        <v>30</v>
      </c>
      <c r="B36" s="63" t="s">
        <v>146</v>
      </c>
      <c r="C36" s="63"/>
      <c r="D36" s="48" t="s">
        <v>97</v>
      </c>
      <c r="E36" s="227" t="s">
        <v>63</v>
      </c>
      <c r="F36" s="48" t="s">
        <v>98</v>
      </c>
      <c r="G36" s="16">
        <v>10843.88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4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73">
        <v>1</v>
      </c>
      <c r="W36" s="73">
        <v>3</v>
      </c>
      <c r="X36" s="73">
        <v>0</v>
      </c>
      <c r="Y36" s="33">
        <f t="shared" si="6"/>
        <v>2.9411764705882351</v>
      </c>
      <c r="Z36" s="33">
        <v>2111.87</v>
      </c>
      <c r="AA36" s="33">
        <f>'[4]МО-вер 15'!$AG$17</f>
        <v>2111.87</v>
      </c>
      <c r="AB36" s="33">
        <f t="shared" si="13"/>
        <v>100</v>
      </c>
      <c r="AC36" s="33">
        <f>$AA$36</f>
        <v>2111.87</v>
      </c>
      <c r="AD36" s="33">
        <f t="shared" si="7"/>
        <v>100</v>
      </c>
      <c r="AE36" s="33">
        <f t="shared" si="9"/>
        <v>0</v>
      </c>
      <c r="AF36" s="14">
        <f t="shared" si="8"/>
        <v>0</v>
      </c>
      <c r="AG36" s="178">
        <f>'[3]Серп 15'!$AG$17</f>
        <v>2111.87</v>
      </c>
      <c r="AH36" s="178">
        <f t="shared" si="10"/>
        <v>1125.04</v>
      </c>
      <c r="AI36" s="178">
        <f t="shared" si="11"/>
        <v>3236.91</v>
      </c>
      <c r="AL36" s="136"/>
    </row>
    <row r="37" spans="1:38" ht="37.5" customHeight="1" x14ac:dyDescent="0.25">
      <c r="A37" s="62">
        <v>31</v>
      </c>
      <c r="B37" s="63" t="s">
        <v>146</v>
      </c>
      <c r="C37" s="63"/>
      <c r="D37" s="48" t="s">
        <v>99</v>
      </c>
      <c r="E37" s="227" t="s">
        <v>31</v>
      </c>
      <c r="F37" s="48" t="s">
        <v>100</v>
      </c>
      <c r="G37" s="16">
        <v>28300.68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4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73">
        <v>0</v>
      </c>
      <c r="W37" s="73">
        <v>0</v>
      </c>
      <c r="X37" s="73">
        <v>0</v>
      </c>
      <c r="Y37" s="33">
        <f t="shared" si="6"/>
        <v>0</v>
      </c>
      <c r="Z37" s="33">
        <f>AA37</f>
        <v>1617.6100000000001</v>
      </c>
      <c r="AA37" s="33">
        <f>'[4]МО-вер 15'!$AG$11</f>
        <v>1617.6100000000001</v>
      </c>
      <c r="AB37" s="33">
        <f t="shared" si="13"/>
        <v>100</v>
      </c>
      <c r="AC37" s="33">
        <f>AA37-AE37</f>
        <v>1617.6100000000001</v>
      </c>
      <c r="AD37" s="33">
        <f t="shared" si="7"/>
        <v>100</v>
      </c>
      <c r="AE37" s="33">
        <v>0</v>
      </c>
      <c r="AF37" s="14">
        <f t="shared" si="8"/>
        <v>0</v>
      </c>
      <c r="AG37" s="178">
        <f>'[3]Серп 15'!$AG$11</f>
        <v>786.95</v>
      </c>
      <c r="AH37" s="178">
        <f t="shared" si="10"/>
        <v>2463.41</v>
      </c>
      <c r="AI37" s="178">
        <f t="shared" si="11"/>
        <v>3250.3599999999997</v>
      </c>
      <c r="AL37" s="136"/>
    </row>
    <row r="38" spans="1:38" ht="37.5" customHeight="1" x14ac:dyDescent="0.25">
      <c r="A38" s="62">
        <v>32</v>
      </c>
      <c r="B38" s="63" t="s">
        <v>146</v>
      </c>
      <c r="C38" s="63"/>
      <c r="D38" s="48" t="s">
        <v>101</v>
      </c>
      <c r="E38" s="227" t="s">
        <v>31</v>
      </c>
      <c r="F38" s="48" t="s">
        <v>102</v>
      </c>
      <c r="G38" s="16">
        <v>18082.93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4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73">
        <v>1</v>
      </c>
      <c r="W38" s="73">
        <v>1</v>
      </c>
      <c r="X38" s="73">
        <v>0</v>
      </c>
      <c r="Y38" s="33">
        <f t="shared" si="6"/>
        <v>7.6923076923076925</v>
      </c>
      <c r="Z38" s="33">
        <v>11042.64</v>
      </c>
      <c r="AA38" s="33">
        <f>'[4]МО-вер 15'!$AG$10</f>
        <v>11042.64</v>
      </c>
      <c r="AB38" s="33">
        <f t="shared" si="13"/>
        <v>100</v>
      </c>
      <c r="AC38" s="33">
        <f>$AA$38</f>
        <v>11042.64</v>
      </c>
      <c r="AD38" s="33">
        <f t="shared" si="7"/>
        <v>100</v>
      </c>
      <c r="AE38" s="33">
        <f t="shared" si="9"/>
        <v>0</v>
      </c>
      <c r="AF38" s="14">
        <f t="shared" si="8"/>
        <v>0</v>
      </c>
      <c r="AG38" s="178">
        <f>'[3]Серп 15'!$AG$10</f>
        <v>11042.64</v>
      </c>
      <c r="AH38" s="178">
        <f t="shared" si="10"/>
        <v>2656.99</v>
      </c>
      <c r="AI38" s="178">
        <f t="shared" si="11"/>
        <v>13699.63</v>
      </c>
      <c r="AL38" s="136"/>
    </row>
    <row r="39" spans="1:38" ht="37.5" customHeight="1" x14ac:dyDescent="0.25">
      <c r="A39" s="62">
        <v>33</v>
      </c>
      <c r="B39" s="63" t="s">
        <v>146</v>
      </c>
      <c r="C39" s="63"/>
      <c r="D39" s="48" t="s">
        <v>103</v>
      </c>
      <c r="E39" s="227" t="s">
        <v>68</v>
      </c>
      <c r="F39" s="48" t="s">
        <v>104</v>
      </c>
      <c r="G39" s="16">
        <v>67227.73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4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73">
        <v>5</v>
      </c>
      <c r="W39" s="73">
        <v>5</v>
      </c>
      <c r="X39" s="73">
        <v>0</v>
      </c>
      <c r="Y39" s="33">
        <f t="shared" si="6"/>
        <v>7.4626865671641784</v>
      </c>
      <c r="Z39" s="33">
        <v>15473.95</v>
      </c>
      <c r="AA39" s="33">
        <v>15262.21</v>
      </c>
      <c r="AB39" s="33">
        <f t="shared" si="13"/>
        <v>98.631635749113826</v>
      </c>
      <c r="AC39" s="33">
        <f>$AA$39</f>
        <v>15262.21</v>
      </c>
      <c r="AD39" s="33">
        <f t="shared" si="7"/>
        <v>100</v>
      </c>
      <c r="AE39" s="33">
        <f t="shared" si="9"/>
        <v>0</v>
      </c>
      <c r="AF39" s="14">
        <f t="shared" si="8"/>
        <v>0</v>
      </c>
      <c r="AG39" s="178">
        <f>'[3]Серп 15'!$AG$21</f>
        <v>1779.86</v>
      </c>
      <c r="AH39" s="178">
        <f t="shared" si="10"/>
        <v>17171.150000000001</v>
      </c>
      <c r="AI39" s="178">
        <f t="shared" si="11"/>
        <v>18951.010000000002</v>
      </c>
      <c r="AL39" s="136"/>
    </row>
    <row r="40" spans="1:38" s="143" customFormat="1" ht="37.5" customHeight="1" x14ac:dyDescent="0.25">
      <c r="A40" s="62">
        <v>34</v>
      </c>
      <c r="B40" s="63" t="s">
        <v>146</v>
      </c>
      <c r="C40" s="63"/>
      <c r="D40" s="48" t="s">
        <v>105</v>
      </c>
      <c r="E40" s="227" t="s">
        <v>106</v>
      </c>
      <c r="F40" s="48" t="s">
        <v>107</v>
      </c>
      <c r="G40" s="16">
        <v>20473.14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4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73">
        <v>2</v>
      </c>
      <c r="W40" s="73">
        <v>2</v>
      </c>
      <c r="X40" s="73">
        <v>0</v>
      </c>
      <c r="Y40" s="33">
        <f t="shared" si="6"/>
        <v>11.111111111111111</v>
      </c>
      <c r="Z40" s="33">
        <v>7843.77</v>
      </c>
      <c r="AA40" s="33">
        <f>'[4]МО-вер 15'!$AG$52</f>
        <v>7843.77</v>
      </c>
      <c r="AB40" s="33">
        <f t="shared" si="13"/>
        <v>100</v>
      </c>
      <c r="AC40" s="33">
        <f>$AA$40</f>
        <v>7843.77</v>
      </c>
      <c r="AD40" s="33">
        <f t="shared" si="7"/>
        <v>100</v>
      </c>
      <c r="AE40" s="33">
        <f t="shared" si="9"/>
        <v>0</v>
      </c>
      <c r="AF40" s="14">
        <f t="shared" si="8"/>
        <v>0</v>
      </c>
      <c r="AG40" s="178">
        <f>'[3]Серп 15'!$AG$52</f>
        <v>7843.77</v>
      </c>
      <c r="AH40" s="178">
        <f t="shared" si="10"/>
        <v>20473.14</v>
      </c>
      <c r="AI40" s="178">
        <f t="shared" si="11"/>
        <v>28316.91</v>
      </c>
      <c r="AJ40" s="137"/>
      <c r="AK40" s="142"/>
      <c r="AL40" s="142"/>
    </row>
    <row r="41" spans="1:38" ht="37.5" customHeight="1" x14ac:dyDescent="0.25">
      <c r="A41" s="62">
        <v>35</v>
      </c>
      <c r="B41" s="63" t="s">
        <v>146</v>
      </c>
      <c r="C41" s="63"/>
      <c r="D41" s="48" t="s">
        <v>108</v>
      </c>
      <c r="E41" s="227" t="s">
        <v>68</v>
      </c>
      <c r="F41" s="48" t="s">
        <v>109</v>
      </c>
      <c r="G41" s="16">
        <v>27508.22</v>
      </c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4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73">
        <v>1</v>
      </c>
      <c r="W41" s="73">
        <v>2</v>
      </c>
      <c r="X41" s="73">
        <v>0</v>
      </c>
      <c r="Y41" s="33">
        <f t="shared" si="6"/>
        <v>6.666666666666667</v>
      </c>
      <c r="Z41" s="33">
        <v>479.4</v>
      </c>
      <c r="AA41" s="33">
        <f>'[4]МО-вер 15'!$AG$12</f>
        <v>479.4</v>
      </c>
      <c r="AB41" s="33">
        <f t="shared" si="13"/>
        <v>100</v>
      </c>
      <c r="AC41" s="33">
        <f>$AA$41</f>
        <v>479.4</v>
      </c>
      <c r="AD41" s="33">
        <f t="shared" si="7"/>
        <v>100</v>
      </c>
      <c r="AE41" s="33">
        <f t="shared" si="9"/>
        <v>0</v>
      </c>
      <c r="AF41" s="14">
        <f t="shared" si="8"/>
        <v>0</v>
      </c>
      <c r="AG41" s="178">
        <f>'[3]Серп 15'!$AG$12</f>
        <v>479.4</v>
      </c>
      <c r="AH41" s="178">
        <f t="shared" si="10"/>
        <v>2404.21</v>
      </c>
      <c r="AI41" s="178">
        <f t="shared" si="11"/>
        <v>2883.61</v>
      </c>
      <c r="AL41" s="136"/>
    </row>
    <row r="42" spans="1:38" s="143" customFormat="1" ht="37.5" customHeight="1" x14ac:dyDescent="0.25">
      <c r="A42" s="62">
        <v>36</v>
      </c>
      <c r="B42" s="63" t="s">
        <v>146</v>
      </c>
      <c r="C42" s="63"/>
      <c r="D42" s="48" t="s">
        <v>110</v>
      </c>
      <c r="E42" s="227" t="s">
        <v>68</v>
      </c>
      <c r="F42" s="48" t="s">
        <v>111</v>
      </c>
      <c r="G42" s="16">
        <v>25928.42</v>
      </c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4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73">
        <v>0</v>
      </c>
      <c r="W42" s="73">
        <v>1</v>
      </c>
      <c r="X42" s="73">
        <v>0</v>
      </c>
      <c r="Y42" s="33">
        <f t="shared" si="6"/>
        <v>0</v>
      </c>
      <c r="Z42" s="33">
        <v>1790.23</v>
      </c>
      <c r="AA42" s="33">
        <f>'[4]МО-вер 15'!$AG$13</f>
        <v>1790.23</v>
      </c>
      <c r="AB42" s="33">
        <f t="shared" si="13"/>
        <v>100</v>
      </c>
      <c r="AC42" s="33">
        <f>$AA$42</f>
        <v>1790.23</v>
      </c>
      <c r="AD42" s="33">
        <f t="shared" si="7"/>
        <v>100</v>
      </c>
      <c r="AE42" s="33">
        <f t="shared" si="9"/>
        <v>0</v>
      </c>
      <c r="AF42" s="14">
        <f t="shared" si="8"/>
        <v>0</v>
      </c>
      <c r="AG42" s="178">
        <f>'[3]Серп 15'!$AG$13</f>
        <v>1790.23</v>
      </c>
      <c r="AH42" s="178">
        <f t="shared" si="10"/>
        <v>8961.44</v>
      </c>
      <c r="AI42" s="178">
        <f t="shared" si="11"/>
        <v>10751.67</v>
      </c>
      <c r="AJ42" s="137"/>
      <c r="AK42" s="142"/>
      <c r="AL42" s="142"/>
    </row>
    <row r="43" spans="1:38" ht="37.5" customHeight="1" x14ac:dyDescent="0.25">
      <c r="A43" s="62">
        <v>37</v>
      </c>
      <c r="B43" s="63" t="s">
        <v>146</v>
      </c>
      <c r="C43" s="63"/>
      <c r="D43" s="48" t="s">
        <v>112</v>
      </c>
      <c r="E43" s="227" t="s">
        <v>113</v>
      </c>
      <c r="F43" s="48" t="s">
        <v>114</v>
      </c>
      <c r="G43" s="16">
        <v>3737.06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4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73">
        <v>1</v>
      </c>
      <c r="W43" s="73">
        <v>1</v>
      </c>
      <c r="X43" s="73">
        <v>0</v>
      </c>
      <c r="Y43" s="33">
        <f t="shared" si="6"/>
        <v>16.666666666666664</v>
      </c>
      <c r="Z43" s="33">
        <f>AA43</f>
        <v>3076.79</v>
      </c>
      <c r="AA43" s="33">
        <v>3076.79</v>
      </c>
      <c r="AB43" s="33">
        <f t="shared" si="13"/>
        <v>100</v>
      </c>
      <c r="AC43" s="33">
        <f>$AA$43</f>
        <v>3076.79</v>
      </c>
      <c r="AD43" s="33">
        <f t="shared" si="7"/>
        <v>100</v>
      </c>
      <c r="AE43" s="33">
        <f t="shared" si="9"/>
        <v>0</v>
      </c>
      <c r="AF43" s="14">
        <f t="shared" si="8"/>
        <v>0</v>
      </c>
      <c r="AG43" s="178">
        <f>'[3]Серп 15'!$AG$46</f>
        <v>2671.53</v>
      </c>
      <c r="AH43" s="178">
        <f t="shared" si="10"/>
        <v>1179.75</v>
      </c>
      <c r="AI43" s="178">
        <f t="shared" si="11"/>
        <v>3851.28</v>
      </c>
      <c r="AL43" s="136"/>
    </row>
    <row r="44" spans="1:38" s="143" customFormat="1" ht="37.5" customHeight="1" x14ac:dyDescent="0.25">
      <c r="A44" s="62">
        <v>38</v>
      </c>
      <c r="B44" s="63" t="s">
        <v>146</v>
      </c>
      <c r="C44" s="63"/>
      <c r="D44" s="48" t="s">
        <v>115</v>
      </c>
      <c r="E44" s="227" t="s">
        <v>106</v>
      </c>
      <c r="F44" s="48" t="s">
        <v>116</v>
      </c>
      <c r="G44" s="16">
        <v>50006.38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4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73">
        <v>3</v>
      </c>
      <c r="W44" s="73">
        <v>5</v>
      </c>
      <c r="X44" s="73">
        <v>0</v>
      </c>
      <c r="Y44" s="33">
        <f t="shared" si="6"/>
        <v>14.285714285714285</v>
      </c>
      <c r="Z44" s="33">
        <v>5886.17</v>
      </c>
      <c r="AA44" s="33">
        <f>'[4]МО-вер 15'!$AG$43</f>
        <v>5886.17</v>
      </c>
      <c r="AB44" s="33">
        <f t="shared" si="13"/>
        <v>100</v>
      </c>
      <c r="AC44" s="33">
        <f>$AA$44</f>
        <v>5886.17</v>
      </c>
      <c r="AD44" s="33">
        <f t="shared" si="7"/>
        <v>100</v>
      </c>
      <c r="AE44" s="33">
        <f t="shared" si="9"/>
        <v>0</v>
      </c>
      <c r="AF44" s="14">
        <f t="shared" si="8"/>
        <v>0</v>
      </c>
      <c r="AG44" s="178">
        <f>'[3]Серп 15'!$AG$43</f>
        <v>5886.17</v>
      </c>
      <c r="AH44" s="178">
        <f t="shared" si="10"/>
        <v>14185.49</v>
      </c>
      <c r="AI44" s="178">
        <f t="shared" si="11"/>
        <v>20071.66</v>
      </c>
      <c r="AJ44" s="137"/>
      <c r="AK44" s="142"/>
      <c r="AL44" s="142"/>
    </row>
    <row r="45" spans="1:38" ht="37.5" customHeight="1" x14ac:dyDescent="0.25">
      <c r="A45" s="62">
        <v>39</v>
      </c>
      <c r="B45" s="63" t="s">
        <v>146</v>
      </c>
      <c r="C45" s="63"/>
      <c r="D45" s="48" t="s">
        <v>117</v>
      </c>
      <c r="E45" s="227" t="s">
        <v>31</v>
      </c>
      <c r="F45" s="48" t="s">
        <v>118</v>
      </c>
      <c r="G45" s="16">
        <v>35241.129999999997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4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73">
        <v>11</v>
      </c>
      <c r="W45" s="73">
        <v>14</v>
      </c>
      <c r="X45" s="73">
        <v>0</v>
      </c>
      <c r="Y45" s="33">
        <f t="shared" si="6"/>
        <v>47.826086956521742</v>
      </c>
      <c r="Z45" s="33">
        <v>13622.51</v>
      </c>
      <c r="AA45" s="33">
        <f>'[4]МО-вер 15'!$AG$34</f>
        <v>13622.51</v>
      </c>
      <c r="AB45" s="33">
        <f t="shared" si="13"/>
        <v>100</v>
      </c>
      <c r="AC45" s="33">
        <f>$AA$45</f>
        <v>13622.51</v>
      </c>
      <c r="AD45" s="33">
        <f t="shared" si="7"/>
        <v>100</v>
      </c>
      <c r="AE45" s="33">
        <f t="shared" si="9"/>
        <v>0</v>
      </c>
      <c r="AF45" s="14">
        <f t="shared" si="8"/>
        <v>0</v>
      </c>
      <c r="AG45" s="178">
        <f>'[3]Серп 15'!$AG$34</f>
        <v>13622.51</v>
      </c>
      <c r="AH45" s="178">
        <f t="shared" si="10"/>
        <v>5007.3100000000004</v>
      </c>
      <c r="AI45" s="178">
        <f t="shared" si="11"/>
        <v>18629.82</v>
      </c>
      <c r="AL45" s="136"/>
    </row>
    <row r="46" spans="1:38" ht="37.5" customHeight="1" x14ac:dyDescent="0.25">
      <c r="A46" s="62">
        <v>40</v>
      </c>
      <c r="B46" s="63" t="s">
        <v>146</v>
      </c>
      <c r="C46" s="63"/>
      <c r="D46" s="48" t="s">
        <v>119</v>
      </c>
      <c r="E46" s="227" t="s">
        <v>120</v>
      </c>
      <c r="F46" s="48" t="s">
        <v>121</v>
      </c>
      <c r="G46" s="16">
        <v>659.77</v>
      </c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4"/>
        <v>0</v>
      </c>
      <c r="S46" s="14">
        <f t="shared" si="4"/>
        <v>0</v>
      </c>
      <c r="T46" s="14">
        <v>0</v>
      </c>
      <c r="U46" s="14">
        <f t="shared" si="5"/>
        <v>0</v>
      </c>
      <c r="V46" s="73">
        <v>0</v>
      </c>
      <c r="W46" s="73">
        <v>0</v>
      </c>
      <c r="X46" s="73">
        <v>0</v>
      </c>
      <c r="Y46" s="33">
        <f t="shared" si="6"/>
        <v>0</v>
      </c>
      <c r="Z46" s="33">
        <v>0</v>
      </c>
      <c r="AA46" s="33">
        <f t="shared" si="12"/>
        <v>0</v>
      </c>
      <c r="AB46" s="33">
        <v>0</v>
      </c>
      <c r="AC46" s="33">
        <f>AA46</f>
        <v>0</v>
      </c>
      <c r="AD46" s="33">
        <f t="shared" si="7"/>
        <v>0</v>
      </c>
      <c r="AE46" s="33">
        <f t="shared" si="9"/>
        <v>0</v>
      </c>
      <c r="AF46" s="14">
        <f t="shared" si="8"/>
        <v>0</v>
      </c>
      <c r="AG46" s="133"/>
      <c r="AH46" s="178">
        <f t="shared" si="10"/>
        <v>0</v>
      </c>
      <c r="AI46" s="178">
        <f t="shared" si="11"/>
        <v>0</v>
      </c>
      <c r="AL46" s="136"/>
    </row>
    <row r="47" spans="1:38" ht="37.5" customHeight="1" x14ac:dyDescent="0.25">
      <c r="A47" s="62">
        <v>41</v>
      </c>
      <c r="B47" s="63" t="s">
        <v>146</v>
      </c>
      <c r="C47" s="63"/>
      <c r="D47" s="48" t="s">
        <v>122</v>
      </c>
      <c r="E47" s="227" t="s">
        <v>31</v>
      </c>
      <c r="F47" s="48" t="s">
        <v>123</v>
      </c>
      <c r="G47" s="16">
        <v>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4"/>
        <v>0</v>
      </c>
      <c r="S47" s="14">
        <f t="shared" si="4"/>
        <v>0</v>
      </c>
      <c r="T47" s="14">
        <v>0</v>
      </c>
      <c r="U47" s="14">
        <f t="shared" si="5"/>
        <v>0</v>
      </c>
      <c r="V47" s="73">
        <v>0</v>
      </c>
      <c r="W47" s="73">
        <v>0</v>
      </c>
      <c r="X47" s="73">
        <v>0</v>
      </c>
      <c r="Y47" s="33">
        <f t="shared" si="6"/>
        <v>0</v>
      </c>
      <c r="Z47" s="33">
        <v>0</v>
      </c>
      <c r="AA47" s="33">
        <f t="shared" si="12"/>
        <v>0</v>
      </c>
      <c r="AB47" s="33">
        <v>0</v>
      </c>
      <c r="AC47" s="33">
        <f>AA47</f>
        <v>0</v>
      </c>
      <c r="AD47" s="33">
        <f t="shared" si="7"/>
        <v>0</v>
      </c>
      <c r="AE47" s="33">
        <f t="shared" si="9"/>
        <v>0</v>
      </c>
      <c r="AF47" s="14">
        <f t="shared" si="8"/>
        <v>0</v>
      </c>
      <c r="AG47" s="133">
        <v>0</v>
      </c>
      <c r="AH47" s="178">
        <f t="shared" si="10"/>
        <v>0</v>
      </c>
      <c r="AI47" s="178">
        <f t="shared" si="11"/>
        <v>0</v>
      </c>
      <c r="AL47" s="136"/>
    </row>
    <row r="48" spans="1:38" ht="37.5" customHeight="1" x14ac:dyDescent="0.25">
      <c r="A48" s="62">
        <v>42</v>
      </c>
      <c r="B48" s="63" t="s">
        <v>146</v>
      </c>
      <c r="C48" s="63"/>
      <c r="D48" s="48" t="s">
        <v>124</v>
      </c>
      <c r="E48" s="227" t="s">
        <v>106</v>
      </c>
      <c r="F48" s="48" t="s">
        <v>125</v>
      </c>
      <c r="G48" s="16">
        <v>33437.410000000003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4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73">
        <v>3</v>
      </c>
      <c r="W48" s="73">
        <v>5</v>
      </c>
      <c r="X48" s="73">
        <v>0</v>
      </c>
      <c r="Y48" s="33">
        <f t="shared" si="6"/>
        <v>16.666666666666664</v>
      </c>
      <c r="Z48" s="33">
        <v>18067.71</v>
      </c>
      <c r="AA48" s="33">
        <f>'[4]МО-вер 15'!$AG$31</f>
        <v>18067.71</v>
      </c>
      <c r="AB48" s="33">
        <f t="shared" si="13"/>
        <v>100</v>
      </c>
      <c r="AC48" s="33">
        <f>$AA$48</f>
        <v>18067.71</v>
      </c>
      <c r="AD48" s="33">
        <f t="shared" si="7"/>
        <v>100</v>
      </c>
      <c r="AE48" s="33">
        <f t="shared" si="9"/>
        <v>0</v>
      </c>
      <c r="AF48" s="14">
        <f t="shared" si="8"/>
        <v>0</v>
      </c>
      <c r="AG48" s="178">
        <f>'[3]Серп 15'!$AG$31</f>
        <v>18067.71</v>
      </c>
      <c r="AH48" s="178">
        <f t="shared" si="10"/>
        <v>8795.5499999999993</v>
      </c>
      <c r="AI48" s="178">
        <f t="shared" si="11"/>
        <v>26863.26</v>
      </c>
      <c r="AL48" s="136"/>
    </row>
    <row r="49" spans="1:38" ht="37.5" customHeight="1" x14ac:dyDescent="0.25">
      <c r="A49" s="62">
        <v>43</v>
      </c>
      <c r="B49" s="63" t="s">
        <v>146</v>
      </c>
      <c r="C49" s="63"/>
      <c r="D49" s="48" t="s">
        <v>126</v>
      </c>
      <c r="E49" s="227" t="s">
        <v>31</v>
      </c>
      <c r="F49" s="48" t="s">
        <v>127</v>
      </c>
      <c r="G49" s="16">
        <v>38990.449999999997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4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73">
        <v>8</v>
      </c>
      <c r="W49" s="73">
        <v>9</v>
      </c>
      <c r="X49" s="73">
        <v>0</v>
      </c>
      <c r="Y49" s="33">
        <f t="shared" si="6"/>
        <v>36.363636363636367</v>
      </c>
      <c r="Z49" s="33">
        <f>AA49</f>
        <v>11111.99</v>
      </c>
      <c r="AA49" s="33">
        <f>'[4]МО-вер 15'!$AG$42</f>
        <v>11111.99</v>
      </c>
      <c r="AB49" s="33">
        <f t="shared" si="13"/>
        <v>100</v>
      </c>
      <c r="AC49" s="33">
        <f>$AA$49</f>
        <v>11111.99</v>
      </c>
      <c r="AD49" s="33">
        <f t="shared" si="7"/>
        <v>100</v>
      </c>
      <c r="AE49" s="33">
        <f t="shared" si="9"/>
        <v>0</v>
      </c>
      <c r="AF49" s="14">
        <f t="shared" si="8"/>
        <v>0</v>
      </c>
      <c r="AG49" s="178">
        <f>'[3]Серп 15'!$AG$42</f>
        <v>11111.99</v>
      </c>
      <c r="AH49" s="178">
        <f t="shared" si="10"/>
        <v>12978.88</v>
      </c>
      <c r="AI49" s="178">
        <f t="shared" si="11"/>
        <v>24090.87</v>
      </c>
      <c r="AL49" s="136"/>
    </row>
    <row r="50" spans="1:38" ht="37.5" customHeight="1" x14ac:dyDescent="0.25">
      <c r="A50" s="62">
        <v>44</v>
      </c>
      <c r="B50" s="63" t="s">
        <v>146</v>
      </c>
      <c r="C50" s="63"/>
      <c r="D50" s="48" t="s">
        <v>128</v>
      </c>
      <c r="E50" s="227" t="s">
        <v>120</v>
      </c>
      <c r="F50" s="48" t="s">
        <v>129</v>
      </c>
      <c r="G50" s="16">
        <v>15962.39</v>
      </c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4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73">
        <v>7</v>
      </c>
      <c r="W50" s="73">
        <v>7</v>
      </c>
      <c r="X50" s="73">
        <v>0</v>
      </c>
      <c r="Y50" s="33">
        <f t="shared" si="6"/>
        <v>77.777777777777786</v>
      </c>
      <c r="Z50" s="33">
        <v>12421.38</v>
      </c>
      <c r="AA50" s="33">
        <f>'[4]МО-вер 15'!$AG$41</f>
        <v>12421.38</v>
      </c>
      <c r="AB50" s="33">
        <f t="shared" si="13"/>
        <v>100</v>
      </c>
      <c r="AC50" s="33">
        <f>$AA$50</f>
        <v>12421.38</v>
      </c>
      <c r="AD50" s="33">
        <f t="shared" si="7"/>
        <v>100</v>
      </c>
      <c r="AE50" s="33">
        <f t="shared" si="9"/>
        <v>0</v>
      </c>
      <c r="AF50" s="14">
        <f t="shared" si="8"/>
        <v>0</v>
      </c>
      <c r="AG50" s="178">
        <f>'[3]Серп 15'!$AG$41</f>
        <v>12421.38</v>
      </c>
      <c r="AH50" s="178">
        <f t="shared" si="10"/>
        <v>0</v>
      </c>
      <c r="AI50" s="178">
        <f t="shared" si="11"/>
        <v>12421.38</v>
      </c>
      <c r="AL50" s="136"/>
    </row>
    <row r="51" spans="1:38" ht="37.5" customHeight="1" x14ac:dyDescent="0.25">
      <c r="A51" s="62">
        <v>45</v>
      </c>
      <c r="B51" s="63" t="s">
        <v>146</v>
      </c>
      <c r="C51" s="63"/>
      <c r="D51" s="48" t="s">
        <v>130</v>
      </c>
      <c r="E51" s="227" t="s">
        <v>131</v>
      </c>
      <c r="F51" s="48" t="s">
        <v>132</v>
      </c>
      <c r="G51" s="16">
        <v>26813.72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4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73">
        <v>1</v>
      </c>
      <c r="W51" s="73">
        <v>1</v>
      </c>
      <c r="X51" s="73">
        <v>0</v>
      </c>
      <c r="Y51" s="33">
        <f t="shared" si="6"/>
        <v>12.5</v>
      </c>
      <c r="Z51" s="33">
        <v>1358.83</v>
      </c>
      <c r="AA51" s="33">
        <f>'[4]МО-вер 15'!$AG$33</f>
        <v>1358.83</v>
      </c>
      <c r="AB51" s="33">
        <f t="shared" si="13"/>
        <v>100</v>
      </c>
      <c r="AC51" s="33">
        <f>$AA$51</f>
        <v>1358.83</v>
      </c>
      <c r="AD51" s="33">
        <f t="shared" si="7"/>
        <v>100</v>
      </c>
      <c r="AE51" s="33">
        <f t="shared" si="9"/>
        <v>0</v>
      </c>
      <c r="AF51" s="14">
        <f t="shared" si="8"/>
        <v>0</v>
      </c>
      <c r="AG51" s="178">
        <f>'[3]Серп 15'!$AG$33</f>
        <v>1358.83</v>
      </c>
      <c r="AH51" s="178">
        <f t="shared" si="10"/>
        <v>5481.46</v>
      </c>
      <c r="AI51" s="178">
        <f t="shared" si="11"/>
        <v>6840.29</v>
      </c>
      <c r="AL51" s="136"/>
    </row>
    <row r="52" spans="1:38" ht="37.5" customHeight="1" x14ac:dyDescent="0.25">
      <c r="A52" s="62">
        <v>46</v>
      </c>
      <c r="B52" s="63" t="s">
        <v>146</v>
      </c>
      <c r="C52" s="63"/>
      <c r="D52" s="48" t="s">
        <v>133</v>
      </c>
      <c r="E52" s="227" t="s">
        <v>68</v>
      </c>
      <c r="F52" s="48" t="s">
        <v>134</v>
      </c>
      <c r="G52" s="16">
        <v>0</v>
      </c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4"/>
        <v>0</v>
      </c>
      <c r="S52" s="14">
        <f t="shared" si="4"/>
        <v>0</v>
      </c>
      <c r="T52" s="14">
        <v>0</v>
      </c>
      <c r="U52" s="14">
        <f t="shared" si="5"/>
        <v>0</v>
      </c>
      <c r="V52" s="73">
        <v>0</v>
      </c>
      <c r="W52" s="73">
        <v>0</v>
      </c>
      <c r="X52" s="73">
        <v>0</v>
      </c>
      <c r="Y52" s="33">
        <f t="shared" si="6"/>
        <v>0</v>
      </c>
      <c r="Z52" s="33">
        <v>0</v>
      </c>
      <c r="AA52" s="33">
        <f t="shared" si="12"/>
        <v>0</v>
      </c>
      <c r="AB52" s="33">
        <v>0</v>
      </c>
      <c r="AC52" s="33">
        <f>AA52</f>
        <v>0</v>
      </c>
      <c r="AD52" s="33">
        <f t="shared" si="7"/>
        <v>0</v>
      </c>
      <c r="AE52" s="33">
        <f t="shared" si="9"/>
        <v>0</v>
      </c>
      <c r="AF52" s="14">
        <f t="shared" si="8"/>
        <v>0</v>
      </c>
      <c r="AG52" s="133">
        <v>0</v>
      </c>
      <c r="AH52" s="178">
        <f t="shared" si="10"/>
        <v>0</v>
      </c>
      <c r="AI52" s="178">
        <f t="shared" si="11"/>
        <v>0</v>
      </c>
      <c r="AL52" s="136"/>
    </row>
    <row r="53" spans="1:38" s="143" customFormat="1" ht="37.5" customHeight="1" x14ac:dyDescent="0.25">
      <c r="A53" s="62">
        <v>47</v>
      </c>
      <c r="B53" s="63" t="s">
        <v>146</v>
      </c>
      <c r="C53" s="63"/>
      <c r="D53" s="48" t="s">
        <v>135</v>
      </c>
      <c r="E53" s="227" t="s">
        <v>136</v>
      </c>
      <c r="F53" s="48" t="s">
        <v>137</v>
      </c>
      <c r="G53" s="16">
        <v>52199.42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4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73">
        <v>1</v>
      </c>
      <c r="W53" s="73">
        <v>5</v>
      </c>
      <c r="X53" s="73">
        <v>0</v>
      </c>
      <c r="Y53" s="33">
        <f t="shared" si="6"/>
        <v>4.7619047619047619</v>
      </c>
      <c r="Z53" s="33">
        <v>4819.7299999999996</v>
      </c>
      <c r="AA53" s="33">
        <f>'[4]МО-вер 15'!$AG$19</f>
        <v>4819.7299999999996</v>
      </c>
      <c r="AB53" s="33">
        <f t="shared" si="13"/>
        <v>100</v>
      </c>
      <c r="AC53" s="33">
        <f>$AA$53</f>
        <v>4819.7299999999996</v>
      </c>
      <c r="AD53" s="33">
        <f t="shared" si="7"/>
        <v>100</v>
      </c>
      <c r="AE53" s="33">
        <f t="shared" si="9"/>
        <v>0</v>
      </c>
      <c r="AF53" s="14">
        <f t="shared" si="8"/>
        <v>0</v>
      </c>
      <c r="AG53" s="178">
        <f>'[3]Серп 15'!$AG$19</f>
        <v>4819.7299999999996</v>
      </c>
      <c r="AH53" s="178">
        <f t="shared" si="10"/>
        <v>23096.33</v>
      </c>
      <c r="AI53" s="178">
        <f t="shared" si="11"/>
        <v>27916.06</v>
      </c>
      <c r="AJ53" s="137"/>
      <c r="AK53" s="142"/>
      <c r="AL53" s="142"/>
    </row>
    <row r="54" spans="1:38" ht="37.5" customHeight="1" x14ac:dyDescent="0.25">
      <c r="A54" s="62">
        <v>48</v>
      </c>
      <c r="B54" s="63" t="s">
        <v>146</v>
      </c>
      <c r="C54" s="63"/>
      <c r="D54" s="48" t="s">
        <v>138</v>
      </c>
      <c r="E54" s="227" t="s">
        <v>113</v>
      </c>
      <c r="F54" s="48" t="s">
        <v>139</v>
      </c>
      <c r="G54" s="16">
        <v>29496.21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4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73">
        <v>3</v>
      </c>
      <c r="W54" s="73">
        <v>4</v>
      </c>
      <c r="X54" s="73">
        <v>0</v>
      </c>
      <c r="Y54" s="33">
        <f t="shared" si="6"/>
        <v>14.285714285714285</v>
      </c>
      <c r="Z54" s="33">
        <v>7211.6</v>
      </c>
      <c r="AA54" s="33">
        <f>'[4]МО-вер 15'!$AG$36</f>
        <v>7211.5999999999995</v>
      </c>
      <c r="AB54" s="33">
        <f t="shared" si="13"/>
        <v>99.999999999999986</v>
      </c>
      <c r="AC54" s="33">
        <f>$AA$54</f>
        <v>7211.5999999999995</v>
      </c>
      <c r="AD54" s="33">
        <f t="shared" si="7"/>
        <v>100</v>
      </c>
      <c r="AE54" s="33">
        <f t="shared" si="9"/>
        <v>0</v>
      </c>
      <c r="AF54" s="14">
        <f t="shared" si="8"/>
        <v>0</v>
      </c>
      <c r="AG54" s="178">
        <f>'[3]Серп 15'!$AG$36</f>
        <v>7211.5999999999995</v>
      </c>
      <c r="AH54" s="178">
        <f t="shared" si="10"/>
        <v>15324.86</v>
      </c>
      <c r="AI54" s="178">
        <f t="shared" si="11"/>
        <v>22536.46</v>
      </c>
      <c r="AL54" s="136"/>
    </row>
    <row r="55" spans="1:38" s="143" customFormat="1" ht="37.5" customHeight="1" x14ac:dyDescent="0.25">
      <c r="A55" s="62">
        <v>49</v>
      </c>
      <c r="B55" s="63" t="s">
        <v>146</v>
      </c>
      <c r="C55" s="63"/>
      <c r="D55" s="48" t="s">
        <v>140</v>
      </c>
      <c r="E55" s="227" t="s">
        <v>113</v>
      </c>
      <c r="F55" s="48" t="s">
        <v>141</v>
      </c>
      <c r="G55" s="16">
        <v>27926.3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4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73">
        <v>2</v>
      </c>
      <c r="W55" s="73">
        <v>3</v>
      </c>
      <c r="X55" s="73">
        <v>0</v>
      </c>
      <c r="Y55" s="33">
        <f t="shared" si="6"/>
        <v>20</v>
      </c>
      <c r="Z55" s="33">
        <v>3796.24</v>
      </c>
      <c r="AA55" s="33">
        <f>'[4]МО-вер 15'!$AG$35</f>
        <v>3796.24</v>
      </c>
      <c r="AB55" s="33">
        <f t="shared" si="13"/>
        <v>100</v>
      </c>
      <c r="AC55" s="33">
        <f>$AA$55</f>
        <v>3796.24</v>
      </c>
      <c r="AD55" s="33">
        <f t="shared" si="7"/>
        <v>100</v>
      </c>
      <c r="AE55" s="33">
        <f t="shared" si="9"/>
        <v>0</v>
      </c>
      <c r="AF55" s="14">
        <f t="shared" si="8"/>
        <v>0</v>
      </c>
      <c r="AG55" s="178">
        <f>'[3]Серп 15'!$AG$35</f>
        <v>3796.24</v>
      </c>
      <c r="AH55" s="178">
        <f t="shared" si="10"/>
        <v>1756.43</v>
      </c>
      <c r="AI55" s="178">
        <f t="shared" si="11"/>
        <v>5552.67</v>
      </c>
      <c r="AJ55" s="137"/>
      <c r="AK55" s="189"/>
      <c r="AL55" s="142"/>
    </row>
    <row r="56" spans="1:38" s="143" customFormat="1" ht="37.5" customHeight="1" x14ac:dyDescent="0.25">
      <c r="A56" s="62">
        <v>50</v>
      </c>
      <c r="B56" s="63" t="s">
        <v>146</v>
      </c>
      <c r="C56" s="63"/>
      <c r="D56" s="48" t="s">
        <v>142</v>
      </c>
      <c r="E56" s="227" t="s">
        <v>68</v>
      </c>
      <c r="F56" s="48" t="s">
        <v>143</v>
      </c>
      <c r="G56" s="16">
        <v>17496.89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4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73">
        <v>21</v>
      </c>
      <c r="W56" s="73">
        <v>30</v>
      </c>
      <c r="X56" s="73">
        <v>0</v>
      </c>
      <c r="Y56" s="33">
        <f t="shared" si="6"/>
        <v>87.5</v>
      </c>
      <c r="Z56" s="33">
        <v>11805.99</v>
      </c>
      <c r="AA56" s="33">
        <v>13168.96</v>
      </c>
      <c r="AB56" s="33">
        <f t="shared" si="13"/>
        <v>111.54473280089175</v>
      </c>
      <c r="AC56" s="33">
        <f>$AA$56</f>
        <v>13168.96</v>
      </c>
      <c r="AD56" s="33">
        <f t="shared" si="7"/>
        <v>100</v>
      </c>
      <c r="AE56" s="33">
        <f t="shared" si="9"/>
        <v>0</v>
      </c>
      <c r="AF56" s="14">
        <f t="shared" si="8"/>
        <v>0</v>
      </c>
      <c r="AG56" s="178">
        <f>'[3]Серп 15'!$AG$45</f>
        <v>11805.99</v>
      </c>
      <c r="AH56" s="178">
        <f t="shared" si="10"/>
        <v>9428.77</v>
      </c>
      <c r="AI56" s="178">
        <f t="shared" si="11"/>
        <v>21234.760000000002</v>
      </c>
      <c r="AJ56" s="137"/>
      <c r="AK56" s="142"/>
      <c r="AL56" s="142"/>
    </row>
    <row r="57" spans="1:38" s="143" customFormat="1" ht="37.5" customHeight="1" x14ac:dyDescent="0.25">
      <c r="A57" s="62">
        <v>51</v>
      </c>
      <c r="B57" s="63" t="s">
        <v>146</v>
      </c>
      <c r="C57" s="63"/>
      <c r="D57" s="48" t="s">
        <v>144</v>
      </c>
      <c r="E57" s="227" t="s">
        <v>63</v>
      </c>
      <c r="F57" s="48" t="s">
        <v>145</v>
      </c>
      <c r="G57" s="16">
        <v>83319.520000000004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4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73">
        <v>21</v>
      </c>
      <c r="W57" s="73">
        <v>21</v>
      </c>
      <c r="X57" s="73">
        <v>0</v>
      </c>
      <c r="Y57" s="33">
        <f t="shared" si="6"/>
        <v>14.482758620689657</v>
      </c>
      <c r="Z57" s="33">
        <f>AA57</f>
        <v>11383.179999999998</v>
      </c>
      <c r="AA57" s="33">
        <f>'[4]МО-вер 15'!$AG$7</f>
        <v>11383.179999999998</v>
      </c>
      <c r="AB57" s="33">
        <f t="shared" si="13"/>
        <v>100</v>
      </c>
      <c r="AC57" s="33">
        <f>$AA$57</f>
        <v>11383.179999999998</v>
      </c>
      <c r="AD57" s="33">
        <f t="shared" si="7"/>
        <v>100</v>
      </c>
      <c r="AE57" s="33">
        <f t="shared" si="9"/>
        <v>0</v>
      </c>
      <c r="AF57" s="14">
        <f t="shared" si="8"/>
        <v>0</v>
      </c>
      <c r="AG57" s="178">
        <f>'[3]Серп 15'!$AG$7</f>
        <v>11383.179999999998</v>
      </c>
      <c r="AH57" s="178">
        <f t="shared" si="10"/>
        <v>16900.04</v>
      </c>
      <c r="AI57" s="178">
        <f t="shared" si="11"/>
        <v>28283.22</v>
      </c>
      <c r="AJ57" s="137"/>
      <c r="AK57" s="142"/>
      <c r="AL57" s="142"/>
    </row>
    <row r="58" spans="1:38" ht="37.5" customHeight="1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1464246.3399999994</v>
      </c>
      <c r="H58" s="58">
        <f t="shared" ref="H58:M58" si="15">SUM(H7:H57)</f>
        <v>1073</v>
      </c>
      <c r="I58" s="58">
        <f t="shared" si="15"/>
        <v>161</v>
      </c>
      <c r="J58" s="58">
        <f t="shared" si="15"/>
        <v>841</v>
      </c>
      <c r="K58" s="58">
        <f t="shared" si="15"/>
        <v>639</v>
      </c>
      <c r="L58" s="58">
        <f t="shared" si="15"/>
        <v>677</v>
      </c>
      <c r="M58" s="58">
        <f t="shared" si="15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35">
        <f>SUM(V7:V57)</f>
        <v>196</v>
      </c>
      <c r="W58" s="35">
        <f>SUM(W7:W57)</f>
        <v>269</v>
      </c>
      <c r="X58" s="35">
        <f>SUM(X7:X57)</f>
        <v>2</v>
      </c>
      <c r="Y58" s="33">
        <f>IF(H58=0,0,V58/H58)*100</f>
        <v>18.266542404473437</v>
      </c>
      <c r="Z58" s="33">
        <f>SUM(Z7:Z57)</f>
        <v>376815.00999999995</v>
      </c>
      <c r="AA58" s="108">
        <f>SUM(AA7:AA57)</f>
        <v>381612.70999999996</v>
      </c>
      <c r="AB58" s="33">
        <f>IF(Z58=0,0,AA58/Z58)*100</f>
        <v>101.27322422745316</v>
      </c>
      <c r="AC58" s="108">
        <f>SUM(AC7:AC57)</f>
        <v>381612.70999999996</v>
      </c>
      <c r="AD58" s="33">
        <f>IF(AA58=0,0,AC58/AA58)*100</f>
        <v>100</v>
      </c>
      <c r="AE58" s="33">
        <f>SUM(AE7:AE57)</f>
        <v>0</v>
      </c>
      <c r="AF58" s="14">
        <f>IF(AA58=0,0,AE58/AA58)*100</f>
        <v>0</v>
      </c>
      <c r="AG58" s="180">
        <f>SUM(AG7:AG57)</f>
        <v>357907.32999999996</v>
      </c>
      <c r="AH58" s="180">
        <f>SUM(AH7:AH57)</f>
        <v>344702.64999999997</v>
      </c>
      <c r="AI58" s="180">
        <f>SUM(AI7:AI57)</f>
        <v>702609.98</v>
      </c>
      <c r="AL58" s="136"/>
    </row>
    <row r="59" spans="1:38" s="137" customFormat="1" ht="37.5" customHeight="1" x14ac:dyDescent="0.25">
      <c r="A59" s="209"/>
      <c r="B59" s="233"/>
      <c r="C59" s="233"/>
      <c r="D59" s="209"/>
      <c r="E59" s="228"/>
      <c r="F59" s="209"/>
      <c r="G59" s="209"/>
      <c r="H59" s="147"/>
      <c r="I59" s="147"/>
      <c r="J59" s="147"/>
      <c r="K59" s="147"/>
      <c r="L59" s="147"/>
      <c r="M59" s="147"/>
      <c r="N59" s="148"/>
      <c r="O59" s="147"/>
      <c r="P59" s="147"/>
      <c r="Q59" s="148"/>
      <c r="R59" s="147"/>
      <c r="S59" s="148"/>
      <c r="T59" s="149"/>
      <c r="U59" s="148"/>
      <c r="V59" s="110"/>
      <c r="W59" s="110"/>
      <c r="X59" s="110"/>
      <c r="Y59" s="111"/>
      <c r="Z59" s="113"/>
      <c r="AA59" s="359">
        <v>344702.65</v>
      </c>
      <c r="AB59" s="359"/>
      <c r="AC59" s="359"/>
      <c r="AD59" s="111"/>
      <c r="AE59" s="111"/>
      <c r="AF59" s="148"/>
      <c r="AG59" s="180"/>
      <c r="AH59" s="180"/>
      <c r="AI59" s="180"/>
    </row>
    <row r="60" spans="1:38" s="137" customFormat="1" ht="37.5" customHeight="1" x14ac:dyDescent="0.25">
      <c r="A60" s="209"/>
      <c r="B60" s="233"/>
      <c r="C60" s="233"/>
      <c r="D60" s="209"/>
      <c r="E60" s="228"/>
      <c r="F60" s="209"/>
      <c r="G60" s="209"/>
      <c r="H60" s="147"/>
      <c r="I60" s="147"/>
      <c r="J60" s="147"/>
      <c r="K60" s="147"/>
      <c r="L60" s="147"/>
      <c r="M60" s="147"/>
      <c r="N60" s="148"/>
      <c r="O60" s="147"/>
      <c r="P60" s="147"/>
      <c r="Q60" s="148"/>
      <c r="R60" s="147"/>
      <c r="S60" s="148"/>
      <c r="T60" s="149"/>
      <c r="U60" s="148"/>
      <c r="V60" s="110"/>
      <c r="W60" s="110"/>
      <c r="X60" s="110"/>
      <c r="Y60" s="111"/>
      <c r="Z60" s="113"/>
      <c r="AA60" s="113"/>
      <c r="AB60" s="363" t="s">
        <v>184</v>
      </c>
      <c r="AC60" s="363"/>
      <c r="AD60" s="138"/>
      <c r="AE60" s="373" t="s">
        <v>185</v>
      </c>
      <c r="AF60" s="373"/>
      <c r="AG60" s="180"/>
      <c r="AH60" s="180"/>
      <c r="AI60" s="180"/>
    </row>
    <row r="61" spans="1:38" s="137" customFormat="1" ht="37.5" customHeight="1" x14ac:dyDescent="0.25">
      <c r="B61" s="153"/>
      <c r="C61" s="153"/>
      <c r="D61" s="154"/>
      <c r="E61" s="229"/>
      <c r="S61" s="153" t="s">
        <v>180</v>
      </c>
      <c r="T61" s="149">
        <v>728494.79</v>
      </c>
      <c r="V61" s="109"/>
      <c r="W61" s="109"/>
      <c r="X61" s="109"/>
      <c r="Y61" s="109"/>
      <c r="Z61" s="113"/>
      <c r="AA61" s="113"/>
      <c r="AB61" s="131" t="s">
        <v>166</v>
      </c>
      <c r="AC61" s="129">
        <f>T58</f>
        <v>344702.64999999997</v>
      </c>
      <c r="AD61" s="129"/>
      <c r="AE61" s="381"/>
      <c r="AF61" s="381"/>
      <c r="AG61" s="133"/>
    </row>
    <row r="62" spans="1:38" s="137" customFormat="1" ht="37.5" customHeight="1" x14ac:dyDescent="0.25">
      <c r="B62" s="153"/>
      <c r="C62" s="153"/>
      <c r="D62" s="154"/>
      <c r="E62" s="229"/>
      <c r="R62" s="367" t="s">
        <v>181</v>
      </c>
      <c r="S62" s="154" t="s">
        <v>177</v>
      </c>
      <c r="T62" s="155">
        <f>AC58</f>
        <v>381612.70999999996</v>
      </c>
      <c r="V62" s="109"/>
      <c r="W62" s="109"/>
      <c r="X62" s="109"/>
      <c r="Y62" s="109"/>
      <c r="Z62" s="128"/>
      <c r="AA62" s="364" t="s">
        <v>167</v>
      </c>
      <c r="AB62" s="364"/>
      <c r="AC62" s="130">
        <f>AG58</f>
        <v>357907.32999999996</v>
      </c>
      <c r="AD62" s="139" t="s">
        <v>171</v>
      </c>
      <c r="AE62" s="376">
        <v>92998.91</v>
      </c>
      <c r="AF62" s="376"/>
      <c r="AG62" s="133"/>
    </row>
    <row r="63" spans="1:38" s="137" customFormat="1" ht="37.5" customHeight="1" x14ac:dyDescent="0.25">
      <c r="B63" s="153"/>
      <c r="C63" s="153"/>
      <c r="D63" s="154"/>
      <c r="E63" s="229"/>
      <c r="R63" s="367"/>
      <c r="S63" s="154" t="s">
        <v>178</v>
      </c>
      <c r="T63" s="156">
        <v>43532.480000000003</v>
      </c>
      <c r="V63" s="109"/>
      <c r="W63" s="109"/>
      <c r="X63" s="109"/>
      <c r="Y63" s="109"/>
      <c r="Z63" s="128"/>
      <c r="AA63" s="364" t="s">
        <v>168</v>
      </c>
      <c r="AB63" s="364"/>
      <c r="AC63" s="128">
        <v>90523.56</v>
      </c>
      <c r="AD63" s="139" t="s">
        <v>172</v>
      </c>
      <c r="AE63" s="375">
        <v>520874.99</v>
      </c>
      <c r="AF63" s="375"/>
      <c r="AG63" s="133"/>
    </row>
    <row r="64" spans="1:38" s="137" customFormat="1" ht="37.5" customHeight="1" x14ac:dyDescent="0.25">
      <c r="B64" s="153"/>
      <c r="C64" s="153"/>
      <c r="D64" s="154"/>
      <c r="E64" s="229"/>
      <c r="R64" s="367"/>
      <c r="S64" s="157" t="s">
        <v>179</v>
      </c>
      <c r="T64" s="137">
        <v>10305.209999999999</v>
      </c>
      <c r="V64" s="109"/>
      <c r="W64" s="109"/>
      <c r="X64" s="109"/>
      <c r="Y64" s="109"/>
      <c r="Z64" s="128"/>
      <c r="AA64" s="365" t="s">
        <v>169</v>
      </c>
      <c r="AB64" s="365"/>
      <c r="AC64" s="129">
        <v>12385.79</v>
      </c>
      <c r="AD64" s="140" t="s">
        <v>173</v>
      </c>
      <c r="AE64" s="377">
        <f>AE62+AE63</f>
        <v>613873.9</v>
      </c>
      <c r="AF64" s="374"/>
      <c r="AG64" s="133"/>
    </row>
    <row r="65" spans="2:43" s="137" customFormat="1" ht="37.5" customHeight="1" x14ac:dyDescent="0.25">
      <c r="B65" s="153"/>
      <c r="C65" s="153"/>
      <c r="D65" s="154"/>
      <c r="E65" s="229"/>
      <c r="R65" s="137" t="s">
        <v>182</v>
      </c>
      <c r="T65" s="154">
        <v>176172.34</v>
      </c>
      <c r="V65" s="109"/>
      <c r="W65" s="109"/>
      <c r="X65" s="109"/>
      <c r="Y65" s="109"/>
      <c r="Z65" s="128"/>
      <c r="AA65" s="362" t="s">
        <v>170</v>
      </c>
      <c r="AB65" s="362"/>
      <c r="AC65" s="130">
        <f>SUM(AC62:AC64)</f>
        <v>460816.67999999993</v>
      </c>
      <c r="AD65" s="128"/>
      <c r="AE65" s="128"/>
      <c r="AF65" s="133"/>
      <c r="AG65" s="133"/>
    </row>
    <row r="66" spans="2:43" s="137" customFormat="1" ht="37.5" customHeight="1" x14ac:dyDescent="0.25">
      <c r="B66" s="153"/>
      <c r="C66" s="153"/>
      <c r="D66" s="154"/>
      <c r="E66" s="229"/>
      <c r="T66" s="158">
        <f>T61-T62-T63-T64-T65</f>
        <v>116872.05000000008</v>
      </c>
      <c r="V66" s="109"/>
      <c r="W66" s="109"/>
      <c r="X66" s="109"/>
      <c r="Y66" s="109"/>
      <c r="Z66" s="128"/>
      <c r="AA66" s="213"/>
      <c r="AB66" s="128"/>
      <c r="AC66" s="130">
        <v>0.45</v>
      </c>
      <c r="AD66" s="128"/>
      <c r="AE66" s="128"/>
      <c r="AF66" s="133"/>
      <c r="AG66" s="133"/>
    </row>
    <row r="67" spans="2:43" s="137" customFormat="1" ht="37.5" customHeight="1" x14ac:dyDescent="0.25">
      <c r="B67" s="153"/>
      <c r="C67" s="153"/>
      <c r="E67" s="229"/>
      <c r="V67" s="109"/>
      <c r="W67" s="109"/>
      <c r="X67" s="109"/>
      <c r="Y67" s="109"/>
      <c r="Z67" s="109"/>
      <c r="AA67" s="214"/>
      <c r="AB67" s="109"/>
      <c r="AC67" s="192">
        <f>SUM(AC65:AC66)</f>
        <v>460817.12999999995</v>
      </c>
      <c r="AD67" s="109"/>
      <c r="AE67" s="109"/>
    </row>
    <row r="68" spans="2:43" s="137" customFormat="1" ht="37.5" customHeight="1" x14ac:dyDescent="0.25">
      <c r="B68" s="153"/>
      <c r="C68" s="153"/>
      <c r="E68" s="229"/>
      <c r="V68" s="109"/>
      <c r="W68" s="109"/>
      <c r="X68" s="109"/>
      <c r="Y68" s="109"/>
      <c r="Z68" s="109"/>
      <c r="AA68" s="214"/>
      <c r="AB68" s="109"/>
      <c r="AC68" s="109"/>
      <c r="AD68" s="109"/>
      <c r="AE68" s="109"/>
    </row>
    <row r="69" spans="2:43" s="120" customFormat="1" ht="37.5" customHeight="1" x14ac:dyDescent="0.25">
      <c r="B69" s="195"/>
      <c r="C69" s="195"/>
      <c r="E69" s="230"/>
      <c r="V69" s="135"/>
      <c r="W69" s="135"/>
      <c r="X69" s="135"/>
      <c r="Y69" s="135"/>
      <c r="Z69" s="135"/>
      <c r="AA69" s="215"/>
      <c r="AB69" s="135"/>
      <c r="AC69" s="135"/>
      <c r="AD69" s="135"/>
      <c r="AE69" s="135"/>
      <c r="AG69" s="137"/>
      <c r="AH69" s="137"/>
      <c r="AI69" s="137"/>
      <c r="AJ69" s="137"/>
    </row>
    <row r="70" spans="2:43" s="120" customFormat="1" ht="37.5" customHeight="1" x14ac:dyDescent="0.25">
      <c r="B70" s="195"/>
      <c r="C70" s="195"/>
      <c r="E70" s="230"/>
      <c r="V70" s="135"/>
      <c r="W70" s="135"/>
      <c r="X70" s="135"/>
      <c r="Y70" s="135"/>
      <c r="Z70" s="135"/>
      <c r="AA70" s="215"/>
      <c r="AB70" s="135"/>
      <c r="AC70" s="135"/>
      <c r="AD70" s="135"/>
      <c r="AE70" s="135"/>
      <c r="AG70" s="137"/>
      <c r="AH70" s="137"/>
      <c r="AI70" s="137"/>
      <c r="AJ70" s="137"/>
    </row>
    <row r="71" spans="2:43" s="78" customFormat="1" ht="37.5" customHeight="1" x14ac:dyDescent="0.25">
      <c r="B71" s="66"/>
      <c r="C71" s="195"/>
      <c r="E71" s="231"/>
      <c r="V71" s="83"/>
      <c r="W71" s="83"/>
      <c r="X71" s="83"/>
      <c r="Y71" s="83"/>
      <c r="Z71" s="83"/>
      <c r="AA71" s="216"/>
      <c r="AB71" s="135"/>
      <c r="AC71" s="135"/>
      <c r="AD71" s="135"/>
      <c r="AE71" s="135"/>
      <c r="AF71" s="120"/>
      <c r="AG71" s="137"/>
      <c r="AH71" s="137"/>
      <c r="AI71" s="137"/>
      <c r="AJ71" s="137"/>
      <c r="AK71" s="120"/>
      <c r="AL71" s="120"/>
      <c r="AM71" s="120"/>
      <c r="AN71" s="120"/>
      <c r="AO71" s="120"/>
      <c r="AP71" s="120"/>
      <c r="AQ71" s="120"/>
    </row>
    <row r="72" spans="2:43" s="78" customFormat="1" ht="37.5" customHeight="1" x14ac:dyDescent="0.25">
      <c r="B72" s="66"/>
      <c r="C72" s="195"/>
      <c r="E72" s="231"/>
      <c r="V72" s="83"/>
      <c r="W72" s="83"/>
      <c r="X72" s="83"/>
      <c r="Y72" s="83"/>
      <c r="Z72" s="83"/>
      <c r="AA72" s="216"/>
      <c r="AB72" s="135"/>
      <c r="AC72" s="135"/>
      <c r="AD72" s="135"/>
      <c r="AE72" s="135"/>
      <c r="AF72" s="120"/>
      <c r="AG72" s="137"/>
      <c r="AH72" s="137"/>
      <c r="AI72" s="137"/>
      <c r="AJ72" s="137"/>
      <c r="AK72" s="120"/>
      <c r="AL72" s="120"/>
    </row>
    <row r="73" spans="2:43" s="78" customFormat="1" ht="37.5" customHeight="1" x14ac:dyDescent="0.25">
      <c r="B73" s="66"/>
      <c r="C73" s="66"/>
      <c r="E73" s="231"/>
      <c r="V73" s="83"/>
      <c r="W73" s="83"/>
      <c r="X73" s="83"/>
      <c r="Y73" s="83"/>
      <c r="Z73" s="83"/>
      <c r="AA73" s="216"/>
      <c r="AB73" s="135"/>
      <c r="AC73" s="135"/>
      <c r="AD73" s="135"/>
      <c r="AE73" s="135"/>
      <c r="AF73" s="120"/>
      <c r="AG73" s="137"/>
      <c r="AH73" s="137"/>
      <c r="AI73" s="137"/>
      <c r="AJ73" s="137"/>
      <c r="AK73" s="120"/>
      <c r="AL73" s="120"/>
    </row>
    <row r="74" spans="2:43" s="78" customFormat="1" ht="37.5" customHeight="1" x14ac:dyDescent="0.25">
      <c r="B74" s="66"/>
      <c r="C74" s="66"/>
      <c r="E74" s="231"/>
      <c r="V74" s="83"/>
      <c r="W74" s="83"/>
      <c r="X74" s="83"/>
      <c r="Y74" s="83"/>
      <c r="Z74" s="83"/>
      <c r="AA74" s="216"/>
      <c r="AB74" s="83"/>
      <c r="AC74" s="83"/>
      <c r="AD74" s="83"/>
      <c r="AE74" s="83"/>
      <c r="AG74" s="137"/>
      <c r="AH74" s="137"/>
      <c r="AI74" s="137"/>
      <c r="AJ74" s="137"/>
      <c r="AK74" s="120"/>
    </row>
    <row r="75" spans="2:43" s="78" customFormat="1" ht="37.5" customHeight="1" x14ac:dyDescent="0.25">
      <c r="B75" s="66"/>
      <c r="C75" s="66"/>
      <c r="E75" s="231"/>
      <c r="V75" s="83"/>
      <c r="W75" s="83"/>
      <c r="X75" s="83"/>
      <c r="Y75" s="83"/>
      <c r="Z75" s="83"/>
      <c r="AA75" s="216"/>
      <c r="AB75" s="83"/>
      <c r="AC75" s="83"/>
      <c r="AD75" s="83"/>
      <c r="AE75" s="83"/>
      <c r="AG75" s="137"/>
      <c r="AH75" s="137"/>
      <c r="AI75" s="137"/>
      <c r="AJ75" s="137"/>
      <c r="AK75" s="120"/>
    </row>
    <row r="76" spans="2:43" s="78" customFormat="1" ht="37.5" customHeight="1" x14ac:dyDescent="0.25">
      <c r="B76" s="66"/>
      <c r="C76" s="66"/>
      <c r="E76" s="231"/>
      <c r="V76" s="83"/>
      <c r="W76" s="83"/>
      <c r="X76" s="83"/>
      <c r="Y76" s="83"/>
      <c r="Z76" s="83"/>
      <c r="AA76" s="216"/>
      <c r="AB76" s="83"/>
      <c r="AC76" s="83"/>
      <c r="AD76" s="83"/>
      <c r="AE76" s="83"/>
      <c r="AG76" s="137"/>
      <c r="AH76" s="137"/>
      <c r="AI76" s="137"/>
      <c r="AJ76" s="137"/>
      <c r="AK76" s="120"/>
    </row>
    <row r="77" spans="2:43" s="78" customFormat="1" ht="37.5" customHeight="1" x14ac:dyDescent="0.25">
      <c r="B77" s="66"/>
      <c r="C77" s="66"/>
      <c r="E77" s="231"/>
      <c r="V77" s="83"/>
      <c r="W77" s="83"/>
      <c r="X77" s="83"/>
      <c r="Y77" s="83"/>
      <c r="Z77" s="83"/>
      <c r="AA77" s="216"/>
      <c r="AB77" s="83"/>
      <c r="AC77" s="83"/>
      <c r="AD77" s="83"/>
      <c r="AE77" s="83"/>
      <c r="AG77" s="137"/>
      <c r="AH77" s="137"/>
      <c r="AI77" s="137"/>
      <c r="AJ77" s="137"/>
      <c r="AK77" s="120"/>
    </row>
  </sheetData>
  <mergeCells count="47">
    <mergeCell ref="AA65:AB65"/>
    <mergeCell ref="AE61:AF61"/>
    <mergeCell ref="R62:R64"/>
    <mergeCell ref="AA62:AB62"/>
    <mergeCell ref="AE62:AF62"/>
    <mergeCell ref="AA63:AB63"/>
    <mergeCell ref="AE63:AF63"/>
    <mergeCell ref="AA64:AB64"/>
    <mergeCell ref="AE64:AF64"/>
    <mergeCell ref="A58:F58"/>
    <mergeCell ref="AA59:AC59"/>
    <mergeCell ref="AB60:AC60"/>
    <mergeCell ref="AE60:AF60"/>
    <mergeCell ref="V4:V5"/>
    <mergeCell ref="W4:W5"/>
    <mergeCell ref="X4:X5"/>
    <mergeCell ref="Y4:Y5"/>
    <mergeCell ref="Z4:Z5"/>
    <mergeCell ref="AA4:AB4"/>
    <mergeCell ref="M4:M5"/>
    <mergeCell ref="N4:N5"/>
    <mergeCell ref="O4:O5"/>
    <mergeCell ref="P4:Q4"/>
    <mergeCell ref="T4:U4"/>
    <mergeCell ref="AC4:AD4"/>
    <mergeCell ref="K3:O3"/>
    <mergeCell ref="P3:U3"/>
    <mergeCell ref="V3:Z3"/>
    <mergeCell ref="AA3:AF3"/>
    <mergeCell ref="R4:S4"/>
    <mergeCell ref="AE4:AF4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H4:H5"/>
    <mergeCell ref="I4:I5"/>
    <mergeCell ref="J4:J5"/>
    <mergeCell ref="K4:K5"/>
    <mergeCell ref="L4:L5"/>
    <mergeCell ref="V2:AF2"/>
  </mergeCells>
  <pageMargins left="0.31496062992125984" right="0.31496062992125984" top="0.74803149606299213" bottom="0.35433070866141736" header="0.31496062992125984" footer="0.11811023622047245"/>
  <pageSetup paperSize="9" scale="38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7"/>
  <sheetViews>
    <sheetView zoomScaleNormal="100" workbookViewId="0">
      <selection sqref="A1:AF1"/>
    </sheetView>
  </sheetViews>
  <sheetFormatPr defaultRowHeight="42" customHeight="1" x14ac:dyDescent="0.25"/>
  <cols>
    <col min="1" max="1" width="4.140625" customWidth="1"/>
    <col min="2" max="2" width="7.5703125" style="51" customWidth="1"/>
    <col min="3" max="3" width="5.42578125" style="51" customWidth="1"/>
    <col min="4" max="4" width="17.42578125" customWidth="1"/>
    <col min="5" max="5" width="6.5703125" style="232" customWidth="1"/>
    <col min="7" max="7" width="10.7109375" customWidth="1"/>
    <col min="8" max="8" width="7.42578125" style="83" customWidth="1"/>
    <col min="9" max="9" width="6.5703125" style="83" customWidth="1"/>
    <col min="10" max="10" width="8.42578125" style="83" customWidth="1"/>
    <col min="11" max="11" width="7.42578125" style="83" customWidth="1"/>
    <col min="12" max="12" width="8.7109375" style="83" customWidth="1"/>
    <col min="13" max="13" width="6.85546875" style="83" customWidth="1"/>
    <col min="14" max="14" width="6.5703125" style="83" customWidth="1"/>
    <col min="15" max="17" width="9.140625" style="83"/>
    <col min="18" max="18" width="10.7109375" style="83" bestFit="1" customWidth="1"/>
    <col min="19" max="19" width="9.140625" style="83" customWidth="1"/>
    <col min="20" max="20" width="12.140625" style="83" customWidth="1"/>
    <col min="21" max="21" width="8.42578125" style="83" customWidth="1"/>
    <col min="22" max="22" width="8" style="83" customWidth="1"/>
    <col min="23" max="24" width="6.42578125" style="83" customWidth="1"/>
    <col min="25" max="25" width="7" style="83" customWidth="1"/>
    <col min="26" max="26" width="12" style="83" customWidth="1"/>
    <col min="27" max="27" width="12.28515625" style="83" customWidth="1"/>
    <col min="28" max="28" width="10.140625" style="83" customWidth="1"/>
    <col min="29" max="29" width="11.28515625" style="83" customWidth="1"/>
    <col min="30" max="30" width="9.5703125" style="83" bestFit="1" customWidth="1"/>
    <col min="31" max="31" width="10.7109375" style="83" bestFit="1" customWidth="1"/>
    <col min="32" max="32" width="9.7109375" style="78" bestFit="1" customWidth="1"/>
    <col min="33" max="33" width="10.85546875" style="137" customWidth="1"/>
    <col min="34" max="35" width="12.42578125" style="137" bestFit="1" customWidth="1"/>
    <col min="36" max="36" width="9.140625" style="137"/>
    <col min="37" max="37" width="9.140625" style="136"/>
  </cols>
  <sheetData>
    <row r="1" spans="1:38" ht="42" customHeight="1" x14ac:dyDescent="0.25">
      <c r="A1" s="307" t="s">
        <v>200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L1" s="136"/>
    </row>
    <row r="2" spans="1:38" ht="42" customHeight="1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82" t="s">
        <v>4</v>
      </c>
      <c r="F2" s="300" t="s">
        <v>0</v>
      </c>
      <c r="G2" s="298" t="s">
        <v>20</v>
      </c>
      <c r="H2" s="342" t="s">
        <v>11</v>
      </c>
      <c r="I2" s="343"/>
      <c r="J2" s="344"/>
      <c r="K2" s="321" t="s">
        <v>12</v>
      </c>
      <c r="L2" s="325"/>
      <c r="M2" s="325"/>
      <c r="N2" s="325"/>
      <c r="O2" s="325"/>
      <c r="P2" s="325"/>
      <c r="Q2" s="325"/>
      <c r="R2" s="325"/>
      <c r="S2" s="325"/>
      <c r="T2" s="325"/>
      <c r="U2" s="322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  <c r="AL2" s="136"/>
    </row>
    <row r="3" spans="1:38" ht="42" customHeight="1" x14ac:dyDescent="0.25">
      <c r="A3" s="303"/>
      <c r="B3" s="303"/>
      <c r="C3" s="303"/>
      <c r="D3" s="318"/>
      <c r="E3" s="383"/>
      <c r="F3" s="301"/>
      <c r="G3" s="303"/>
      <c r="H3" s="345"/>
      <c r="I3" s="346"/>
      <c r="J3" s="347"/>
      <c r="K3" s="321"/>
      <c r="L3" s="325"/>
      <c r="M3" s="325"/>
      <c r="N3" s="325"/>
      <c r="O3" s="322"/>
      <c r="P3" s="321" t="s">
        <v>18</v>
      </c>
      <c r="Q3" s="325"/>
      <c r="R3" s="325"/>
      <c r="S3" s="325"/>
      <c r="T3" s="325"/>
      <c r="U3" s="322"/>
      <c r="V3" s="321" t="s">
        <v>17</v>
      </c>
      <c r="W3" s="325"/>
      <c r="X3" s="325"/>
      <c r="Y3" s="325"/>
      <c r="Z3" s="322"/>
      <c r="AA3" s="304" t="s">
        <v>26</v>
      </c>
      <c r="AB3" s="305"/>
      <c r="AC3" s="305"/>
      <c r="AD3" s="305"/>
      <c r="AE3" s="305"/>
      <c r="AF3" s="306"/>
      <c r="AL3" s="136"/>
    </row>
    <row r="4" spans="1:38" ht="42" customHeight="1" x14ac:dyDescent="0.25">
      <c r="A4" s="303"/>
      <c r="B4" s="303"/>
      <c r="C4" s="303"/>
      <c r="D4" s="318"/>
      <c r="E4" s="383"/>
      <c r="F4" s="301"/>
      <c r="G4" s="303"/>
      <c r="H4" s="323" t="s">
        <v>10</v>
      </c>
      <c r="I4" s="323" t="s">
        <v>5</v>
      </c>
      <c r="J4" s="323" t="s">
        <v>6</v>
      </c>
      <c r="K4" s="323" t="s">
        <v>9</v>
      </c>
      <c r="L4" s="323" t="s">
        <v>24</v>
      </c>
      <c r="M4" s="323" t="s">
        <v>23</v>
      </c>
      <c r="N4" s="323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34" t="s">
        <v>19</v>
      </c>
      <c r="P4" s="321" t="s">
        <v>14</v>
      </c>
      <c r="Q4" s="322"/>
      <c r="R4" s="321" t="s">
        <v>15</v>
      </c>
      <c r="S4" s="322"/>
      <c r="T4" s="321" t="s">
        <v>16</v>
      </c>
      <c r="U4" s="322"/>
      <c r="V4" s="323" t="s">
        <v>9</v>
      </c>
      <c r="W4" s="323" t="s">
        <v>24</v>
      </c>
      <c r="X4" s="323" t="s">
        <v>23</v>
      </c>
      <c r="Y4" s="323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26" t="s">
        <v>19</v>
      </c>
      <c r="AA4" s="321" t="s">
        <v>2</v>
      </c>
      <c r="AB4" s="322"/>
      <c r="AC4" s="321" t="s">
        <v>7</v>
      </c>
      <c r="AD4" s="322"/>
      <c r="AE4" s="304" t="s">
        <v>16</v>
      </c>
      <c r="AF4" s="306"/>
      <c r="AL4" s="136"/>
    </row>
    <row r="5" spans="1:38" s="83" customFormat="1" ht="42" customHeight="1" x14ac:dyDescent="0.25">
      <c r="A5" s="299"/>
      <c r="B5" s="299"/>
      <c r="C5" s="299"/>
      <c r="D5" s="319"/>
      <c r="E5" s="384"/>
      <c r="F5" s="302"/>
      <c r="G5" s="299"/>
      <c r="H5" s="324"/>
      <c r="I5" s="324"/>
      <c r="J5" s="324"/>
      <c r="K5" s="324"/>
      <c r="L5" s="324"/>
      <c r="M5" s="324"/>
      <c r="N5" s="324"/>
      <c r="O5" s="335"/>
      <c r="P5" s="84" t="s">
        <v>8</v>
      </c>
      <c r="Q5" s="85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84" t="s">
        <v>8</v>
      </c>
      <c r="S5" s="85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84" t="s">
        <v>8</v>
      </c>
      <c r="U5" s="85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324"/>
      <c r="Y5" s="324"/>
      <c r="Z5" s="327"/>
      <c r="AA5" s="84" t="str">
        <f>"сума, грн.
(гр."&amp;T6&amp;"+гр."&amp;Z6&amp;")"</f>
        <v>сума, грн.
(гр.20+гр.26)</v>
      </c>
      <c r="AB5" s="85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85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3" t="s">
        <v>165</v>
      </c>
      <c r="AH5" s="133" t="s">
        <v>163</v>
      </c>
      <c r="AI5" s="133" t="s">
        <v>164</v>
      </c>
      <c r="AJ5" s="137"/>
      <c r="AK5" s="135"/>
      <c r="AL5" s="135"/>
    </row>
    <row r="6" spans="1:38" s="225" customFormat="1" ht="42" customHeight="1" x14ac:dyDescent="0.25">
      <c r="A6" s="217">
        <v>1</v>
      </c>
      <c r="B6" s="218">
        <f>A6+1</f>
        <v>2</v>
      </c>
      <c r="C6" s="218">
        <f t="shared" ref="C6:AD6" si="0">B6+1</f>
        <v>3</v>
      </c>
      <c r="D6" s="220">
        <f t="shared" si="0"/>
        <v>4</v>
      </c>
      <c r="E6" s="226">
        <f t="shared" si="0"/>
        <v>5</v>
      </c>
      <c r="F6" s="221">
        <f t="shared" si="0"/>
        <v>6</v>
      </c>
      <c r="G6" s="217">
        <f t="shared" si="0"/>
        <v>7</v>
      </c>
      <c r="H6" s="219">
        <f t="shared" si="0"/>
        <v>8</v>
      </c>
      <c r="I6" s="219">
        <f t="shared" si="0"/>
        <v>9</v>
      </c>
      <c r="J6" s="219">
        <f t="shared" si="0"/>
        <v>10</v>
      </c>
      <c r="K6" s="219">
        <f t="shared" si="0"/>
        <v>11</v>
      </c>
      <c r="L6" s="219">
        <f t="shared" si="0"/>
        <v>12</v>
      </c>
      <c r="M6" s="219">
        <f t="shared" si="0"/>
        <v>13</v>
      </c>
      <c r="N6" s="219">
        <f t="shared" si="0"/>
        <v>14</v>
      </c>
      <c r="O6" s="219">
        <f t="shared" si="0"/>
        <v>15</v>
      </c>
      <c r="P6" s="219">
        <f t="shared" si="0"/>
        <v>16</v>
      </c>
      <c r="Q6" s="219">
        <f t="shared" si="0"/>
        <v>17</v>
      </c>
      <c r="R6" s="219">
        <f t="shared" si="0"/>
        <v>18</v>
      </c>
      <c r="S6" s="219">
        <f t="shared" si="0"/>
        <v>19</v>
      </c>
      <c r="T6" s="219">
        <f t="shared" si="0"/>
        <v>20</v>
      </c>
      <c r="U6" s="219">
        <f t="shared" si="0"/>
        <v>21</v>
      </c>
      <c r="V6" s="219">
        <v>22</v>
      </c>
      <c r="W6" s="219">
        <f t="shared" si="0"/>
        <v>23</v>
      </c>
      <c r="X6" s="219">
        <f t="shared" si="0"/>
        <v>24</v>
      </c>
      <c r="Y6" s="219">
        <f t="shared" si="0"/>
        <v>25</v>
      </c>
      <c r="Z6" s="219">
        <f t="shared" si="0"/>
        <v>26</v>
      </c>
      <c r="AA6" s="219">
        <f t="shared" si="0"/>
        <v>27</v>
      </c>
      <c r="AB6" s="219">
        <f t="shared" si="0"/>
        <v>28</v>
      </c>
      <c r="AC6" s="219">
        <f t="shared" si="0"/>
        <v>29</v>
      </c>
      <c r="AD6" s="219">
        <f t="shared" si="0"/>
        <v>30</v>
      </c>
      <c r="AE6" s="219">
        <v>31</v>
      </c>
      <c r="AF6" s="217">
        <v>32</v>
      </c>
      <c r="AG6" s="222" t="s">
        <v>183</v>
      </c>
      <c r="AH6" s="222"/>
      <c r="AI6" s="222"/>
      <c r="AJ6" s="223"/>
      <c r="AK6" s="224"/>
      <c r="AL6" s="224"/>
    </row>
    <row r="7" spans="1:38" s="83" customFormat="1" ht="24.95" customHeight="1" x14ac:dyDescent="0.25">
      <c r="A7" s="62">
        <v>1</v>
      </c>
      <c r="B7" s="63" t="s">
        <v>146</v>
      </c>
      <c r="C7" s="63"/>
      <c r="D7" s="48" t="s">
        <v>27</v>
      </c>
      <c r="E7" s="227" t="s">
        <v>28</v>
      </c>
      <c r="F7" s="48" t="s">
        <v>29</v>
      </c>
      <c r="G7" s="16">
        <v>72053</v>
      </c>
      <c r="H7" s="93">
        <v>29</v>
      </c>
      <c r="I7" s="93">
        <v>4</v>
      </c>
      <c r="J7" s="93">
        <v>24</v>
      </c>
      <c r="K7" s="73">
        <v>22</v>
      </c>
      <c r="L7" s="73">
        <v>30</v>
      </c>
      <c r="M7" s="73">
        <v>0</v>
      </c>
      <c r="N7" s="33">
        <f t="shared" ref="N7:N57" si="1">IF(H7=0,0,K7/H7)*100</f>
        <v>75.862068965517238</v>
      </c>
      <c r="O7" s="33">
        <v>28747.35</v>
      </c>
      <c r="P7" s="33">
        <f t="shared" ref="P7:P57" si="2">O7</f>
        <v>28747.35</v>
      </c>
      <c r="Q7" s="33">
        <f t="shared" ref="Q7:Q57" si="3">IF(O7=0,0,P7/O7)*100</f>
        <v>100</v>
      </c>
      <c r="R7" s="33">
        <f>P7-T7</f>
        <v>21103</v>
      </c>
      <c r="S7" s="33">
        <f t="shared" ref="S7:S57" si="4">IF(P7=0,0,R7/P7)*100</f>
        <v>73.408505479635522</v>
      </c>
      <c r="T7" s="33">
        <v>7644.35</v>
      </c>
      <c r="U7" s="33">
        <f t="shared" ref="U7:U57" si="5">IF(P7=0,0,T7/P7)*100</f>
        <v>26.591494520364488</v>
      </c>
      <c r="V7" s="73">
        <v>10</v>
      </c>
      <c r="W7" s="73">
        <v>18</v>
      </c>
      <c r="X7" s="73">
        <v>0</v>
      </c>
      <c r="Y7" s="33">
        <f t="shared" ref="Y7:Y57" si="6">IF(H7=0,0,V7/H7)*100</f>
        <v>34.482758620689658</v>
      </c>
      <c r="Z7" s="33">
        <v>16454.919999999998</v>
      </c>
      <c r="AA7" s="33">
        <f>T7+Z7</f>
        <v>24099.269999999997</v>
      </c>
      <c r="AB7" s="33">
        <f>AA7/(Z7+T7)*100</f>
        <v>100</v>
      </c>
      <c r="AC7" s="33">
        <f>AA7</f>
        <v>24099.269999999997</v>
      </c>
      <c r="AD7" s="33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78">
        <f>'[3]Серп 15'!$AG$18</f>
        <v>16454.919999999998</v>
      </c>
      <c r="AH7" s="178">
        <f>T7</f>
        <v>7644.35</v>
      </c>
      <c r="AI7" s="178">
        <f>AG7+AH7</f>
        <v>24099.269999999997</v>
      </c>
      <c r="AJ7" s="137"/>
      <c r="AK7" s="135"/>
      <c r="AL7" s="135"/>
    </row>
    <row r="8" spans="1:38" s="83" customFormat="1" ht="24.95" customHeight="1" x14ac:dyDescent="0.25">
      <c r="A8" s="62">
        <v>2</v>
      </c>
      <c r="B8" s="63" t="s">
        <v>146</v>
      </c>
      <c r="C8" s="63"/>
      <c r="D8" s="48" t="s">
        <v>30</v>
      </c>
      <c r="E8" s="227" t="s">
        <v>31</v>
      </c>
      <c r="F8" s="48" t="s">
        <v>32</v>
      </c>
      <c r="G8" s="16">
        <v>6609.92</v>
      </c>
      <c r="H8" s="93">
        <v>11</v>
      </c>
      <c r="I8" s="93">
        <v>2</v>
      </c>
      <c r="J8" s="93">
        <v>8</v>
      </c>
      <c r="K8" s="73">
        <v>3</v>
      </c>
      <c r="L8" s="73">
        <v>3</v>
      </c>
      <c r="M8" s="73">
        <v>0</v>
      </c>
      <c r="N8" s="33">
        <f t="shared" si="1"/>
        <v>27.27272727272727</v>
      </c>
      <c r="O8" s="33">
        <v>2055.6799999999998</v>
      </c>
      <c r="P8" s="33">
        <f t="shared" si="2"/>
        <v>2055.6799999999998</v>
      </c>
      <c r="Q8" s="33">
        <f t="shared" si="3"/>
        <v>100</v>
      </c>
      <c r="R8" s="33">
        <v>0</v>
      </c>
      <c r="S8" s="33">
        <f t="shared" si="4"/>
        <v>0</v>
      </c>
      <c r="T8" s="33">
        <v>0</v>
      </c>
      <c r="U8" s="33">
        <f t="shared" si="5"/>
        <v>0</v>
      </c>
      <c r="V8" s="73">
        <v>0</v>
      </c>
      <c r="W8" s="73">
        <v>0</v>
      </c>
      <c r="X8" s="73">
        <v>0</v>
      </c>
      <c r="Y8" s="33">
        <f t="shared" si="6"/>
        <v>0</v>
      </c>
      <c r="Z8" s="33">
        <v>0</v>
      </c>
      <c r="AA8" s="33">
        <f t="shared" ref="AA8:AA57" si="9">T8+Z8</f>
        <v>0</v>
      </c>
      <c r="AB8" s="33" t="e">
        <f t="shared" ref="AB8:AB58" si="10">AA8/(Z8+T8)*100</f>
        <v>#DIV/0!</v>
      </c>
      <c r="AC8" s="33">
        <f t="shared" ref="AC8:AC57" si="11">AA8</f>
        <v>0</v>
      </c>
      <c r="AD8" s="33">
        <f t="shared" si="7"/>
        <v>0</v>
      </c>
      <c r="AE8" s="33">
        <f t="shared" ref="AE8:AE57" si="12">AA8-AC8</f>
        <v>0</v>
      </c>
      <c r="AF8" s="14">
        <f t="shared" si="8"/>
        <v>0</v>
      </c>
      <c r="AG8" s="133">
        <v>0</v>
      </c>
      <c r="AH8" s="178">
        <f t="shared" ref="AH8:AH57" si="13">T8</f>
        <v>0</v>
      </c>
      <c r="AI8" s="178">
        <f t="shared" ref="AI8:AI57" si="14">AG8+AH8</f>
        <v>0</v>
      </c>
      <c r="AJ8" s="137"/>
      <c r="AK8" s="135"/>
      <c r="AL8" s="135"/>
    </row>
    <row r="9" spans="1:38" s="83" customFormat="1" ht="24.95" customHeight="1" x14ac:dyDescent="0.25">
      <c r="A9" s="62">
        <v>3</v>
      </c>
      <c r="B9" s="63" t="s">
        <v>146</v>
      </c>
      <c r="C9" s="63"/>
      <c r="D9" s="48" t="s">
        <v>33</v>
      </c>
      <c r="E9" s="227" t="s">
        <v>34</v>
      </c>
      <c r="F9" s="48" t="s">
        <v>35</v>
      </c>
      <c r="G9" s="16">
        <v>55362.93</v>
      </c>
      <c r="H9" s="93">
        <v>33</v>
      </c>
      <c r="I9" s="93">
        <v>4</v>
      </c>
      <c r="J9" s="93">
        <v>29</v>
      </c>
      <c r="K9" s="73">
        <v>17</v>
      </c>
      <c r="L9" s="73">
        <v>17</v>
      </c>
      <c r="M9" s="73">
        <v>0</v>
      </c>
      <c r="N9" s="33">
        <f t="shared" si="1"/>
        <v>51.515151515151516</v>
      </c>
      <c r="O9" s="33">
        <v>26929.119999999999</v>
      </c>
      <c r="P9" s="33">
        <f t="shared" si="2"/>
        <v>26929.119999999999</v>
      </c>
      <c r="Q9" s="33">
        <f t="shared" si="3"/>
        <v>100</v>
      </c>
      <c r="R9" s="33">
        <v>0</v>
      </c>
      <c r="S9" s="33">
        <f t="shared" si="4"/>
        <v>0</v>
      </c>
      <c r="T9" s="33">
        <f>O9-R9</f>
        <v>26929.119999999999</v>
      </c>
      <c r="U9" s="33">
        <f t="shared" si="5"/>
        <v>100</v>
      </c>
      <c r="V9" s="73">
        <v>4</v>
      </c>
      <c r="W9" s="73">
        <v>7</v>
      </c>
      <c r="X9" s="73">
        <v>0</v>
      </c>
      <c r="Y9" s="33">
        <f t="shared" si="6"/>
        <v>12.121212121212121</v>
      </c>
      <c r="Z9" s="33">
        <v>4526.0600000000004</v>
      </c>
      <c r="AA9" s="33">
        <f t="shared" si="9"/>
        <v>31455.18</v>
      </c>
      <c r="AB9" s="33">
        <f t="shared" si="10"/>
        <v>100</v>
      </c>
      <c r="AC9" s="33">
        <f t="shared" si="11"/>
        <v>31455.18</v>
      </c>
      <c r="AD9" s="33">
        <f t="shared" si="7"/>
        <v>100</v>
      </c>
      <c r="AE9" s="33">
        <f t="shared" si="12"/>
        <v>0</v>
      </c>
      <c r="AF9" s="14">
        <f t="shared" si="8"/>
        <v>0</v>
      </c>
      <c r="AG9" s="178">
        <f>'[3]Серп 15'!$AG$22</f>
        <v>0</v>
      </c>
      <c r="AH9" s="178">
        <f t="shared" si="13"/>
        <v>26929.119999999999</v>
      </c>
      <c r="AI9" s="178">
        <f t="shared" si="14"/>
        <v>26929.119999999999</v>
      </c>
      <c r="AJ9" s="137"/>
      <c r="AK9" s="135"/>
      <c r="AL9" s="135"/>
    </row>
    <row r="10" spans="1:38" s="83" customFormat="1" ht="24.95" customHeight="1" x14ac:dyDescent="0.25">
      <c r="A10" s="62">
        <v>4</v>
      </c>
      <c r="B10" s="63" t="s">
        <v>146</v>
      </c>
      <c r="C10" s="63"/>
      <c r="D10" s="48" t="s">
        <v>36</v>
      </c>
      <c r="E10" s="227" t="s">
        <v>31</v>
      </c>
      <c r="F10" s="48" t="s">
        <v>37</v>
      </c>
      <c r="G10" s="16">
        <v>14950.87</v>
      </c>
      <c r="H10" s="93">
        <v>1</v>
      </c>
      <c r="I10" s="93">
        <v>0</v>
      </c>
      <c r="J10" s="93">
        <v>1</v>
      </c>
      <c r="K10" s="73">
        <v>0</v>
      </c>
      <c r="L10" s="73">
        <v>0</v>
      </c>
      <c r="M10" s="73">
        <v>0</v>
      </c>
      <c r="N10" s="33">
        <f t="shared" si="1"/>
        <v>0</v>
      </c>
      <c r="O10" s="33">
        <v>0</v>
      </c>
      <c r="P10" s="33">
        <f t="shared" si="2"/>
        <v>0</v>
      </c>
      <c r="Q10" s="33">
        <f t="shared" si="3"/>
        <v>0</v>
      </c>
      <c r="R10" s="33">
        <v>0</v>
      </c>
      <c r="S10" s="33">
        <f t="shared" si="4"/>
        <v>0</v>
      </c>
      <c r="T10" s="33">
        <f>O10-R10</f>
        <v>0</v>
      </c>
      <c r="U10" s="33">
        <f t="shared" si="5"/>
        <v>0</v>
      </c>
      <c r="V10" s="73">
        <v>1</v>
      </c>
      <c r="W10" s="73">
        <v>1</v>
      </c>
      <c r="X10" s="73">
        <v>0</v>
      </c>
      <c r="Y10" s="33">
        <f t="shared" si="6"/>
        <v>100</v>
      </c>
      <c r="Z10" s="33">
        <v>0</v>
      </c>
      <c r="AA10" s="33">
        <f t="shared" si="9"/>
        <v>0</v>
      </c>
      <c r="AB10" s="33" t="e">
        <f t="shared" si="10"/>
        <v>#DIV/0!</v>
      </c>
      <c r="AC10" s="33">
        <f t="shared" si="11"/>
        <v>0</v>
      </c>
      <c r="AD10" s="33">
        <f t="shared" si="7"/>
        <v>0</v>
      </c>
      <c r="AE10" s="33">
        <f t="shared" si="12"/>
        <v>0</v>
      </c>
      <c r="AF10" s="14">
        <f t="shared" si="8"/>
        <v>0</v>
      </c>
      <c r="AG10" s="133">
        <v>0</v>
      </c>
      <c r="AH10" s="178">
        <f t="shared" si="13"/>
        <v>0</v>
      </c>
      <c r="AI10" s="178">
        <f t="shared" si="14"/>
        <v>0</v>
      </c>
      <c r="AJ10" s="137"/>
      <c r="AK10" s="135"/>
      <c r="AL10" s="135"/>
    </row>
    <row r="11" spans="1:38" s="83" customFormat="1" ht="24.95" customHeight="1" x14ac:dyDescent="0.25">
      <c r="A11" s="62">
        <v>5</v>
      </c>
      <c r="B11" s="63" t="s">
        <v>146</v>
      </c>
      <c r="C11" s="63"/>
      <c r="D11" s="48" t="s">
        <v>38</v>
      </c>
      <c r="E11" s="227" t="s">
        <v>31</v>
      </c>
      <c r="F11" s="48" t="s">
        <v>39</v>
      </c>
      <c r="G11" s="16">
        <v>704.35</v>
      </c>
      <c r="H11" s="93">
        <v>4</v>
      </c>
      <c r="I11" s="93">
        <v>0</v>
      </c>
      <c r="J11" s="93">
        <v>4</v>
      </c>
      <c r="K11" s="73">
        <v>0</v>
      </c>
      <c r="L11" s="73">
        <v>0</v>
      </c>
      <c r="M11" s="73">
        <v>0</v>
      </c>
      <c r="N11" s="33">
        <f t="shared" si="1"/>
        <v>0</v>
      </c>
      <c r="O11" s="33">
        <v>0</v>
      </c>
      <c r="P11" s="33">
        <f t="shared" si="2"/>
        <v>0</v>
      </c>
      <c r="Q11" s="33">
        <f t="shared" si="3"/>
        <v>0</v>
      </c>
      <c r="R11" s="33">
        <v>0</v>
      </c>
      <c r="S11" s="33">
        <f t="shared" si="4"/>
        <v>0</v>
      </c>
      <c r="T11" s="33">
        <f>O11-R11</f>
        <v>0</v>
      </c>
      <c r="U11" s="33">
        <f t="shared" si="5"/>
        <v>0</v>
      </c>
      <c r="V11" s="73">
        <v>2</v>
      </c>
      <c r="W11" s="73">
        <v>3</v>
      </c>
      <c r="X11" s="73">
        <v>0</v>
      </c>
      <c r="Y11" s="33">
        <f t="shared" si="6"/>
        <v>50</v>
      </c>
      <c r="Z11" s="33">
        <v>23999.51</v>
      </c>
      <c r="AA11" s="33">
        <f t="shared" si="9"/>
        <v>23999.51</v>
      </c>
      <c r="AB11" s="33">
        <f t="shared" si="10"/>
        <v>100</v>
      </c>
      <c r="AC11" s="33">
        <f t="shared" si="11"/>
        <v>23999.51</v>
      </c>
      <c r="AD11" s="33">
        <f t="shared" si="7"/>
        <v>100</v>
      </c>
      <c r="AE11" s="33">
        <f t="shared" si="12"/>
        <v>0</v>
      </c>
      <c r="AF11" s="14">
        <f t="shared" si="8"/>
        <v>0</v>
      </c>
      <c r="AG11" s="178">
        <f>'[3]Серп 15'!$AG$20</f>
        <v>23999.510000000002</v>
      </c>
      <c r="AH11" s="178">
        <f t="shared" si="13"/>
        <v>0</v>
      </c>
      <c r="AI11" s="178">
        <f t="shared" si="14"/>
        <v>23999.510000000002</v>
      </c>
      <c r="AJ11" s="137"/>
      <c r="AK11" s="135"/>
      <c r="AL11" s="135"/>
    </row>
    <row r="12" spans="1:38" s="83" customFormat="1" ht="24.95" customHeight="1" x14ac:dyDescent="0.25">
      <c r="A12" s="62">
        <v>6</v>
      </c>
      <c r="B12" s="63" t="s">
        <v>146</v>
      </c>
      <c r="C12" s="63"/>
      <c r="D12" s="48" t="s">
        <v>40</v>
      </c>
      <c r="E12" s="227" t="s">
        <v>31</v>
      </c>
      <c r="F12" s="48" t="s">
        <v>41</v>
      </c>
      <c r="G12" s="16">
        <v>22484.86</v>
      </c>
      <c r="H12" s="93">
        <v>10</v>
      </c>
      <c r="I12" s="93">
        <v>1</v>
      </c>
      <c r="J12" s="93">
        <v>8</v>
      </c>
      <c r="K12" s="73">
        <v>9</v>
      </c>
      <c r="L12" s="73">
        <v>12</v>
      </c>
      <c r="M12" s="73">
        <v>1</v>
      </c>
      <c r="N12" s="33">
        <f t="shared" si="1"/>
        <v>90</v>
      </c>
      <c r="O12" s="33">
        <v>8535.26</v>
      </c>
      <c r="P12" s="33">
        <f t="shared" si="2"/>
        <v>8535.26</v>
      </c>
      <c r="Q12" s="33">
        <f t="shared" si="3"/>
        <v>100</v>
      </c>
      <c r="R12" s="33">
        <v>3776.24</v>
      </c>
      <c r="S12" s="33">
        <f t="shared" si="4"/>
        <v>44.242823300051782</v>
      </c>
      <c r="T12" s="33">
        <f>O12-R12</f>
        <v>4759.0200000000004</v>
      </c>
      <c r="U12" s="33">
        <f t="shared" si="5"/>
        <v>55.757176699948218</v>
      </c>
      <c r="V12" s="73">
        <v>1</v>
      </c>
      <c r="W12" s="73">
        <v>1</v>
      </c>
      <c r="X12" s="73">
        <v>0</v>
      </c>
      <c r="Y12" s="33">
        <f t="shared" si="6"/>
        <v>10</v>
      </c>
      <c r="Z12" s="33">
        <v>363.55</v>
      </c>
      <c r="AA12" s="33">
        <f t="shared" si="9"/>
        <v>5122.5700000000006</v>
      </c>
      <c r="AB12" s="33">
        <f t="shared" si="10"/>
        <v>100</v>
      </c>
      <c r="AC12" s="33">
        <f t="shared" si="11"/>
        <v>5122.5700000000006</v>
      </c>
      <c r="AD12" s="33">
        <f t="shared" si="7"/>
        <v>100</v>
      </c>
      <c r="AE12" s="33">
        <f t="shared" si="12"/>
        <v>0</v>
      </c>
      <c r="AF12" s="14">
        <f t="shared" si="8"/>
        <v>0</v>
      </c>
      <c r="AG12" s="178">
        <f>'[3]Серп 15'!$AG$37</f>
        <v>363.55</v>
      </c>
      <c r="AH12" s="178">
        <f t="shared" si="13"/>
        <v>4759.0200000000004</v>
      </c>
      <c r="AI12" s="178">
        <f t="shared" si="14"/>
        <v>5122.5700000000006</v>
      </c>
      <c r="AJ12" s="137"/>
      <c r="AK12" s="135"/>
      <c r="AL12" s="135"/>
    </row>
    <row r="13" spans="1:38" s="83" customFormat="1" ht="24.95" customHeight="1" x14ac:dyDescent="0.25">
      <c r="A13" s="62">
        <v>7</v>
      </c>
      <c r="B13" s="63" t="s">
        <v>146</v>
      </c>
      <c r="C13" s="63"/>
      <c r="D13" s="48" t="s">
        <v>42</v>
      </c>
      <c r="E13" s="227" t="s">
        <v>31</v>
      </c>
      <c r="F13" s="48" t="s">
        <v>43</v>
      </c>
      <c r="G13" s="16">
        <v>62268.27</v>
      </c>
      <c r="H13" s="93">
        <v>32</v>
      </c>
      <c r="I13" s="93">
        <v>8</v>
      </c>
      <c r="J13" s="93">
        <v>20</v>
      </c>
      <c r="K13" s="73">
        <v>9</v>
      </c>
      <c r="L13" s="73">
        <v>9</v>
      </c>
      <c r="M13" s="73">
        <v>0</v>
      </c>
      <c r="N13" s="33">
        <f t="shared" si="1"/>
        <v>28.125</v>
      </c>
      <c r="O13" s="33">
        <v>15760.08</v>
      </c>
      <c r="P13" s="33">
        <f t="shared" si="2"/>
        <v>15760.08</v>
      </c>
      <c r="Q13" s="33">
        <f t="shared" si="3"/>
        <v>100</v>
      </c>
      <c r="R13" s="33">
        <v>2719.69</v>
      </c>
      <c r="S13" s="33">
        <f t="shared" si="4"/>
        <v>17.256828645539869</v>
      </c>
      <c r="T13" s="33">
        <f>O13-R13</f>
        <v>13040.39</v>
      </c>
      <c r="U13" s="33">
        <f t="shared" si="5"/>
        <v>82.743171354460117</v>
      </c>
      <c r="V13" s="73">
        <v>4</v>
      </c>
      <c r="W13" s="73">
        <v>5</v>
      </c>
      <c r="X13" s="73">
        <v>0</v>
      </c>
      <c r="Y13" s="33">
        <f t="shared" si="6"/>
        <v>12.5</v>
      </c>
      <c r="Z13" s="33">
        <v>4459.9399999999996</v>
      </c>
      <c r="AA13" s="33">
        <f t="shared" si="9"/>
        <v>17500.329999999998</v>
      </c>
      <c r="AB13" s="33">
        <f t="shared" si="10"/>
        <v>100</v>
      </c>
      <c r="AC13" s="33">
        <f t="shared" si="11"/>
        <v>17500.329999999998</v>
      </c>
      <c r="AD13" s="33">
        <f t="shared" si="7"/>
        <v>100</v>
      </c>
      <c r="AE13" s="33">
        <f t="shared" si="12"/>
        <v>0</v>
      </c>
      <c r="AF13" s="14">
        <f t="shared" si="8"/>
        <v>0</v>
      </c>
      <c r="AG13" s="178">
        <f>'[3]Серп 15'!$AG$16</f>
        <v>3516.96</v>
      </c>
      <c r="AH13" s="178">
        <f t="shared" si="13"/>
        <v>13040.39</v>
      </c>
      <c r="AI13" s="178">
        <f t="shared" si="14"/>
        <v>16557.349999999999</v>
      </c>
      <c r="AJ13" s="137"/>
      <c r="AK13" s="135"/>
      <c r="AL13" s="135"/>
    </row>
    <row r="14" spans="1:38" ht="24.95" customHeight="1" x14ac:dyDescent="0.25">
      <c r="A14" s="62">
        <v>8</v>
      </c>
      <c r="B14" s="63" t="s">
        <v>146</v>
      </c>
      <c r="C14" s="63"/>
      <c r="D14" s="48" t="s">
        <v>44</v>
      </c>
      <c r="E14" s="227" t="s">
        <v>45</v>
      </c>
      <c r="F14" s="48" t="s">
        <v>46</v>
      </c>
      <c r="G14" s="16">
        <v>9637.2900000000009</v>
      </c>
      <c r="H14" s="93">
        <v>11</v>
      </c>
      <c r="I14" s="93">
        <v>0</v>
      </c>
      <c r="J14" s="93">
        <v>9</v>
      </c>
      <c r="K14" s="73">
        <v>6</v>
      </c>
      <c r="L14" s="73">
        <v>7</v>
      </c>
      <c r="M14" s="73">
        <v>0</v>
      </c>
      <c r="N14" s="33">
        <f t="shared" si="1"/>
        <v>54.54545454545454</v>
      </c>
      <c r="O14" s="33">
        <v>8604.99</v>
      </c>
      <c r="P14" s="33">
        <f t="shared" si="2"/>
        <v>8604.99</v>
      </c>
      <c r="Q14" s="33">
        <f t="shared" si="3"/>
        <v>100</v>
      </c>
      <c r="R14" s="33">
        <f>P14-T14</f>
        <v>4897.9599999999991</v>
      </c>
      <c r="S14" s="33">
        <f t="shared" si="4"/>
        <v>56.919996420681485</v>
      </c>
      <c r="T14" s="33">
        <v>3707.03</v>
      </c>
      <c r="U14" s="33">
        <f>IF(P14=0,0,T14/P14)*100</f>
        <v>43.080003579318515</v>
      </c>
      <c r="V14" s="73">
        <v>0</v>
      </c>
      <c r="W14" s="73">
        <v>0</v>
      </c>
      <c r="X14" s="73">
        <v>0</v>
      </c>
      <c r="Y14" s="33">
        <f t="shared" si="6"/>
        <v>0</v>
      </c>
      <c r="Z14" s="33">
        <v>0</v>
      </c>
      <c r="AA14" s="33">
        <f t="shared" si="9"/>
        <v>3707.03</v>
      </c>
      <c r="AB14" s="33">
        <f t="shared" si="10"/>
        <v>100</v>
      </c>
      <c r="AC14" s="33">
        <f t="shared" si="11"/>
        <v>3707.03</v>
      </c>
      <c r="AD14" s="33">
        <f t="shared" si="7"/>
        <v>100</v>
      </c>
      <c r="AE14" s="33">
        <f t="shared" si="12"/>
        <v>0</v>
      </c>
      <c r="AF14" s="14">
        <f t="shared" si="8"/>
        <v>0</v>
      </c>
      <c r="AG14" s="178">
        <f>'[3]Серп 15'!$AG$48</f>
        <v>0</v>
      </c>
      <c r="AH14" s="178">
        <f t="shared" si="13"/>
        <v>3707.03</v>
      </c>
      <c r="AI14" s="178">
        <f t="shared" si="14"/>
        <v>3707.03</v>
      </c>
      <c r="AL14" s="136"/>
    </row>
    <row r="15" spans="1:38" ht="24.95" customHeight="1" x14ac:dyDescent="0.25">
      <c r="A15" s="62">
        <v>9</v>
      </c>
      <c r="B15" s="63" t="s">
        <v>146</v>
      </c>
      <c r="C15" s="63"/>
      <c r="D15" s="48" t="s">
        <v>47</v>
      </c>
      <c r="E15" s="227" t="s">
        <v>31</v>
      </c>
      <c r="F15" s="48" t="s">
        <v>48</v>
      </c>
      <c r="G15" s="16">
        <v>76905.289999999994</v>
      </c>
      <c r="H15" s="93">
        <v>9</v>
      </c>
      <c r="I15" s="93">
        <v>2</v>
      </c>
      <c r="J15" s="93">
        <v>6</v>
      </c>
      <c r="K15" s="73">
        <v>2</v>
      </c>
      <c r="L15" s="73">
        <v>2</v>
      </c>
      <c r="M15" s="73">
        <v>0</v>
      </c>
      <c r="N15" s="33">
        <f t="shared" si="1"/>
        <v>22.222222222222221</v>
      </c>
      <c r="O15" s="33">
        <v>274.06</v>
      </c>
      <c r="P15" s="33">
        <f t="shared" si="2"/>
        <v>274.06</v>
      </c>
      <c r="Q15" s="33">
        <f t="shared" si="3"/>
        <v>100</v>
      </c>
      <c r="R15" s="33">
        <f t="shared" ref="R15:R57" si="15">P15-T15</f>
        <v>0</v>
      </c>
      <c r="S15" s="33">
        <f t="shared" si="4"/>
        <v>0</v>
      </c>
      <c r="T15" s="33">
        <v>274.06</v>
      </c>
      <c r="U15" s="33">
        <f t="shared" si="5"/>
        <v>100</v>
      </c>
      <c r="V15" s="73">
        <v>7</v>
      </c>
      <c r="W15" s="73">
        <v>8</v>
      </c>
      <c r="X15" s="73">
        <v>0</v>
      </c>
      <c r="Y15" s="33">
        <f t="shared" si="6"/>
        <v>77.777777777777786</v>
      </c>
      <c r="Z15" s="33">
        <v>15354.28</v>
      </c>
      <c r="AA15" s="33">
        <f t="shared" si="9"/>
        <v>15628.34</v>
      </c>
      <c r="AB15" s="33">
        <f t="shared" si="10"/>
        <v>100</v>
      </c>
      <c r="AC15" s="33">
        <f t="shared" si="11"/>
        <v>15628.34</v>
      </c>
      <c r="AD15" s="33">
        <f t="shared" si="7"/>
        <v>100</v>
      </c>
      <c r="AE15" s="33">
        <f t="shared" si="12"/>
        <v>0</v>
      </c>
      <c r="AF15" s="14">
        <f t="shared" si="8"/>
        <v>0</v>
      </c>
      <c r="AG15" s="178">
        <f>'[3]Серп 15'!$AG$49</f>
        <v>13563.44</v>
      </c>
      <c r="AH15" s="178">
        <f t="shared" si="13"/>
        <v>274.06</v>
      </c>
      <c r="AI15" s="178">
        <f t="shared" si="14"/>
        <v>13837.5</v>
      </c>
      <c r="AL15" s="136"/>
    </row>
    <row r="16" spans="1:38" ht="24.95" customHeight="1" x14ac:dyDescent="0.25">
      <c r="A16" s="62">
        <v>10</v>
      </c>
      <c r="B16" s="63" t="s">
        <v>146</v>
      </c>
      <c r="C16" s="63"/>
      <c r="D16" s="48" t="s">
        <v>49</v>
      </c>
      <c r="E16" s="227" t="s">
        <v>50</v>
      </c>
      <c r="F16" s="48" t="s">
        <v>51</v>
      </c>
      <c r="G16" s="16">
        <v>20051.7</v>
      </c>
      <c r="H16" s="93">
        <v>16</v>
      </c>
      <c r="I16" s="93">
        <v>4</v>
      </c>
      <c r="J16" s="93">
        <v>10</v>
      </c>
      <c r="K16" s="73">
        <v>14</v>
      </c>
      <c r="L16" s="73">
        <v>18</v>
      </c>
      <c r="M16" s="73">
        <v>0</v>
      </c>
      <c r="N16" s="33">
        <f t="shared" si="1"/>
        <v>87.5</v>
      </c>
      <c r="O16" s="33">
        <v>11740.43</v>
      </c>
      <c r="P16" s="33">
        <f t="shared" si="2"/>
        <v>11740.43</v>
      </c>
      <c r="Q16" s="33">
        <f t="shared" si="3"/>
        <v>100</v>
      </c>
      <c r="R16" s="33">
        <f t="shared" si="15"/>
        <v>10695.27</v>
      </c>
      <c r="S16" s="33">
        <f t="shared" si="4"/>
        <v>91.097770694940465</v>
      </c>
      <c r="T16" s="33">
        <v>1045.1600000000001</v>
      </c>
      <c r="U16" s="33">
        <f t="shared" si="5"/>
        <v>8.9022293050595245</v>
      </c>
      <c r="V16" s="73">
        <v>3</v>
      </c>
      <c r="W16" s="73">
        <v>5</v>
      </c>
      <c r="X16" s="73">
        <v>0</v>
      </c>
      <c r="Y16" s="33">
        <f t="shared" si="6"/>
        <v>18.75</v>
      </c>
      <c r="Z16" s="33">
        <v>2993.81</v>
      </c>
      <c r="AA16" s="33">
        <f t="shared" si="9"/>
        <v>4038.9700000000003</v>
      </c>
      <c r="AB16" s="33">
        <f t="shared" si="10"/>
        <v>100</v>
      </c>
      <c r="AC16" s="33">
        <f t="shared" si="11"/>
        <v>4038.9700000000003</v>
      </c>
      <c r="AD16" s="33">
        <f t="shared" si="7"/>
        <v>100</v>
      </c>
      <c r="AE16" s="33">
        <f t="shared" si="12"/>
        <v>0</v>
      </c>
      <c r="AF16" s="14">
        <f t="shared" si="8"/>
        <v>0</v>
      </c>
      <c r="AG16" s="178">
        <f>'[3]Серп 15'!$AG$27</f>
        <v>2993.8100000000004</v>
      </c>
      <c r="AH16" s="178">
        <f t="shared" si="13"/>
        <v>1045.1600000000001</v>
      </c>
      <c r="AI16" s="178">
        <f t="shared" si="14"/>
        <v>4038.9700000000003</v>
      </c>
      <c r="AL16" s="136"/>
    </row>
    <row r="17" spans="1:38" ht="24.95" customHeight="1" x14ac:dyDescent="0.25">
      <c r="A17" s="62">
        <v>11</v>
      </c>
      <c r="B17" s="63" t="s">
        <v>146</v>
      </c>
      <c r="C17" s="63"/>
      <c r="D17" s="48" t="s">
        <v>52</v>
      </c>
      <c r="E17" s="227" t="s">
        <v>31</v>
      </c>
      <c r="F17" s="48" t="s">
        <v>53</v>
      </c>
      <c r="G17" s="16">
        <v>15992.95</v>
      </c>
      <c r="H17" s="93">
        <v>13</v>
      </c>
      <c r="I17" s="93">
        <v>2</v>
      </c>
      <c r="J17" s="93">
        <v>10</v>
      </c>
      <c r="K17" s="73">
        <v>6</v>
      </c>
      <c r="L17" s="73">
        <v>6</v>
      </c>
      <c r="M17" s="73">
        <v>1</v>
      </c>
      <c r="N17" s="33">
        <f t="shared" si="1"/>
        <v>46.153846153846153</v>
      </c>
      <c r="O17" s="33">
        <v>8358.52</v>
      </c>
      <c r="P17" s="33">
        <f t="shared" si="2"/>
        <v>8358.52</v>
      </c>
      <c r="Q17" s="33">
        <f t="shared" si="3"/>
        <v>100</v>
      </c>
      <c r="R17" s="33">
        <f t="shared" si="15"/>
        <v>7678.1500000000005</v>
      </c>
      <c r="S17" s="33">
        <f t="shared" si="4"/>
        <v>91.860161846834131</v>
      </c>
      <c r="T17" s="33">
        <v>680.37</v>
      </c>
      <c r="U17" s="33">
        <f t="shared" si="5"/>
        <v>8.1398381531658703</v>
      </c>
      <c r="V17" s="73">
        <v>7</v>
      </c>
      <c r="W17" s="73">
        <v>7</v>
      </c>
      <c r="X17" s="73">
        <v>0</v>
      </c>
      <c r="Y17" s="33">
        <f t="shared" si="6"/>
        <v>53.846153846153847</v>
      </c>
      <c r="Z17" s="33">
        <v>18656.990000000002</v>
      </c>
      <c r="AA17" s="33">
        <f t="shared" si="9"/>
        <v>19337.36</v>
      </c>
      <c r="AB17" s="33">
        <f t="shared" si="10"/>
        <v>100</v>
      </c>
      <c r="AC17" s="33">
        <f t="shared" si="11"/>
        <v>19337.36</v>
      </c>
      <c r="AD17" s="33">
        <f t="shared" si="7"/>
        <v>100</v>
      </c>
      <c r="AE17" s="33">
        <f t="shared" si="12"/>
        <v>0</v>
      </c>
      <c r="AF17" s="14">
        <f t="shared" si="8"/>
        <v>0</v>
      </c>
      <c r="AG17" s="178">
        <f>'[3]Серп 15'!$AG$47</f>
        <v>18322.04</v>
      </c>
      <c r="AH17" s="178">
        <f t="shared" si="13"/>
        <v>680.37</v>
      </c>
      <c r="AI17" s="178">
        <f t="shared" si="14"/>
        <v>19002.41</v>
      </c>
      <c r="AL17" s="136"/>
    </row>
    <row r="18" spans="1:38" ht="24.95" customHeight="1" x14ac:dyDescent="0.25">
      <c r="A18" s="62">
        <v>12</v>
      </c>
      <c r="B18" s="63" t="s">
        <v>146</v>
      </c>
      <c r="C18" s="63"/>
      <c r="D18" s="48" t="s">
        <v>54</v>
      </c>
      <c r="E18" s="227" t="s">
        <v>28</v>
      </c>
      <c r="F18" s="48" t="s">
        <v>55</v>
      </c>
      <c r="G18" s="16">
        <v>42617.1</v>
      </c>
      <c r="H18" s="93">
        <v>32</v>
      </c>
      <c r="I18" s="93">
        <v>3</v>
      </c>
      <c r="J18" s="93">
        <v>28</v>
      </c>
      <c r="K18" s="73">
        <v>21</v>
      </c>
      <c r="L18" s="73">
        <v>32</v>
      </c>
      <c r="M18" s="73">
        <v>0</v>
      </c>
      <c r="N18" s="33">
        <f t="shared" si="1"/>
        <v>65.625</v>
      </c>
      <c r="O18" s="33">
        <v>42617.1</v>
      </c>
      <c r="P18" s="33">
        <f t="shared" si="2"/>
        <v>42617.1</v>
      </c>
      <c r="Q18" s="33">
        <f t="shared" si="3"/>
        <v>100</v>
      </c>
      <c r="R18" s="33">
        <f t="shared" si="15"/>
        <v>27105.35</v>
      </c>
      <c r="S18" s="33">
        <f t="shared" si="4"/>
        <v>63.60205175856639</v>
      </c>
      <c r="T18" s="33">
        <v>15511.75</v>
      </c>
      <c r="U18" s="33">
        <f t="shared" si="5"/>
        <v>36.397948241433603</v>
      </c>
      <c r="V18" s="73">
        <v>5</v>
      </c>
      <c r="W18" s="73">
        <v>9</v>
      </c>
      <c r="X18" s="73">
        <v>0</v>
      </c>
      <c r="Y18" s="33">
        <f t="shared" si="6"/>
        <v>15.625</v>
      </c>
      <c r="Z18" s="33">
        <v>10804.64</v>
      </c>
      <c r="AA18" s="33">
        <f t="shared" si="9"/>
        <v>26316.39</v>
      </c>
      <c r="AB18" s="33">
        <f t="shared" si="10"/>
        <v>100</v>
      </c>
      <c r="AC18" s="33">
        <f t="shared" si="11"/>
        <v>26316.39</v>
      </c>
      <c r="AD18" s="33">
        <f t="shared" si="7"/>
        <v>100</v>
      </c>
      <c r="AE18" s="33">
        <f t="shared" si="12"/>
        <v>0</v>
      </c>
      <c r="AF18" s="14">
        <f t="shared" si="8"/>
        <v>0</v>
      </c>
      <c r="AG18" s="178">
        <f>'[3]Серп 15'!$AG$44</f>
        <v>10804.64</v>
      </c>
      <c r="AH18" s="178">
        <f t="shared" si="13"/>
        <v>15511.75</v>
      </c>
      <c r="AI18" s="178">
        <f t="shared" si="14"/>
        <v>26316.39</v>
      </c>
      <c r="AL18" s="136"/>
    </row>
    <row r="19" spans="1:38" ht="24.95" customHeight="1" x14ac:dyDescent="0.25">
      <c r="A19" s="62">
        <v>13</v>
      </c>
      <c r="B19" s="63" t="s">
        <v>146</v>
      </c>
      <c r="C19" s="63"/>
      <c r="D19" s="48" t="s">
        <v>56</v>
      </c>
      <c r="E19" s="227" t="s">
        <v>57</v>
      </c>
      <c r="F19" s="48" t="s">
        <v>58</v>
      </c>
      <c r="G19" s="16">
        <v>18009.21</v>
      </c>
      <c r="H19" s="93">
        <v>23</v>
      </c>
      <c r="I19" s="93">
        <v>5</v>
      </c>
      <c r="J19" s="93">
        <v>15</v>
      </c>
      <c r="K19" s="73">
        <v>17</v>
      </c>
      <c r="L19" s="73">
        <v>18</v>
      </c>
      <c r="M19" s="73">
        <v>1</v>
      </c>
      <c r="N19" s="33">
        <f t="shared" si="1"/>
        <v>73.91304347826086</v>
      </c>
      <c r="O19" s="33">
        <v>18009.21</v>
      </c>
      <c r="P19" s="33">
        <f t="shared" si="2"/>
        <v>18009.21</v>
      </c>
      <c r="Q19" s="33">
        <f t="shared" si="3"/>
        <v>100</v>
      </c>
      <c r="R19" s="33">
        <f t="shared" si="15"/>
        <v>8665.8499999999985</v>
      </c>
      <c r="S19" s="33">
        <f t="shared" si="4"/>
        <v>48.118990227777893</v>
      </c>
      <c r="T19" s="33">
        <v>9343.36</v>
      </c>
      <c r="U19" s="33">
        <f t="shared" si="5"/>
        <v>51.881009772222107</v>
      </c>
      <c r="V19" s="73">
        <v>6</v>
      </c>
      <c r="W19" s="73">
        <v>6</v>
      </c>
      <c r="X19" s="73">
        <v>0</v>
      </c>
      <c r="Y19" s="33">
        <f t="shared" si="6"/>
        <v>26.086956521739129</v>
      </c>
      <c r="Z19" s="33">
        <v>16879.858</v>
      </c>
      <c r="AA19" s="33">
        <f t="shared" si="9"/>
        <v>26223.218000000001</v>
      </c>
      <c r="AB19" s="33">
        <f t="shared" si="10"/>
        <v>100</v>
      </c>
      <c r="AC19" s="33">
        <f t="shared" si="11"/>
        <v>26223.218000000001</v>
      </c>
      <c r="AD19" s="33">
        <f t="shared" si="7"/>
        <v>100</v>
      </c>
      <c r="AE19" s="33">
        <f t="shared" si="12"/>
        <v>0</v>
      </c>
      <c r="AF19" s="14">
        <f t="shared" si="8"/>
        <v>0</v>
      </c>
      <c r="AG19" s="178">
        <f>'[3]Серп 15'!$AG$23</f>
        <v>16879.849999999999</v>
      </c>
      <c r="AH19" s="178">
        <f t="shared" si="13"/>
        <v>9343.36</v>
      </c>
      <c r="AI19" s="178">
        <f t="shared" si="14"/>
        <v>26223.21</v>
      </c>
      <c r="AL19" s="136"/>
    </row>
    <row r="20" spans="1:38" ht="24.95" customHeight="1" x14ac:dyDescent="0.25">
      <c r="A20" s="62">
        <v>14</v>
      </c>
      <c r="B20" s="63" t="s">
        <v>146</v>
      </c>
      <c r="C20" s="63"/>
      <c r="D20" s="48" t="s">
        <v>59</v>
      </c>
      <c r="E20" s="227" t="s">
        <v>60</v>
      </c>
      <c r="F20" s="48" t="s">
        <v>61</v>
      </c>
      <c r="G20" s="16">
        <v>0</v>
      </c>
      <c r="H20" s="93">
        <v>10</v>
      </c>
      <c r="I20" s="93">
        <v>1</v>
      </c>
      <c r="J20" s="93">
        <v>8</v>
      </c>
      <c r="K20" s="73">
        <v>0</v>
      </c>
      <c r="L20" s="73">
        <v>0</v>
      </c>
      <c r="M20" s="73">
        <v>0</v>
      </c>
      <c r="N20" s="33">
        <f t="shared" si="1"/>
        <v>0</v>
      </c>
      <c r="O20" s="33">
        <v>0</v>
      </c>
      <c r="P20" s="33">
        <f t="shared" si="2"/>
        <v>0</v>
      </c>
      <c r="Q20" s="33">
        <f t="shared" si="3"/>
        <v>0</v>
      </c>
      <c r="R20" s="33">
        <v>0</v>
      </c>
      <c r="S20" s="33">
        <f t="shared" si="4"/>
        <v>0</v>
      </c>
      <c r="T20" s="33">
        <f>O20-R20</f>
        <v>0</v>
      </c>
      <c r="U20" s="33">
        <f t="shared" si="5"/>
        <v>0</v>
      </c>
      <c r="V20" s="73">
        <v>0</v>
      </c>
      <c r="W20" s="73">
        <v>0</v>
      </c>
      <c r="X20" s="73">
        <v>0</v>
      </c>
      <c r="Y20" s="33">
        <f t="shared" si="6"/>
        <v>0</v>
      </c>
      <c r="Z20" s="33">
        <v>0</v>
      </c>
      <c r="AA20" s="33">
        <f t="shared" si="9"/>
        <v>0</v>
      </c>
      <c r="AB20" s="33" t="e">
        <f t="shared" si="10"/>
        <v>#DIV/0!</v>
      </c>
      <c r="AC20" s="33">
        <f t="shared" si="11"/>
        <v>0</v>
      </c>
      <c r="AD20" s="33">
        <f t="shared" si="7"/>
        <v>0</v>
      </c>
      <c r="AE20" s="33">
        <f t="shared" si="12"/>
        <v>0</v>
      </c>
      <c r="AF20" s="14">
        <f t="shared" si="8"/>
        <v>0</v>
      </c>
      <c r="AG20" s="133">
        <v>0</v>
      </c>
      <c r="AH20" s="178">
        <f t="shared" si="13"/>
        <v>0</v>
      </c>
      <c r="AI20" s="178">
        <f t="shared" si="14"/>
        <v>0</v>
      </c>
      <c r="AL20" s="136"/>
    </row>
    <row r="21" spans="1:38" ht="24.95" customHeight="1" x14ac:dyDescent="0.25">
      <c r="A21" s="62">
        <v>15</v>
      </c>
      <c r="B21" s="63" t="s">
        <v>146</v>
      </c>
      <c r="C21" s="63"/>
      <c r="D21" s="48" t="s">
        <v>62</v>
      </c>
      <c r="E21" s="227" t="s">
        <v>63</v>
      </c>
      <c r="F21" s="48" t="s">
        <v>64</v>
      </c>
      <c r="G21" s="16">
        <v>19196.240000000002</v>
      </c>
      <c r="H21" s="93">
        <v>30</v>
      </c>
      <c r="I21" s="93">
        <v>9</v>
      </c>
      <c r="J21" s="93">
        <v>20</v>
      </c>
      <c r="K21" s="73">
        <v>23</v>
      </c>
      <c r="L21" s="73">
        <v>27</v>
      </c>
      <c r="M21" s="73">
        <v>0</v>
      </c>
      <c r="N21" s="33">
        <f t="shared" si="1"/>
        <v>76.666666666666671</v>
      </c>
      <c r="O21" s="33">
        <v>14183.88</v>
      </c>
      <c r="P21" s="33">
        <f t="shared" si="2"/>
        <v>14183.88</v>
      </c>
      <c r="Q21" s="33">
        <f t="shared" si="3"/>
        <v>100</v>
      </c>
      <c r="R21" s="33">
        <f t="shared" si="15"/>
        <v>6831.0499999999993</v>
      </c>
      <c r="S21" s="33">
        <f t="shared" si="4"/>
        <v>48.160658437606635</v>
      </c>
      <c r="T21" s="33">
        <v>7352.83</v>
      </c>
      <c r="U21" s="33">
        <f t="shared" si="5"/>
        <v>51.839341562393372</v>
      </c>
      <c r="V21" s="73">
        <v>7</v>
      </c>
      <c r="W21" s="73">
        <v>12</v>
      </c>
      <c r="X21" s="73">
        <v>0</v>
      </c>
      <c r="Y21" s="33">
        <f t="shared" si="6"/>
        <v>23.333333333333332</v>
      </c>
      <c r="Z21" s="33">
        <v>9974.59</v>
      </c>
      <c r="AA21" s="33">
        <f t="shared" si="9"/>
        <v>17327.419999999998</v>
      </c>
      <c r="AB21" s="33">
        <f t="shared" si="10"/>
        <v>100</v>
      </c>
      <c r="AC21" s="33">
        <f t="shared" si="11"/>
        <v>17327.419999999998</v>
      </c>
      <c r="AD21" s="33">
        <f t="shared" si="7"/>
        <v>100</v>
      </c>
      <c r="AE21" s="33">
        <f t="shared" si="12"/>
        <v>0</v>
      </c>
      <c r="AF21" s="14">
        <f t="shared" si="8"/>
        <v>0</v>
      </c>
      <c r="AG21" s="178">
        <f>'[3]Серп 15'!$AG$15</f>
        <v>8655.3100000000013</v>
      </c>
      <c r="AH21" s="178">
        <f t="shared" si="13"/>
        <v>7352.83</v>
      </c>
      <c r="AI21" s="178">
        <f t="shared" si="14"/>
        <v>16008.140000000001</v>
      </c>
      <c r="AL21" s="136"/>
    </row>
    <row r="22" spans="1:38" ht="24.95" customHeight="1" x14ac:dyDescent="0.25">
      <c r="A22" s="62">
        <v>16</v>
      </c>
      <c r="B22" s="63" t="s">
        <v>146</v>
      </c>
      <c r="C22" s="63"/>
      <c r="D22" s="48" t="s">
        <v>65</v>
      </c>
      <c r="E22" s="227" t="s">
        <v>31</v>
      </c>
      <c r="F22" s="48" t="s">
        <v>66</v>
      </c>
      <c r="G22" s="16">
        <v>37327.589999999997</v>
      </c>
      <c r="H22" s="93">
        <v>18</v>
      </c>
      <c r="I22" s="93">
        <v>1</v>
      </c>
      <c r="J22" s="93">
        <v>15</v>
      </c>
      <c r="K22" s="73">
        <v>14</v>
      </c>
      <c r="L22" s="73">
        <v>19</v>
      </c>
      <c r="M22" s="73">
        <v>1</v>
      </c>
      <c r="N22" s="33">
        <f t="shared" si="1"/>
        <v>77.777777777777786</v>
      </c>
      <c r="O22" s="33">
        <v>13431.38</v>
      </c>
      <c r="P22" s="33">
        <f t="shared" si="2"/>
        <v>13431.38</v>
      </c>
      <c r="Q22" s="33">
        <f t="shared" si="3"/>
        <v>100</v>
      </c>
      <c r="R22" s="33">
        <f t="shared" si="15"/>
        <v>7096.0699999999988</v>
      </c>
      <c r="S22" s="33">
        <f t="shared" si="4"/>
        <v>52.832024706322059</v>
      </c>
      <c r="T22" s="33">
        <v>6335.31</v>
      </c>
      <c r="U22" s="33">
        <f t="shared" si="5"/>
        <v>47.167975293677941</v>
      </c>
      <c r="V22" s="73">
        <v>6</v>
      </c>
      <c r="W22" s="73">
        <v>8</v>
      </c>
      <c r="X22" s="73">
        <v>0</v>
      </c>
      <c r="Y22" s="33">
        <f t="shared" si="6"/>
        <v>33.333333333333329</v>
      </c>
      <c r="Z22" s="33">
        <v>4492.1400000000003</v>
      </c>
      <c r="AA22" s="33">
        <f t="shared" si="9"/>
        <v>10827.45</v>
      </c>
      <c r="AB22" s="33">
        <f t="shared" si="10"/>
        <v>100</v>
      </c>
      <c r="AC22" s="33">
        <f t="shared" si="11"/>
        <v>10827.45</v>
      </c>
      <c r="AD22" s="33">
        <f t="shared" si="7"/>
        <v>100</v>
      </c>
      <c r="AE22" s="33">
        <f t="shared" si="12"/>
        <v>0</v>
      </c>
      <c r="AF22" s="14">
        <f t="shared" si="8"/>
        <v>0</v>
      </c>
      <c r="AG22" s="178">
        <f>'[3]Серп 15'!$AG$28</f>
        <v>4492.1399999999994</v>
      </c>
      <c r="AH22" s="178">
        <f t="shared" si="13"/>
        <v>6335.31</v>
      </c>
      <c r="AI22" s="178">
        <f t="shared" si="14"/>
        <v>10827.45</v>
      </c>
      <c r="AL22" s="136"/>
    </row>
    <row r="23" spans="1:38" ht="24.95" customHeight="1" x14ac:dyDescent="0.25">
      <c r="A23" s="62">
        <v>17</v>
      </c>
      <c r="B23" s="63" t="s">
        <v>146</v>
      </c>
      <c r="C23" s="63"/>
      <c r="D23" s="48" t="s">
        <v>67</v>
      </c>
      <c r="E23" s="227" t="s">
        <v>68</v>
      </c>
      <c r="F23" s="48" t="s">
        <v>69</v>
      </c>
      <c r="G23" s="16">
        <v>28831.58</v>
      </c>
      <c r="H23" s="93">
        <v>10</v>
      </c>
      <c r="I23" s="93">
        <v>3</v>
      </c>
      <c r="J23" s="93">
        <v>4</v>
      </c>
      <c r="K23" s="73">
        <v>2</v>
      </c>
      <c r="L23" s="73">
        <v>2</v>
      </c>
      <c r="M23" s="73">
        <v>0</v>
      </c>
      <c r="N23" s="33">
        <f t="shared" si="1"/>
        <v>20</v>
      </c>
      <c r="O23" s="33">
        <v>4382.9799999999996</v>
      </c>
      <c r="P23" s="33">
        <f t="shared" si="2"/>
        <v>4382.9799999999996</v>
      </c>
      <c r="Q23" s="33">
        <f t="shared" si="3"/>
        <v>100</v>
      </c>
      <c r="R23" s="33">
        <v>0</v>
      </c>
      <c r="S23" s="33">
        <f t="shared" si="4"/>
        <v>0</v>
      </c>
      <c r="T23" s="33">
        <f>O23-R23</f>
        <v>4382.9799999999996</v>
      </c>
      <c r="U23" s="33">
        <f t="shared" si="5"/>
        <v>100</v>
      </c>
      <c r="V23" s="73">
        <v>0</v>
      </c>
      <c r="W23" s="73">
        <v>0</v>
      </c>
      <c r="X23" s="73">
        <v>0</v>
      </c>
      <c r="Y23" s="33">
        <f t="shared" si="6"/>
        <v>0</v>
      </c>
      <c r="Z23" s="33">
        <v>0</v>
      </c>
      <c r="AA23" s="33">
        <f t="shared" si="9"/>
        <v>4382.9799999999996</v>
      </c>
      <c r="AB23" s="33">
        <f t="shared" si="10"/>
        <v>100</v>
      </c>
      <c r="AC23" s="33">
        <f t="shared" si="11"/>
        <v>4382.9799999999996</v>
      </c>
      <c r="AD23" s="33">
        <f t="shared" si="7"/>
        <v>100</v>
      </c>
      <c r="AE23" s="33">
        <f t="shared" si="12"/>
        <v>0</v>
      </c>
      <c r="AF23" s="14">
        <f t="shared" si="8"/>
        <v>0</v>
      </c>
      <c r="AG23" s="178">
        <f>'[3]Серп 15'!$AG$51</f>
        <v>0</v>
      </c>
      <c r="AH23" s="178">
        <f t="shared" si="13"/>
        <v>4382.9799999999996</v>
      </c>
      <c r="AI23" s="178">
        <f t="shared" si="14"/>
        <v>4382.9799999999996</v>
      </c>
      <c r="AL23" s="136"/>
    </row>
    <row r="24" spans="1:38" ht="24.95" customHeight="1" x14ac:dyDescent="0.25">
      <c r="A24" s="62">
        <v>18</v>
      </c>
      <c r="B24" s="63" t="s">
        <v>146</v>
      </c>
      <c r="C24" s="63"/>
      <c r="D24" s="48" t="s">
        <v>70</v>
      </c>
      <c r="E24" s="227" t="s">
        <v>31</v>
      </c>
      <c r="F24" s="48" t="s">
        <v>71</v>
      </c>
      <c r="G24" s="16">
        <v>0</v>
      </c>
      <c r="H24" s="93">
        <v>2</v>
      </c>
      <c r="I24" s="93">
        <v>0</v>
      </c>
      <c r="J24" s="93">
        <v>2</v>
      </c>
      <c r="K24" s="73">
        <v>0</v>
      </c>
      <c r="L24" s="73">
        <v>0</v>
      </c>
      <c r="M24" s="73">
        <v>0</v>
      </c>
      <c r="N24" s="33">
        <f t="shared" si="1"/>
        <v>0</v>
      </c>
      <c r="O24" s="33">
        <v>0</v>
      </c>
      <c r="P24" s="33">
        <f t="shared" si="2"/>
        <v>0</v>
      </c>
      <c r="Q24" s="33">
        <f t="shared" si="3"/>
        <v>0</v>
      </c>
      <c r="R24" s="33">
        <v>0</v>
      </c>
      <c r="S24" s="33">
        <f t="shared" si="4"/>
        <v>0</v>
      </c>
      <c r="T24" s="33">
        <v>0</v>
      </c>
      <c r="U24" s="33">
        <f t="shared" si="5"/>
        <v>0</v>
      </c>
      <c r="V24" s="73">
        <v>0</v>
      </c>
      <c r="W24" s="73">
        <v>0</v>
      </c>
      <c r="X24" s="73">
        <v>0</v>
      </c>
      <c r="Y24" s="33">
        <f t="shared" si="6"/>
        <v>0</v>
      </c>
      <c r="Z24" s="33">
        <v>0</v>
      </c>
      <c r="AA24" s="33">
        <f t="shared" si="9"/>
        <v>0</v>
      </c>
      <c r="AB24" s="33" t="e">
        <f t="shared" si="10"/>
        <v>#DIV/0!</v>
      </c>
      <c r="AC24" s="33">
        <f t="shared" si="11"/>
        <v>0</v>
      </c>
      <c r="AD24" s="33">
        <f t="shared" si="7"/>
        <v>0</v>
      </c>
      <c r="AE24" s="33">
        <f t="shared" si="12"/>
        <v>0</v>
      </c>
      <c r="AF24" s="14">
        <f t="shared" si="8"/>
        <v>0</v>
      </c>
      <c r="AG24" s="178">
        <f>'[3]Серп 15'!$AG$56</f>
        <v>0</v>
      </c>
      <c r="AH24" s="178">
        <f t="shared" si="13"/>
        <v>0</v>
      </c>
      <c r="AI24" s="178">
        <f t="shared" si="14"/>
        <v>0</v>
      </c>
      <c r="AL24" s="136"/>
    </row>
    <row r="25" spans="1:38" ht="24.95" customHeight="1" x14ac:dyDescent="0.25">
      <c r="A25" s="62">
        <v>19</v>
      </c>
      <c r="B25" s="63" t="s">
        <v>146</v>
      </c>
      <c r="C25" s="63"/>
      <c r="D25" s="48" t="s">
        <v>72</v>
      </c>
      <c r="E25" s="227" t="s">
        <v>73</v>
      </c>
      <c r="F25" s="48" t="s">
        <v>74</v>
      </c>
      <c r="G25" s="16">
        <v>13924.58</v>
      </c>
      <c r="H25" s="93">
        <v>4</v>
      </c>
      <c r="I25" s="93">
        <v>1</v>
      </c>
      <c r="J25" s="93">
        <v>3</v>
      </c>
      <c r="K25" s="73">
        <v>2</v>
      </c>
      <c r="L25" s="73">
        <v>2</v>
      </c>
      <c r="M25" s="73">
        <v>1</v>
      </c>
      <c r="N25" s="33">
        <f t="shared" si="1"/>
        <v>50</v>
      </c>
      <c r="O25" s="33">
        <v>563.33000000000004</v>
      </c>
      <c r="P25" s="33">
        <f t="shared" si="2"/>
        <v>563.33000000000004</v>
      </c>
      <c r="Q25" s="33">
        <f t="shared" si="3"/>
        <v>100</v>
      </c>
      <c r="R25" s="33">
        <v>0</v>
      </c>
      <c r="S25" s="33">
        <f t="shared" si="4"/>
        <v>0</v>
      </c>
      <c r="T25" s="33">
        <v>563.33000000000004</v>
      </c>
      <c r="U25" s="33">
        <f t="shared" si="5"/>
        <v>100</v>
      </c>
      <c r="V25" s="73">
        <v>0</v>
      </c>
      <c r="W25" s="73">
        <v>0</v>
      </c>
      <c r="X25" s="73">
        <v>0</v>
      </c>
      <c r="Y25" s="33">
        <f t="shared" si="6"/>
        <v>0</v>
      </c>
      <c r="Z25" s="33">
        <v>0</v>
      </c>
      <c r="AA25" s="33">
        <f t="shared" si="9"/>
        <v>563.33000000000004</v>
      </c>
      <c r="AB25" s="33">
        <f t="shared" si="10"/>
        <v>100</v>
      </c>
      <c r="AC25" s="33">
        <f t="shared" si="11"/>
        <v>563.33000000000004</v>
      </c>
      <c r="AD25" s="33">
        <f t="shared" si="7"/>
        <v>100</v>
      </c>
      <c r="AE25" s="33">
        <f t="shared" si="12"/>
        <v>0</v>
      </c>
      <c r="AF25" s="14">
        <f t="shared" si="8"/>
        <v>0</v>
      </c>
      <c r="AG25" s="178">
        <f>'[3]Серп 15'!$AG$40</f>
        <v>0</v>
      </c>
      <c r="AH25" s="178">
        <f t="shared" si="13"/>
        <v>563.33000000000004</v>
      </c>
      <c r="AI25" s="178">
        <f t="shared" si="14"/>
        <v>563.33000000000004</v>
      </c>
      <c r="AL25" s="136"/>
    </row>
    <row r="26" spans="1:38" ht="24.95" customHeight="1" x14ac:dyDescent="0.25">
      <c r="A26" s="62">
        <v>20</v>
      </c>
      <c r="B26" s="63" t="s">
        <v>146</v>
      </c>
      <c r="C26" s="63"/>
      <c r="D26" s="48" t="s">
        <v>75</v>
      </c>
      <c r="E26" s="227" t="s">
        <v>76</v>
      </c>
      <c r="F26" s="48" t="s">
        <v>77</v>
      </c>
      <c r="G26" s="16">
        <v>10591.53</v>
      </c>
      <c r="H26" s="93">
        <v>40</v>
      </c>
      <c r="I26" s="93">
        <v>6</v>
      </c>
      <c r="J26" s="93">
        <v>27</v>
      </c>
      <c r="K26" s="73">
        <v>4</v>
      </c>
      <c r="L26" s="73">
        <v>4</v>
      </c>
      <c r="M26" s="73">
        <v>0</v>
      </c>
      <c r="N26" s="33">
        <f t="shared" si="1"/>
        <v>10</v>
      </c>
      <c r="O26" s="33">
        <v>2325.66</v>
      </c>
      <c r="P26" s="33">
        <f t="shared" si="2"/>
        <v>2325.66</v>
      </c>
      <c r="Q26" s="33">
        <f t="shared" si="3"/>
        <v>100</v>
      </c>
      <c r="R26" s="33">
        <f t="shared" si="15"/>
        <v>994.8</v>
      </c>
      <c r="S26" s="33">
        <f t="shared" si="4"/>
        <v>42.774954206547818</v>
      </c>
      <c r="T26" s="33">
        <v>1330.86</v>
      </c>
      <c r="U26" s="33">
        <f t="shared" si="5"/>
        <v>57.225045793452182</v>
      </c>
      <c r="V26" s="73">
        <v>16</v>
      </c>
      <c r="W26" s="73">
        <v>21</v>
      </c>
      <c r="X26" s="73">
        <v>0</v>
      </c>
      <c r="Y26" s="33">
        <f t="shared" si="6"/>
        <v>40</v>
      </c>
      <c r="Z26" s="33">
        <v>17370.21</v>
      </c>
      <c r="AA26" s="33">
        <f t="shared" si="9"/>
        <v>18701.07</v>
      </c>
      <c r="AB26" s="33">
        <f t="shared" si="10"/>
        <v>100</v>
      </c>
      <c r="AC26" s="33">
        <f t="shared" si="11"/>
        <v>18701.07</v>
      </c>
      <c r="AD26" s="33">
        <f t="shared" si="7"/>
        <v>100</v>
      </c>
      <c r="AE26" s="33">
        <f t="shared" si="12"/>
        <v>0</v>
      </c>
      <c r="AF26" s="14">
        <f t="shared" si="8"/>
        <v>0</v>
      </c>
      <c r="AG26" s="178">
        <f>'[3]Серп 15'!$AG$30</f>
        <v>17370.21</v>
      </c>
      <c r="AH26" s="178">
        <f t="shared" si="13"/>
        <v>1330.86</v>
      </c>
      <c r="AI26" s="178">
        <f t="shared" si="14"/>
        <v>18701.07</v>
      </c>
      <c r="AL26" s="136"/>
    </row>
    <row r="27" spans="1:38" ht="24.95" customHeight="1" x14ac:dyDescent="0.25">
      <c r="A27" s="62">
        <v>21</v>
      </c>
      <c r="B27" s="63" t="s">
        <v>146</v>
      </c>
      <c r="C27" s="63"/>
      <c r="D27" s="48" t="s">
        <v>78</v>
      </c>
      <c r="E27" s="227" t="s">
        <v>31</v>
      </c>
      <c r="F27" s="48" t="s">
        <v>79</v>
      </c>
      <c r="G27" s="16">
        <v>18470.63</v>
      </c>
      <c r="H27" s="93">
        <v>12</v>
      </c>
      <c r="I27" s="93">
        <v>3</v>
      </c>
      <c r="J27" s="93">
        <v>9</v>
      </c>
      <c r="K27" s="73">
        <v>7</v>
      </c>
      <c r="L27" s="73">
        <v>12</v>
      </c>
      <c r="M27" s="73">
        <v>1</v>
      </c>
      <c r="N27" s="33">
        <f t="shared" si="1"/>
        <v>58.333333333333336</v>
      </c>
      <c r="O27" s="33">
        <v>12560.53</v>
      </c>
      <c r="P27" s="33">
        <f t="shared" si="2"/>
        <v>12560.53</v>
      </c>
      <c r="Q27" s="33">
        <f t="shared" si="3"/>
        <v>100</v>
      </c>
      <c r="R27" s="33">
        <f t="shared" si="15"/>
        <v>1690.5700000000015</v>
      </c>
      <c r="S27" s="33">
        <f t="shared" si="4"/>
        <v>13.459384277574285</v>
      </c>
      <c r="T27" s="33">
        <v>10869.96</v>
      </c>
      <c r="U27" s="33">
        <f t="shared" si="5"/>
        <v>86.540615722425713</v>
      </c>
      <c r="V27" s="73">
        <v>0</v>
      </c>
      <c r="W27" s="73">
        <v>0</v>
      </c>
      <c r="X27" s="73">
        <v>0</v>
      </c>
      <c r="Y27" s="33">
        <f t="shared" si="6"/>
        <v>0</v>
      </c>
      <c r="Z27" s="33">
        <v>0</v>
      </c>
      <c r="AA27" s="33">
        <f t="shared" si="9"/>
        <v>10869.96</v>
      </c>
      <c r="AB27" s="33">
        <f t="shared" si="10"/>
        <v>100</v>
      </c>
      <c r="AC27" s="33">
        <f t="shared" si="11"/>
        <v>10869.96</v>
      </c>
      <c r="AD27" s="33">
        <f t="shared" si="7"/>
        <v>100</v>
      </c>
      <c r="AE27" s="33">
        <f t="shared" si="12"/>
        <v>0</v>
      </c>
      <c r="AF27" s="14">
        <f t="shared" si="8"/>
        <v>0</v>
      </c>
      <c r="AG27" s="133">
        <v>0</v>
      </c>
      <c r="AH27" s="178">
        <f t="shared" si="13"/>
        <v>10869.96</v>
      </c>
      <c r="AI27" s="178">
        <f t="shared" si="14"/>
        <v>10869.96</v>
      </c>
      <c r="AL27" s="136"/>
    </row>
    <row r="28" spans="1:38" ht="24.95" customHeight="1" x14ac:dyDescent="0.25">
      <c r="A28" s="62">
        <v>22</v>
      </c>
      <c r="B28" s="63" t="s">
        <v>146</v>
      </c>
      <c r="C28" s="63"/>
      <c r="D28" s="48" t="s">
        <v>80</v>
      </c>
      <c r="E28" s="227" t="s">
        <v>28</v>
      </c>
      <c r="F28" s="48" t="s">
        <v>81</v>
      </c>
      <c r="G28" s="16">
        <v>105650.25</v>
      </c>
      <c r="H28" s="93">
        <v>56</v>
      </c>
      <c r="I28" s="93">
        <v>3</v>
      </c>
      <c r="J28" s="93">
        <v>52</v>
      </c>
      <c r="K28" s="73">
        <v>39</v>
      </c>
      <c r="L28" s="73">
        <v>46</v>
      </c>
      <c r="M28" s="73">
        <v>0</v>
      </c>
      <c r="N28" s="33">
        <f t="shared" si="1"/>
        <v>69.642857142857139</v>
      </c>
      <c r="O28" s="33">
        <v>75157.13</v>
      </c>
      <c r="P28" s="33">
        <f t="shared" si="2"/>
        <v>75157.13</v>
      </c>
      <c r="Q28" s="33">
        <f t="shared" si="3"/>
        <v>100</v>
      </c>
      <c r="R28" s="33">
        <f t="shared" si="15"/>
        <v>63386.960000000006</v>
      </c>
      <c r="S28" s="33">
        <f t="shared" si="4"/>
        <v>84.339250314640807</v>
      </c>
      <c r="T28" s="33">
        <v>11770.17</v>
      </c>
      <c r="U28" s="33">
        <f t="shared" si="5"/>
        <v>15.660749685359193</v>
      </c>
      <c r="V28" s="73">
        <v>15</v>
      </c>
      <c r="W28" s="73">
        <v>20</v>
      </c>
      <c r="X28" s="73">
        <v>0</v>
      </c>
      <c r="Y28" s="33">
        <f t="shared" si="6"/>
        <v>26.785714285714285</v>
      </c>
      <c r="Z28" s="33">
        <v>22458.34</v>
      </c>
      <c r="AA28" s="33">
        <f t="shared" si="9"/>
        <v>34228.51</v>
      </c>
      <c r="AB28" s="33">
        <f t="shared" si="10"/>
        <v>100</v>
      </c>
      <c r="AC28" s="33">
        <f t="shared" si="11"/>
        <v>34228.51</v>
      </c>
      <c r="AD28" s="33">
        <f t="shared" si="7"/>
        <v>100</v>
      </c>
      <c r="AE28" s="33">
        <v>0</v>
      </c>
      <c r="AF28" s="14">
        <f t="shared" si="8"/>
        <v>0</v>
      </c>
      <c r="AG28" s="178">
        <f>'[3]Серп 15'!$AG$39</f>
        <v>21806.19</v>
      </c>
      <c r="AH28" s="178">
        <f t="shared" si="13"/>
        <v>11770.17</v>
      </c>
      <c r="AI28" s="178">
        <f t="shared" si="14"/>
        <v>33576.36</v>
      </c>
      <c r="AL28" s="136"/>
    </row>
    <row r="29" spans="1:38" ht="24.95" customHeight="1" x14ac:dyDescent="0.25">
      <c r="A29" s="62">
        <v>23</v>
      </c>
      <c r="B29" s="63" t="s">
        <v>146</v>
      </c>
      <c r="C29" s="63"/>
      <c r="D29" s="48" t="s">
        <v>82</v>
      </c>
      <c r="E29" s="227" t="s">
        <v>31</v>
      </c>
      <c r="F29" s="48" t="s">
        <v>83</v>
      </c>
      <c r="G29" s="16">
        <v>26371.06</v>
      </c>
      <c r="H29" s="93">
        <v>24</v>
      </c>
      <c r="I29" s="93">
        <v>4</v>
      </c>
      <c r="J29" s="93">
        <v>20</v>
      </c>
      <c r="K29" s="73">
        <v>7</v>
      </c>
      <c r="L29" s="73">
        <v>7</v>
      </c>
      <c r="M29" s="73">
        <v>0</v>
      </c>
      <c r="N29" s="33">
        <f t="shared" si="1"/>
        <v>29.166666666666668</v>
      </c>
      <c r="O29" s="33">
        <v>8273.7000000000007</v>
      </c>
      <c r="P29" s="33">
        <f t="shared" si="2"/>
        <v>8273.7000000000007</v>
      </c>
      <c r="Q29" s="33">
        <f t="shared" si="3"/>
        <v>100</v>
      </c>
      <c r="R29" s="33">
        <f t="shared" si="15"/>
        <v>0</v>
      </c>
      <c r="S29" s="33">
        <f t="shared" si="4"/>
        <v>0</v>
      </c>
      <c r="T29" s="33">
        <v>8273.7000000000007</v>
      </c>
      <c r="U29" s="33">
        <f t="shared" si="5"/>
        <v>100</v>
      </c>
      <c r="V29" s="73">
        <v>8</v>
      </c>
      <c r="W29" s="73">
        <v>12</v>
      </c>
      <c r="X29" s="73">
        <v>0</v>
      </c>
      <c r="Y29" s="33">
        <f t="shared" si="6"/>
        <v>33.333333333333329</v>
      </c>
      <c r="Z29" s="33">
        <v>22881.83</v>
      </c>
      <c r="AA29" s="33">
        <f t="shared" si="9"/>
        <v>31155.530000000002</v>
      </c>
      <c r="AB29" s="33">
        <f t="shared" si="10"/>
        <v>100</v>
      </c>
      <c r="AC29" s="33">
        <f t="shared" si="11"/>
        <v>31155.530000000002</v>
      </c>
      <c r="AD29" s="33">
        <f t="shared" si="7"/>
        <v>100</v>
      </c>
      <c r="AE29" s="33">
        <f t="shared" si="12"/>
        <v>0</v>
      </c>
      <c r="AF29" s="14">
        <f t="shared" si="8"/>
        <v>0</v>
      </c>
      <c r="AG29" s="178">
        <f>'[3]Серп 15'!$AG$32</f>
        <v>22881.829999999998</v>
      </c>
      <c r="AH29" s="178">
        <f t="shared" si="13"/>
        <v>8273.7000000000007</v>
      </c>
      <c r="AI29" s="178">
        <f t="shared" si="14"/>
        <v>31155.53</v>
      </c>
      <c r="AL29" s="136"/>
    </row>
    <row r="30" spans="1:38" ht="24.95" customHeight="1" x14ac:dyDescent="0.25">
      <c r="A30" s="62">
        <v>24</v>
      </c>
      <c r="B30" s="63" t="s">
        <v>146</v>
      </c>
      <c r="C30" s="63"/>
      <c r="D30" s="48" t="s">
        <v>84</v>
      </c>
      <c r="E30" s="227" t="s">
        <v>31</v>
      </c>
      <c r="F30" s="48" t="s">
        <v>85</v>
      </c>
      <c r="G30" s="16">
        <v>26288.080000000002</v>
      </c>
      <c r="H30" s="93">
        <v>10</v>
      </c>
      <c r="I30" s="93">
        <v>1</v>
      </c>
      <c r="J30" s="93">
        <v>8</v>
      </c>
      <c r="K30" s="73">
        <v>7</v>
      </c>
      <c r="L30" s="73">
        <v>7</v>
      </c>
      <c r="M30" s="73">
        <v>0</v>
      </c>
      <c r="N30" s="33">
        <f t="shared" si="1"/>
        <v>70</v>
      </c>
      <c r="O30" s="33">
        <v>13297.75</v>
      </c>
      <c r="P30" s="33">
        <f t="shared" si="2"/>
        <v>13297.75</v>
      </c>
      <c r="Q30" s="33">
        <f t="shared" si="3"/>
        <v>100</v>
      </c>
      <c r="R30" s="33">
        <f t="shared" si="15"/>
        <v>4452.2299999999996</v>
      </c>
      <c r="S30" s="33">
        <f t="shared" si="4"/>
        <v>33.48107762591416</v>
      </c>
      <c r="T30" s="33">
        <v>8845.52</v>
      </c>
      <c r="U30" s="33">
        <f t="shared" si="5"/>
        <v>66.518922374085847</v>
      </c>
      <c r="V30" s="73">
        <v>0</v>
      </c>
      <c r="W30" s="73">
        <v>0</v>
      </c>
      <c r="X30" s="73">
        <v>0</v>
      </c>
      <c r="Y30" s="33">
        <f t="shared" si="6"/>
        <v>0</v>
      </c>
      <c r="Z30" s="33">
        <v>0</v>
      </c>
      <c r="AA30" s="33">
        <f t="shared" si="9"/>
        <v>8845.52</v>
      </c>
      <c r="AB30" s="33">
        <f t="shared" si="10"/>
        <v>100</v>
      </c>
      <c r="AC30" s="33">
        <f t="shared" si="11"/>
        <v>8845.52</v>
      </c>
      <c r="AD30" s="33">
        <f t="shared" si="7"/>
        <v>100</v>
      </c>
      <c r="AE30" s="33">
        <f t="shared" si="12"/>
        <v>0</v>
      </c>
      <c r="AF30" s="14">
        <f t="shared" si="8"/>
        <v>0</v>
      </c>
      <c r="AG30" s="133">
        <v>0</v>
      </c>
      <c r="AH30" s="178">
        <f t="shared" si="13"/>
        <v>8845.52</v>
      </c>
      <c r="AI30" s="178">
        <f t="shared" si="14"/>
        <v>8845.52</v>
      </c>
      <c r="AL30" s="136"/>
    </row>
    <row r="31" spans="1:38" ht="24.95" customHeight="1" x14ac:dyDescent="0.25">
      <c r="A31" s="62">
        <v>25</v>
      </c>
      <c r="B31" s="63" t="s">
        <v>146</v>
      </c>
      <c r="C31" s="63"/>
      <c r="D31" s="48" t="s">
        <v>86</v>
      </c>
      <c r="E31" s="227" t="s">
        <v>31</v>
      </c>
      <c r="F31" s="48" t="s">
        <v>87</v>
      </c>
      <c r="G31" s="16">
        <v>78683.490000000005</v>
      </c>
      <c r="H31" s="93">
        <v>42</v>
      </c>
      <c r="I31" s="93">
        <v>14</v>
      </c>
      <c r="J31" s="93">
        <v>27</v>
      </c>
      <c r="K31" s="73">
        <v>39</v>
      </c>
      <c r="L31" s="73">
        <v>55</v>
      </c>
      <c r="M31" s="73">
        <v>3</v>
      </c>
      <c r="N31" s="33">
        <f t="shared" si="1"/>
        <v>92.857142857142861</v>
      </c>
      <c r="O31" s="33">
        <v>43195.01</v>
      </c>
      <c r="P31" s="33">
        <f t="shared" si="2"/>
        <v>43195.01</v>
      </c>
      <c r="Q31" s="33">
        <f t="shared" si="3"/>
        <v>100</v>
      </c>
      <c r="R31" s="33">
        <f t="shared" si="15"/>
        <v>28475.82</v>
      </c>
      <c r="S31" s="33">
        <f t="shared" si="4"/>
        <v>65.923864816792488</v>
      </c>
      <c r="T31" s="33">
        <v>14719.19</v>
      </c>
      <c r="U31" s="33">
        <f t="shared" si="5"/>
        <v>34.076135183207505</v>
      </c>
      <c r="V31" s="73">
        <v>5</v>
      </c>
      <c r="W31" s="73">
        <v>9</v>
      </c>
      <c r="X31" s="73">
        <v>0</v>
      </c>
      <c r="Y31" s="33">
        <f t="shared" si="6"/>
        <v>11.904761904761903</v>
      </c>
      <c r="Z31" s="33">
        <v>28111.73</v>
      </c>
      <c r="AA31" s="33">
        <f t="shared" si="9"/>
        <v>42830.92</v>
      </c>
      <c r="AB31" s="33">
        <f t="shared" si="10"/>
        <v>100</v>
      </c>
      <c r="AC31" s="33">
        <f t="shared" si="11"/>
        <v>42830.92</v>
      </c>
      <c r="AD31" s="33">
        <f t="shared" si="7"/>
        <v>100</v>
      </c>
      <c r="AE31" s="33">
        <f t="shared" si="12"/>
        <v>0</v>
      </c>
      <c r="AF31" s="14">
        <f t="shared" si="8"/>
        <v>0</v>
      </c>
      <c r="AG31" s="178">
        <f>'[3]Серп 15'!$AG$8</f>
        <v>28111.73</v>
      </c>
      <c r="AH31" s="178">
        <f t="shared" si="13"/>
        <v>14719.19</v>
      </c>
      <c r="AI31" s="178">
        <f t="shared" si="14"/>
        <v>42830.92</v>
      </c>
      <c r="AL31" s="136"/>
    </row>
    <row r="32" spans="1:38" ht="24.95" customHeight="1" x14ac:dyDescent="0.25">
      <c r="A32" s="62">
        <v>26</v>
      </c>
      <c r="B32" s="63" t="s">
        <v>146</v>
      </c>
      <c r="C32" s="63"/>
      <c r="D32" s="48" t="s">
        <v>88</v>
      </c>
      <c r="E32" s="227" t="s">
        <v>31</v>
      </c>
      <c r="F32" s="48" t="s">
        <v>89</v>
      </c>
      <c r="G32" s="16">
        <v>24921.24</v>
      </c>
      <c r="H32" s="93">
        <v>6</v>
      </c>
      <c r="I32" s="93">
        <v>2</v>
      </c>
      <c r="J32" s="93">
        <v>4</v>
      </c>
      <c r="K32" s="73">
        <v>4</v>
      </c>
      <c r="L32" s="73">
        <v>4</v>
      </c>
      <c r="M32" s="73">
        <v>0</v>
      </c>
      <c r="N32" s="33">
        <f t="shared" si="1"/>
        <v>66.666666666666657</v>
      </c>
      <c r="O32" s="33">
        <v>4365.1899999999996</v>
      </c>
      <c r="P32" s="33">
        <f t="shared" si="2"/>
        <v>4365.1899999999996</v>
      </c>
      <c r="Q32" s="33">
        <f t="shared" si="3"/>
        <v>100</v>
      </c>
      <c r="R32" s="33">
        <f t="shared" si="15"/>
        <v>4365.1899999999996</v>
      </c>
      <c r="S32" s="33">
        <f t="shared" si="4"/>
        <v>100</v>
      </c>
      <c r="T32" s="33">
        <v>0</v>
      </c>
      <c r="U32" s="33">
        <f t="shared" si="5"/>
        <v>0</v>
      </c>
      <c r="V32" s="73">
        <v>1</v>
      </c>
      <c r="W32" s="73">
        <v>3</v>
      </c>
      <c r="X32" s="73">
        <v>0</v>
      </c>
      <c r="Y32" s="33">
        <f t="shared" si="6"/>
        <v>16.666666666666664</v>
      </c>
      <c r="Z32" s="33">
        <v>1534.68</v>
      </c>
      <c r="AA32" s="33">
        <f t="shared" si="9"/>
        <v>1534.68</v>
      </c>
      <c r="AB32" s="33">
        <f t="shared" si="10"/>
        <v>100</v>
      </c>
      <c r="AC32" s="33">
        <f t="shared" si="11"/>
        <v>1534.68</v>
      </c>
      <c r="AD32" s="33">
        <f t="shared" si="7"/>
        <v>100</v>
      </c>
      <c r="AE32" s="33">
        <f t="shared" si="12"/>
        <v>0</v>
      </c>
      <c r="AF32" s="14">
        <f t="shared" si="8"/>
        <v>0</v>
      </c>
      <c r="AG32" s="133">
        <v>0</v>
      </c>
      <c r="AH32" s="178">
        <f t="shared" si="13"/>
        <v>0</v>
      </c>
      <c r="AI32" s="178">
        <f t="shared" si="14"/>
        <v>0</v>
      </c>
      <c r="AL32" s="136"/>
    </row>
    <row r="33" spans="1:38" ht="24.95" customHeight="1" x14ac:dyDescent="0.25">
      <c r="A33" s="62">
        <v>27</v>
      </c>
      <c r="B33" s="63" t="s">
        <v>146</v>
      </c>
      <c r="C33" s="63"/>
      <c r="D33" s="48" t="s">
        <v>90</v>
      </c>
      <c r="E33" s="227" t="s">
        <v>60</v>
      </c>
      <c r="F33" s="48" t="s">
        <v>91</v>
      </c>
      <c r="G33" s="16">
        <v>0</v>
      </c>
      <c r="H33" s="93">
        <v>5</v>
      </c>
      <c r="I33" s="93">
        <v>1</v>
      </c>
      <c r="J33" s="93">
        <v>4</v>
      </c>
      <c r="K33" s="73">
        <v>0</v>
      </c>
      <c r="L33" s="73">
        <v>0</v>
      </c>
      <c r="M33" s="73">
        <v>0</v>
      </c>
      <c r="N33" s="33">
        <f t="shared" si="1"/>
        <v>0</v>
      </c>
      <c r="O33" s="33">
        <v>0</v>
      </c>
      <c r="P33" s="33">
        <f t="shared" si="2"/>
        <v>0</v>
      </c>
      <c r="Q33" s="33">
        <f t="shared" si="3"/>
        <v>0</v>
      </c>
      <c r="R33" s="33">
        <f t="shared" si="15"/>
        <v>0</v>
      </c>
      <c r="S33" s="33">
        <f t="shared" si="4"/>
        <v>0</v>
      </c>
      <c r="T33" s="33">
        <v>0</v>
      </c>
      <c r="U33" s="33">
        <f t="shared" si="5"/>
        <v>0</v>
      </c>
      <c r="V33" s="73">
        <v>0</v>
      </c>
      <c r="W33" s="73">
        <v>0</v>
      </c>
      <c r="X33" s="73">
        <v>0</v>
      </c>
      <c r="Y33" s="33">
        <f t="shared" si="6"/>
        <v>0</v>
      </c>
      <c r="Z33" s="33">
        <v>0</v>
      </c>
      <c r="AA33" s="33">
        <f t="shared" si="9"/>
        <v>0</v>
      </c>
      <c r="AB33" s="33" t="e">
        <f t="shared" si="10"/>
        <v>#DIV/0!</v>
      </c>
      <c r="AC33" s="33">
        <f t="shared" si="11"/>
        <v>0</v>
      </c>
      <c r="AD33" s="33">
        <f t="shared" si="7"/>
        <v>0</v>
      </c>
      <c r="AE33" s="33">
        <f t="shared" si="12"/>
        <v>0</v>
      </c>
      <c r="AF33" s="14">
        <f t="shared" si="8"/>
        <v>0</v>
      </c>
      <c r="AG33" s="133">
        <v>0</v>
      </c>
      <c r="AH33" s="178">
        <f t="shared" si="13"/>
        <v>0</v>
      </c>
      <c r="AI33" s="178">
        <f t="shared" si="14"/>
        <v>0</v>
      </c>
      <c r="AL33" s="136"/>
    </row>
    <row r="34" spans="1:38" ht="24.95" customHeight="1" x14ac:dyDescent="0.25">
      <c r="A34" s="62">
        <v>28</v>
      </c>
      <c r="B34" s="63" t="s">
        <v>146</v>
      </c>
      <c r="C34" s="63"/>
      <c r="D34" s="48" t="s">
        <v>92</v>
      </c>
      <c r="E34" s="227" t="s">
        <v>68</v>
      </c>
      <c r="F34" s="48" t="s">
        <v>93</v>
      </c>
      <c r="G34" s="16">
        <v>14490.35</v>
      </c>
      <c r="H34" s="93">
        <v>47</v>
      </c>
      <c r="I34" s="93">
        <v>16</v>
      </c>
      <c r="J34" s="93">
        <v>26</v>
      </c>
      <c r="K34" s="73">
        <v>21</v>
      </c>
      <c r="L34" s="73">
        <v>21</v>
      </c>
      <c r="M34" s="73">
        <v>2</v>
      </c>
      <c r="N34" s="33">
        <f t="shared" si="1"/>
        <v>44.680851063829785</v>
      </c>
      <c r="O34" s="33">
        <v>14490.35</v>
      </c>
      <c r="P34" s="33">
        <f t="shared" si="2"/>
        <v>14490.35</v>
      </c>
      <c r="Q34" s="33">
        <f t="shared" si="3"/>
        <v>100</v>
      </c>
      <c r="R34" s="33">
        <f t="shared" si="15"/>
        <v>791.70000000000073</v>
      </c>
      <c r="S34" s="33">
        <f t="shared" si="4"/>
        <v>5.4636361440544965</v>
      </c>
      <c r="T34" s="33">
        <v>13698.65</v>
      </c>
      <c r="U34" s="33">
        <f t="shared" si="5"/>
        <v>94.53636385594551</v>
      </c>
      <c r="V34" s="73">
        <v>21</v>
      </c>
      <c r="W34" s="73">
        <v>29</v>
      </c>
      <c r="X34" s="73">
        <v>0</v>
      </c>
      <c r="Y34" s="33">
        <f t="shared" si="6"/>
        <v>44.680851063829785</v>
      </c>
      <c r="Z34" s="33">
        <v>15745.96</v>
      </c>
      <c r="AA34" s="33">
        <f t="shared" si="9"/>
        <v>29444.61</v>
      </c>
      <c r="AB34" s="33">
        <f t="shared" si="10"/>
        <v>100</v>
      </c>
      <c r="AC34" s="33">
        <f t="shared" si="11"/>
        <v>29444.61</v>
      </c>
      <c r="AD34" s="33">
        <f t="shared" si="7"/>
        <v>100</v>
      </c>
      <c r="AE34" s="33">
        <f t="shared" si="12"/>
        <v>0</v>
      </c>
      <c r="AF34" s="14">
        <f t="shared" si="8"/>
        <v>0</v>
      </c>
      <c r="AG34" s="178">
        <f>'[3]Серп 15'!$AG$38</f>
        <v>14929.900000000001</v>
      </c>
      <c r="AH34" s="178">
        <f t="shared" si="13"/>
        <v>13698.65</v>
      </c>
      <c r="AI34" s="178">
        <f t="shared" si="14"/>
        <v>28628.550000000003</v>
      </c>
      <c r="AL34" s="136"/>
    </row>
    <row r="35" spans="1:38" ht="24.95" customHeight="1" x14ac:dyDescent="0.25">
      <c r="A35" s="62">
        <v>29</v>
      </c>
      <c r="B35" s="63" t="s">
        <v>146</v>
      </c>
      <c r="C35" s="63"/>
      <c r="D35" s="48" t="s">
        <v>94</v>
      </c>
      <c r="E35" s="227" t="s">
        <v>95</v>
      </c>
      <c r="F35" s="48" t="s">
        <v>96</v>
      </c>
      <c r="G35" s="16">
        <v>28200.33</v>
      </c>
      <c r="H35" s="93">
        <v>22</v>
      </c>
      <c r="I35" s="93">
        <v>2</v>
      </c>
      <c r="J35" s="93">
        <v>18</v>
      </c>
      <c r="K35" s="73">
        <v>18</v>
      </c>
      <c r="L35" s="73">
        <v>30</v>
      </c>
      <c r="M35" s="73">
        <v>0</v>
      </c>
      <c r="N35" s="33">
        <f t="shared" si="1"/>
        <v>81.818181818181827</v>
      </c>
      <c r="O35" s="33">
        <v>19362.349999999999</v>
      </c>
      <c r="P35" s="33">
        <f t="shared" si="2"/>
        <v>19362.349999999999</v>
      </c>
      <c r="Q35" s="33">
        <f t="shared" si="3"/>
        <v>100</v>
      </c>
      <c r="R35" s="33">
        <f t="shared" si="15"/>
        <v>15127.059999999998</v>
      </c>
      <c r="S35" s="33">
        <f t="shared" si="4"/>
        <v>78.126157207157192</v>
      </c>
      <c r="T35" s="33">
        <v>4235.29</v>
      </c>
      <c r="U35" s="33">
        <f t="shared" si="5"/>
        <v>21.873842792842812</v>
      </c>
      <c r="V35" s="73">
        <v>3</v>
      </c>
      <c r="W35" s="73">
        <v>5</v>
      </c>
      <c r="X35" s="73">
        <v>0</v>
      </c>
      <c r="Y35" s="33">
        <f t="shared" si="6"/>
        <v>13.636363636363635</v>
      </c>
      <c r="Z35" s="33">
        <v>2769.72</v>
      </c>
      <c r="AA35" s="33">
        <f t="shared" si="9"/>
        <v>7005.01</v>
      </c>
      <c r="AB35" s="33">
        <f t="shared" si="10"/>
        <v>100</v>
      </c>
      <c r="AC35" s="33">
        <f t="shared" si="11"/>
        <v>7005.01</v>
      </c>
      <c r="AD35" s="33">
        <f t="shared" si="7"/>
        <v>100</v>
      </c>
      <c r="AE35" s="33">
        <f t="shared" si="12"/>
        <v>0</v>
      </c>
      <c r="AF35" s="14">
        <f t="shared" si="8"/>
        <v>0</v>
      </c>
      <c r="AG35" s="178">
        <f>'[3]Серп 15'!$AG$29</f>
        <v>2769.72</v>
      </c>
      <c r="AH35" s="178">
        <f t="shared" si="13"/>
        <v>4235.29</v>
      </c>
      <c r="AI35" s="178">
        <f t="shared" si="14"/>
        <v>7005.01</v>
      </c>
      <c r="AL35" s="136"/>
    </row>
    <row r="36" spans="1:38" ht="24.95" customHeight="1" x14ac:dyDescent="0.25">
      <c r="A36" s="62">
        <v>30</v>
      </c>
      <c r="B36" s="63" t="s">
        <v>146</v>
      </c>
      <c r="C36" s="63"/>
      <c r="D36" s="48" t="s">
        <v>97</v>
      </c>
      <c r="E36" s="227" t="s">
        <v>63</v>
      </c>
      <c r="F36" s="48" t="s">
        <v>98</v>
      </c>
      <c r="G36" s="16">
        <v>10843.88</v>
      </c>
      <c r="H36" s="93">
        <v>34</v>
      </c>
      <c r="I36" s="93">
        <v>2</v>
      </c>
      <c r="J36" s="93">
        <v>31</v>
      </c>
      <c r="K36" s="73">
        <v>30</v>
      </c>
      <c r="L36" s="73">
        <v>30</v>
      </c>
      <c r="M36" s="73">
        <v>0</v>
      </c>
      <c r="N36" s="33">
        <f t="shared" si="1"/>
        <v>88.235294117647058</v>
      </c>
      <c r="O36" s="33">
        <v>8012.63</v>
      </c>
      <c r="P36" s="33">
        <f t="shared" si="2"/>
        <v>8012.63</v>
      </c>
      <c r="Q36" s="33">
        <f t="shared" si="3"/>
        <v>100</v>
      </c>
      <c r="R36" s="33">
        <f t="shared" si="15"/>
        <v>6887.59</v>
      </c>
      <c r="S36" s="33">
        <f t="shared" si="4"/>
        <v>85.95916696515377</v>
      </c>
      <c r="T36" s="33">
        <v>1125.04</v>
      </c>
      <c r="U36" s="33">
        <f t="shared" si="5"/>
        <v>14.040833034846237</v>
      </c>
      <c r="V36" s="73">
        <v>1</v>
      </c>
      <c r="W36" s="73">
        <v>1</v>
      </c>
      <c r="X36" s="73">
        <v>0</v>
      </c>
      <c r="Y36" s="33">
        <f t="shared" si="6"/>
        <v>2.9411764705882351</v>
      </c>
      <c r="Z36" s="33">
        <v>2111.87</v>
      </c>
      <c r="AA36" s="33">
        <f t="shared" si="9"/>
        <v>3236.91</v>
      </c>
      <c r="AB36" s="33">
        <f t="shared" si="10"/>
        <v>100</v>
      </c>
      <c r="AC36" s="33">
        <f t="shared" si="11"/>
        <v>3236.91</v>
      </c>
      <c r="AD36" s="33">
        <f t="shared" si="7"/>
        <v>100</v>
      </c>
      <c r="AE36" s="33">
        <f t="shared" si="12"/>
        <v>0</v>
      </c>
      <c r="AF36" s="14">
        <f t="shared" si="8"/>
        <v>0</v>
      </c>
      <c r="AG36" s="178">
        <f>'[3]Серп 15'!$AG$17</f>
        <v>2111.87</v>
      </c>
      <c r="AH36" s="178">
        <f t="shared" si="13"/>
        <v>1125.04</v>
      </c>
      <c r="AI36" s="178">
        <f t="shared" si="14"/>
        <v>3236.91</v>
      </c>
      <c r="AL36" s="136"/>
    </row>
    <row r="37" spans="1:38" ht="24.95" customHeight="1" x14ac:dyDescent="0.25">
      <c r="A37" s="62">
        <v>31</v>
      </c>
      <c r="B37" s="63" t="s">
        <v>146</v>
      </c>
      <c r="C37" s="63"/>
      <c r="D37" s="48" t="s">
        <v>99</v>
      </c>
      <c r="E37" s="227" t="s">
        <v>31</v>
      </c>
      <c r="F37" s="48" t="s">
        <v>100</v>
      </c>
      <c r="G37" s="16">
        <v>28300.68</v>
      </c>
      <c r="H37" s="93">
        <v>13</v>
      </c>
      <c r="I37" s="93">
        <v>2</v>
      </c>
      <c r="J37" s="93">
        <v>7</v>
      </c>
      <c r="K37" s="73">
        <v>5</v>
      </c>
      <c r="L37" s="73">
        <v>5</v>
      </c>
      <c r="M37" s="73">
        <v>0</v>
      </c>
      <c r="N37" s="33">
        <f t="shared" si="1"/>
        <v>38.461538461538467</v>
      </c>
      <c r="O37" s="33">
        <v>6324.79</v>
      </c>
      <c r="P37" s="33">
        <f t="shared" si="2"/>
        <v>6324.79</v>
      </c>
      <c r="Q37" s="33">
        <f t="shared" si="3"/>
        <v>100</v>
      </c>
      <c r="R37" s="33">
        <f t="shared" si="15"/>
        <v>3861.38</v>
      </c>
      <c r="S37" s="33">
        <f t="shared" si="4"/>
        <v>61.051513172769376</v>
      </c>
      <c r="T37" s="33">
        <v>2463.41</v>
      </c>
      <c r="U37" s="33">
        <f t="shared" si="5"/>
        <v>38.948486827230624</v>
      </c>
      <c r="V37" s="73">
        <v>2</v>
      </c>
      <c r="W37" s="73">
        <v>2</v>
      </c>
      <c r="X37" s="73">
        <v>0</v>
      </c>
      <c r="Y37" s="33">
        <f t="shared" si="6"/>
        <v>15.384615384615385</v>
      </c>
      <c r="Z37" s="33">
        <v>1617.61</v>
      </c>
      <c r="AA37" s="33">
        <f t="shared" si="9"/>
        <v>4081.0199999999995</v>
      </c>
      <c r="AB37" s="33">
        <f t="shared" si="10"/>
        <v>100</v>
      </c>
      <c r="AC37" s="33">
        <f t="shared" si="11"/>
        <v>4081.0199999999995</v>
      </c>
      <c r="AD37" s="33">
        <f t="shared" si="7"/>
        <v>100</v>
      </c>
      <c r="AE37" s="33">
        <v>0</v>
      </c>
      <c r="AF37" s="14">
        <f t="shared" si="8"/>
        <v>0</v>
      </c>
      <c r="AG37" s="178">
        <f>'[3]Серп 15'!$AG$11</f>
        <v>786.95</v>
      </c>
      <c r="AH37" s="178">
        <f t="shared" si="13"/>
        <v>2463.41</v>
      </c>
      <c r="AI37" s="178">
        <f t="shared" si="14"/>
        <v>3250.3599999999997</v>
      </c>
      <c r="AL37" s="136"/>
    </row>
    <row r="38" spans="1:38" ht="24.95" customHeight="1" x14ac:dyDescent="0.25">
      <c r="A38" s="62">
        <v>32</v>
      </c>
      <c r="B38" s="63" t="s">
        <v>146</v>
      </c>
      <c r="C38" s="63"/>
      <c r="D38" s="48" t="s">
        <v>101</v>
      </c>
      <c r="E38" s="227" t="s">
        <v>31</v>
      </c>
      <c r="F38" s="48" t="s">
        <v>102</v>
      </c>
      <c r="G38" s="16">
        <v>18082.93</v>
      </c>
      <c r="H38" s="93">
        <v>13</v>
      </c>
      <c r="I38" s="93">
        <v>2</v>
      </c>
      <c r="J38" s="93">
        <v>10</v>
      </c>
      <c r="K38" s="73">
        <v>11</v>
      </c>
      <c r="L38" s="73">
        <v>11</v>
      </c>
      <c r="M38" s="73">
        <v>0</v>
      </c>
      <c r="N38" s="33">
        <f t="shared" si="1"/>
        <v>84.615384615384613</v>
      </c>
      <c r="O38" s="33">
        <v>8545.08</v>
      </c>
      <c r="P38" s="33">
        <f t="shared" si="2"/>
        <v>8545.08</v>
      </c>
      <c r="Q38" s="33">
        <f t="shared" si="3"/>
        <v>100</v>
      </c>
      <c r="R38" s="33">
        <f t="shared" si="15"/>
        <v>5888.09</v>
      </c>
      <c r="S38" s="33">
        <f t="shared" si="4"/>
        <v>68.906200995192563</v>
      </c>
      <c r="T38" s="33">
        <v>2656.99</v>
      </c>
      <c r="U38" s="33">
        <f t="shared" si="5"/>
        <v>31.093799004807444</v>
      </c>
      <c r="V38" s="73">
        <v>1</v>
      </c>
      <c r="W38" s="73">
        <v>1</v>
      </c>
      <c r="X38" s="73">
        <v>0</v>
      </c>
      <c r="Y38" s="33">
        <f t="shared" si="6"/>
        <v>7.6923076923076925</v>
      </c>
      <c r="Z38" s="33">
        <v>11042.64</v>
      </c>
      <c r="AA38" s="33">
        <f t="shared" si="9"/>
        <v>13699.63</v>
      </c>
      <c r="AB38" s="33">
        <f t="shared" si="10"/>
        <v>100</v>
      </c>
      <c r="AC38" s="33">
        <f t="shared" si="11"/>
        <v>13699.63</v>
      </c>
      <c r="AD38" s="33">
        <f t="shared" si="7"/>
        <v>100</v>
      </c>
      <c r="AE38" s="33">
        <f t="shared" si="12"/>
        <v>0</v>
      </c>
      <c r="AF38" s="14">
        <f t="shared" si="8"/>
        <v>0</v>
      </c>
      <c r="AG38" s="178">
        <f>'[3]Серп 15'!$AG$10</f>
        <v>11042.64</v>
      </c>
      <c r="AH38" s="178">
        <f t="shared" si="13"/>
        <v>2656.99</v>
      </c>
      <c r="AI38" s="178">
        <f t="shared" si="14"/>
        <v>13699.63</v>
      </c>
      <c r="AL38" s="136"/>
    </row>
    <row r="39" spans="1:38" ht="24.95" customHeight="1" x14ac:dyDescent="0.25">
      <c r="A39" s="62">
        <v>33</v>
      </c>
      <c r="B39" s="63" t="s">
        <v>146</v>
      </c>
      <c r="C39" s="63"/>
      <c r="D39" s="48" t="s">
        <v>103</v>
      </c>
      <c r="E39" s="227" t="s">
        <v>68</v>
      </c>
      <c r="F39" s="48" t="s">
        <v>104</v>
      </c>
      <c r="G39" s="16">
        <v>67227.73</v>
      </c>
      <c r="H39" s="93">
        <v>67</v>
      </c>
      <c r="I39" s="93">
        <v>13</v>
      </c>
      <c r="J39" s="93">
        <v>47</v>
      </c>
      <c r="K39" s="73">
        <v>22</v>
      </c>
      <c r="L39" s="73">
        <v>22</v>
      </c>
      <c r="M39" s="73">
        <v>0</v>
      </c>
      <c r="N39" s="33">
        <f t="shared" si="1"/>
        <v>32.835820895522389</v>
      </c>
      <c r="O39" s="33">
        <v>31050.46</v>
      </c>
      <c r="P39" s="33">
        <f t="shared" si="2"/>
        <v>31050.46</v>
      </c>
      <c r="Q39" s="33">
        <f t="shared" si="3"/>
        <v>100</v>
      </c>
      <c r="R39" s="33">
        <f t="shared" si="15"/>
        <v>13879.309999999998</v>
      </c>
      <c r="S39" s="33">
        <f t="shared" si="4"/>
        <v>44.699208965020162</v>
      </c>
      <c r="T39" s="33">
        <v>17171.150000000001</v>
      </c>
      <c r="U39" s="33">
        <f t="shared" si="5"/>
        <v>55.300791034979845</v>
      </c>
      <c r="V39" s="73">
        <v>12</v>
      </c>
      <c r="W39" s="73">
        <v>18</v>
      </c>
      <c r="X39" s="73">
        <v>0</v>
      </c>
      <c r="Y39" s="33">
        <f t="shared" si="6"/>
        <v>17.910447761194028</v>
      </c>
      <c r="Z39" s="33">
        <v>22419</v>
      </c>
      <c r="AA39" s="33">
        <f t="shared" si="9"/>
        <v>39590.15</v>
      </c>
      <c r="AB39" s="33">
        <f t="shared" si="10"/>
        <v>100</v>
      </c>
      <c r="AC39" s="33">
        <f t="shared" si="11"/>
        <v>39590.15</v>
      </c>
      <c r="AD39" s="33">
        <f t="shared" si="7"/>
        <v>100</v>
      </c>
      <c r="AE39" s="33">
        <f t="shared" si="12"/>
        <v>0</v>
      </c>
      <c r="AF39" s="14">
        <f t="shared" si="8"/>
        <v>0</v>
      </c>
      <c r="AG39" s="178">
        <f>'[3]Серп 15'!$AG$21</f>
        <v>1779.86</v>
      </c>
      <c r="AH39" s="178">
        <f t="shared" si="13"/>
        <v>17171.150000000001</v>
      </c>
      <c r="AI39" s="178">
        <f t="shared" si="14"/>
        <v>18951.010000000002</v>
      </c>
      <c r="AL39" s="136"/>
    </row>
    <row r="40" spans="1:38" s="143" customFormat="1" ht="24.95" customHeight="1" x14ac:dyDescent="0.25">
      <c r="A40" s="62">
        <v>34</v>
      </c>
      <c r="B40" s="63" t="s">
        <v>146</v>
      </c>
      <c r="C40" s="63"/>
      <c r="D40" s="48" t="s">
        <v>105</v>
      </c>
      <c r="E40" s="227" t="s">
        <v>106</v>
      </c>
      <c r="F40" s="48" t="s">
        <v>107</v>
      </c>
      <c r="G40" s="16">
        <v>20473.14</v>
      </c>
      <c r="H40" s="93">
        <v>18</v>
      </c>
      <c r="I40" s="93">
        <v>3</v>
      </c>
      <c r="J40" s="93">
        <v>14</v>
      </c>
      <c r="K40" s="73">
        <v>12</v>
      </c>
      <c r="L40" s="73">
        <v>12</v>
      </c>
      <c r="M40" s="73">
        <v>0</v>
      </c>
      <c r="N40" s="33">
        <f t="shared" si="1"/>
        <v>66.666666666666657</v>
      </c>
      <c r="O40" s="33">
        <v>20473.14</v>
      </c>
      <c r="P40" s="33">
        <f t="shared" si="2"/>
        <v>20473.14</v>
      </c>
      <c r="Q40" s="33">
        <f t="shared" si="3"/>
        <v>100</v>
      </c>
      <c r="R40" s="33">
        <f t="shared" si="15"/>
        <v>0</v>
      </c>
      <c r="S40" s="33">
        <f t="shared" si="4"/>
        <v>0</v>
      </c>
      <c r="T40" s="33">
        <v>20473.14</v>
      </c>
      <c r="U40" s="33">
        <f t="shared" si="5"/>
        <v>100</v>
      </c>
      <c r="V40" s="73">
        <v>2</v>
      </c>
      <c r="W40" s="73">
        <v>3</v>
      </c>
      <c r="X40" s="73">
        <v>0</v>
      </c>
      <c r="Y40" s="33">
        <f t="shared" si="6"/>
        <v>11.111111111111111</v>
      </c>
      <c r="Z40" s="33">
        <v>8622.5300000000007</v>
      </c>
      <c r="AA40" s="33">
        <f t="shared" si="9"/>
        <v>29095.67</v>
      </c>
      <c r="AB40" s="33">
        <f t="shared" si="10"/>
        <v>100</v>
      </c>
      <c r="AC40" s="33">
        <f t="shared" si="11"/>
        <v>29095.67</v>
      </c>
      <c r="AD40" s="33">
        <f t="shared" si="7"/>
        <v>100</v>
      </c>
      <c r="AE40" s="33">
        <f t="shared" si="12"/>
        <v>0</v>
      </c>
      <c r="AF40" s="14">
        <f t="shared" si="8"/>
        <v>0</v>
      </c>
      <c r="AG40" s="178">
        <f>'[3]Серп 15'!$AG$52</f>
        <v>7843.77</v>
      </c>
      <c r="AH40" s="178">
        <f t="shared" si="13"/>
        <v>20473.14</v>
      </c>
      <c r="AI40" s="178">
        <f t="shared" si="14"/>
        <v>28316.91</v>
      </c>
      <c r="AJ40" s="137"/>
      <c r="AK40" s="142"/>
      <c r="AL40" s="142"/>
    </row>
    <row r="41" spans="1:38" ht="24.95" customHeight="1" x14ac:dyDescent="0.25">
      <c r="A41" s="62">
        <v>35</v>
      </c>
      <c r="B41" s="63" t="s">
        <v>146</v>
      </c>
      <c r="C41" s="63"/>
      <c r="D41" s="48" t="s">
        <v>108</v>
      </c>
      <c r="E41" s="227" t="s">
        <v>68</v>
      </c>
      <c r="F41" s="48" t="s">
        <v>109</v>
      </c>
      <c r="G41" s="16">
        <v>27508.22</v>
      </c>
      <c r="H41" s="93">
        <v>15</v>
      </c>
      <c r="I41" s="93">
        <v>4</v>
      </c>
      <c r="J41" s="93">
        <v>10</v>
      </c>
      <c r="K41" s="73">
        <v>10</v>
      </c>
      <c r="L41" s="73">
        <v>10</v>
      </c>
      <c r="M41" s="73">
        <v>1</v>
      </c>
      <c r="N41" s="33">
        <f t="shared" si="1"/>
        <v>66.666666666666657</v>
      </c>
      <c r="O41" s="33">
        <v>7877.95</v>
      </c>
      <c r="P41" s="33">
        <f t="shared" si="2"/>
        <v>7877.95</v>
      </c>
      <c r="Q41" s="33">
        <f t="shared" si="3"/>
        <v>100</v>
      </c>
      <c r="R41" s="33">
        <f t="shared" si="15"/>
        <v>5473.74</v>
      </c>
      <c r="S41" s="33">
        <f t="shared" si="4"/>
        <v>69.481781427909539</v>
      </c>
      <c r="T41" s="33">
        <v>2404.21</v>
      </c>
      <c r="U41" s="33">
        <f t="shared" si="5"/>
        <v>30.518218572090454</v>
      </c>
      <c r="V41" s="73">
        <v>1</v>
      </c>
      <c r="W41" s="73">
        <v>1</v>
      </c>
      <c r="X41" s="73">
        <v>0</v>
      </c>
      <c r="Y41" s="33">
        <f t="shared" si="6"/>
        <v>6.666666666666667</v>
      </c>
      <c r="Z41" s="33">
        <v>479.4</v>
      </c>
      <c r="AA41" s="33">
        <f t="shared" si="9"/>
        <v>2883.61</v>
      </c>
      <c r="AB41" s="33">
        <f t="shared" si="10"/>
        <v>100</v>
      </c>
      <c r="AC41" s="33">
        <f t="shared" si="11"/>
        <v>2883.61</v>
      </c>
      <c r="AD41" s="33">
        <f t="shared" si="7"/>
        <v>100</v>
      </c>
      <c r="AE41" s="33">
        <f t="shared" si="12"/>
        <v>0</v>
      </c>
      <c r="AF41" s="14">
        <f t="shared" si="8"/>
        <v>0</v>
      </c>
      <c r="AG41" s="178">
        <f>'[3]Серп 15'!$AG$12</f>
        <v>479.4</v>
      </c>
      <c r="AH41" s="178">
        <f t="shared" si="13"/>
        <v>2404.21</v>
      </c>
      <c r="AI41" s="178">
        <f t="shared" si="14"/>
        <v>2883.61</v>
      </c>
      <c r="AL41" s="136"/>
    </row>
    <row r="42" spans="1:38" s="143" customFormat="1" ht="24.95" customHeight="1" x14ac:dyDescent="0.25">
      <c r="A42" s="62">
        <v>36</v>
      </c>
      <c r="B42" s="63" t="s">
        <v>146</v>
      </c>
      <c r="C42" s="63"/>
      <c r="D42" s="48" t="s">
        <v>110</v>
      </c>
      <c r="E42" s="227" t="s">
        <v>68</v>
      </c>
      <c r="F42" s="48" t="s">
        <v>111</v>
      </c>
      <c r="G42" s="16">
        <v>25928.42</v>
      </c>
      <c r="H42" s="93">
        <v>17</v>
      </c>
      <c r="I42" s="93">
        <v>4</v>
      </c>
      <c r="J42" s="93">
        <v>13</v>
      </c>
      <c r="K42" s="73">
        <v>11</v>
      </c>
      <c r="L42" s="73">
        <v>11</v>
      </c>
      <c r="M42" s="73">
        <v>0</v>
      </c>
      <c r="N42" s="33">
        <f t="shared" si="1"/>
        <v>64.705882352941174</v>
      </c>
      <c r="O42" s="33">
        <v>15021.14</v>
      </c>
      <c r="P42" s="33">
        <f t="shared" si="2"/>
        <v>15021.14</v>
      </c>
      <c r="Q42" s="33">
        <f t="shared" si="3"/>
        <v>100</v>
      </c>
      <c r="R42" s="33">
        <f t="shared" si="15"/>
        <v>6059.6999999999989</v>
      </c>
      <c r="S42" s="33">
        <f t="shared" si="4"/>
        <v>40.341145878408689</v>
      </c>
      <c r="T42" s="33">
        <v>8961.44</v>
      </c>
      <c r="U42" s="33">
        <f t="shared" si="5"/>
        <v>59.658854121591311</v>
      </c>
      <c r="V42" s="73">
        <v>1</v>
      </c>
      <c r="W42" s="73">
        <v>1</v>
      </c>
      <c r="X42" s="73">
        <v>0</v>
      </c>
      <c r="Y42" s="33">
        <f t="shared" si="6"/>
        <v>5.8823529411764701</v>
      </c>
      <c r="Z42" s="33">
        <v>1790.23</v>
      </c>
      <c r="AA42" s="33">
        <f t="shared" si="9"/>
        <v>10751.67</v>
      </c>
      <c r="AB42" s="33">
        <f t="shared" si="10"/>
        <v>100</v>
      </c>
      <c r="AC42" s="33">
        <f t="shared" si="11"/>
        <v>10751.67</v>
      </c>
      <c r="AD42" s="33">
        <f t="shared" si="7"/>
        <v>100</v>
      </c>
      <c r="AE42" s="33">
        <f t="shared" si="12"/>
        <v>0</v>
      </c>
      <c r="AF42" s="14">
        <f t="shared" si="8"/>
        <v>0</v>
      </c>
      <c r="AG42" s="178">
        <f>'[3]Серп 15'!$AG$13</f>
        <v>1790.23</v>
      </c>
      <c r="AH42" s="178">
        <f t="shared" si="13"/>
        <v>8961.44</v>
      </c>
      <c r="AI42" s="178">
        <f t="shared" si="14"/>
        <v>10751.67</v>
      </c>
      <c r="AJ42" s="137"/>
      <c r="AK42" s="142"/>
      <c r="AL42" s="142"/>
    </row>
    <row r="43" spans="1:38" ht="24.95" customHeight="1" x14ac:dyDescent="0.25">
      <c r="A43" s="62">
        <v>37</v>
      </c>
      <c r="B43" s="63" t="s">
        <v>146</v>
      </c>
      <c r="C43" s="63"/>
      <c r="D43" s="48" t="s">
        <v>112</v>
      </c>
      <c r="E43" s="227" t="s">
        <v>113</v>
      </c>
      <c r="F43" s="48" t="s">
        <v>114</v>
      </c>
      <c r="G43" s="16">
        <v>3737.06</v>
      </c>
      <c r="H43" s="93">
        <v>6</v>
      </c>
      <c r="I43" s="93">
        <v>1</v>
      </c>
      <c r="J43" s="93">
        <v>5</v>
      </c>
      <c r="K43" s="73">
        <v>3</v>
      </c>
      <c r="L43" s="73">
        <v>5</v>
      </c>
      <c r="M43" s="73">
        <v>0</v>
      </c>
      <c r="N43" s="33">
        <f t="shared" si="1"/>
        <v>50</v>
      </c>
      <c r="O43" s="33">
        <v>3737.06</v>
      </c>
      <c r="P43" s="33">
        <f t="shared" si="2"/>
        <v>3737.06</v>
      </c>
      <c r="Q43" s="33">
        <f t="shared" si="3"/>
        <v>100</v>
      </c>
      <c r="R43" s="33">
        <f t="shared" si="15"/>
        <v>2557.31</v>
      </c>
      <c r="S43" s="33">
        <f t="shared" si="4"/>
        <v>68.431066132200186</v>
      </c>
      <c r="T43" s="33">
        <v>1179.75</v>
      </c>
      <c r="U43" s="33">
        <f t="shared" si="5"/>
        <v>31.568933867799821</v>
      </c>
      <c r="V43" s="73">
        <v>3</v>
      </c>
      <c r="W43" s="73">
        <v>3</v>
      </c>
      <c r="X43" s="73">
        <v>0</v>
      </c>
      <c r="Y43" s="33">
        <f t="shared" si="6"/>
        <v>50</v>
      </c>
      <c r="Z43" s="33">
        <v>3076.79</v>
      </c>
      <c r="AA43" s="33">
        <f t="shared" si="9"/>
        <v>4256.54</v>
      </c>
      <c r="AB43" s="33">
        <f t="shared" si="10"/>
        <v>100</v>
      </c>
      <c r="AC43" s="33">
        <f t="shared" si="11"/>
        <v>4256.54</v>
      </c>
      <c r="AD43" s="33">
        <f t="shared" si="7"/>
        <v>100</v>
      </c>
      <c r="AE43" s="33">
        <f t="shared" si="12"/>
        <v>0</v>
      </c>
      <c r="AF43" s="14">
        <f t="shared" si="8"/>
        <v>0</v>
      </c>
      <c r="AG43" s="178">
        <f>'[3]Серп 15'!$AG$46</f>
        <v>2671.53</v>
      </c>
      <c r="AH43" s="178">
        <f t="shared" si="13"/>
        <v>1179.75</v>
      </c>
      <c r="AI43" s="178">
        <f t="shared" si="14"/>
        <v>3851.28</v>
      </c>
      <c r="AL43" s="136"/>
    </row>
    <row r="44" spans="1:38" s="143" customFormat="1" ht="24.95" customHeight="1" x14ac:dyDescent="0.25">
      <c r="A44" s="62">
        <v>38</v>
      </c>
      <c r="B44" s="63" t="s">
        <v>146</v>
      </c>
      <c r="C44" s="63"/>
      <c r="D44" s="48" t="s">
        <v>115</v>
      </c>
      <c r="E44" s="227" t="s">
        <v>106</v>
      </c>
      <c r="F44" s="48" t="s">
        <v>116</v>
      </c>
      <c r="G44" s="16">
        <v>50006.38</v>
      </c>
      <c r="H44" s="93">
        <v>21</v>
      </c>
      <c r="I44" s="93">
        <v>1</v>
      </c>
      <c r="J44" s="93">
        <v>20</v>
      </c>
      <c r="K44" s="73">
        <v>15</v>
      </c>
      <c r="L44" s="73">
        <v>19</v>
      </c>
      <c r="M44" s="73">
        <v>1</v>
      </c>
      <c r="N44" s="33">
        <f t="shared" si="1"/>
        <v>71.428571428571431</v>
      </c>
      <c r="O44" s="33">
        <v>27105.63</v>
      </c>
      <c r="P44" s="33">
        <f t="shared" si="2"/>
        <v>27105.63</v>
      </c>
      <c r="Q44" s="33">
        <f t="shared" si="3"/>
        <v>100</v>
      </c>
      <c r="R44" s="33">
        <f t="shared" si="15"/>
        <v>12920.140000000001</v>
      </c>
      <c r="S44" s="33">
        <f t="shared" si="4"/>
        <v>47.665890813089383</v>
      </c>
      <c r="T44" s="33">
        <v>14185.49</v>
      </c>
      <c r="U44" s="33">
        <f t="shared" si="5"/>
        <v>52.334109186910617</v>
      </c>
      <c r="V44" s="73">
        <v>4</v>
      </c>
      <c r="W44" s="73">
        <v>5</v>
      </c>
      <c r="X44" s="73">
        <v>0</v>
      </c>
      <c r="Y44" s="33">
        <f t="shared" si="6"/>
        <v>19.047619047619047</v>
      </c>
      <c r="Z44" s="33">
        <v>5886.17</v>
      </c>
      <c r="AA44" s="33">
        <f t="shared" si="9"/>
        <v>20071.66</v>
      </c>
      <c r="AB44" s="33">
        <f t="shared" si="10"/>
        <v>100</v>
      </c>
      <c r="AC44" s="33">
        <f t="shared" si="11"/>
        <v>20071.66</v>
      </c>
      <c r="AD44" s="33">
        <f t="shared" si="7"/>
        <v>100</v>
      </c>
      <c r="AE44" s="33">
        <f t="shared" si="12"/>
        <v>0</v>
      </c>
      <c r="AF44" s="14">
        <f t="shared" si="8"/>
        <v>0</v>
      </c>
      <c r="AG44" s="178">
        <f>'[3]Серп 15'!$AG$43</f>
        <v>5886.17</v>
      </c>
      <c r="AH44" s="178">
        <f t="shared" si="13"/>
        <v>14185.49</v>
      </c>
      <c r="AI44" s="178">
        <f t="shared" si="14"/>
        <v>20071.66</v>
      </c>
      <c r="AJ44" s="137"/>
      <c r="AK44" s="142"/>
      <c r="AL44" s="142"/>
    </row>
    <row r="45" spans="1:38" ht="24.95" customHeight="1" x14ac:dyDescent="0.25">
      <c r="A45" s="62">
        <v>39</v>
      </c>
      <c r="B45" s="63" t="s">
        <v>146</v>
      </c>
      <c r="C45" s="63"/>
      <c r="D45" s="48" t="s">
        <v>117</v>
      </c>
      <c r="E45" s="227" t="s">
        <v>31</v>
      </c>
      <c r="F45" s="48" t="s">
        <v>118</v>
      </c>
      <c r="G45" s="16">
        <v>35241.129999999997</v>
      </c>
      <c r="H45" s="93">
        <v>23</v>
      </c>
      <c r="I45" s="93">
        <v>6</v>
      </c>
      <c r="J45" s="93">
        <v>17</v>
      </c>
      <c r="K45" s="73">
        <v>9</v>
      </c>
      <c r="L45" s="73">
        <v>10</v>
      </c>
      <c r="M45" s="73">
        <v>0</v>
      </c>
      <c r="N45" s="33">
        <f t="shared" si="1"/>
        <v>39.130434782608695</v>
      </c>
      <c r="O45" s="33">
        <v>11125.2</v>
      </c>
      <c r="P45" s="33">
        <f t="shared" si="2"/>
        <v>11125.2</v>
      </c>
      <c r="Q45" s="33">
        <f t="shared" si="3"/>
        <v>100</v>
      </c>
      <c r="R45" s="33">
        <f t="shared" si="15"/>
        <v>6117.89</v>
      </c>
      <c r="S45" s="33">
        <f t="shared" si="4"/>
        <v>54.991281055621464</v>
      </c>
      <c r="T45" s="33">
        <v>5007.3100000000004</v>
      </c>
      <c r="U45" s="33">
        <f t="shared" si="5"/>
        <v>45.008718944378529</v>
      </c>
      <c r="V45" s="73">
        <v>13</v>
      </c>
      <c r="W45" s="73">
        <v>15</v>
      </c>
      <c r="X45" s="73">
        <v>1</v>
      </c>
      <c r="Y45" s="33">
        <f t="shared" si="6"/>
        <v>56.521739130434781</v>
      </c>
      <c r="Z45" s="33">
        <v>13622.51</v>
      </c>
      <c r="AA45" s="33">
        <f t="shared" si="9"/>
        <v>18629.82</v>
      </c>
      <c r="AB45" s="33">
        <f t="shared" si="10"/>
        <v>100</v>
      </c>
      <c r="AC45" s="33">
        <f t="shared" si="11"/>
        <v>18629.82</v>
      </c>
      <c r="AD45" s="33">
        <f t="shared" si="7"/>
        <v>100</v>
      </c>
      <c r="AE45" s="33">
        <f t="shared" si="12"/>
        <v>0</v>
      </c>
      <c r="AF45" s="14">
        <f t="shared" si="8"/>
        <v>0</v>
      </c>
      <c r="AG45" s="178">
        <f>'[3]Серп 15'!$AG$34</f>
        <v>13622.51</v>
      </c>
      <c r="AH45" s="178">
        <f t="shared" si="13"/>
        <v>5007.3100000000004</v>
      </c>
      <c r="AI45" s="178">
        <f t="shared" si="14"/>
        <v>18629.82</v>
      </c>
      <c r="AL45" s="136"/>
    </row>
    <row r="46" spans="1:38" ht="24.95" customHeight="1" x14ac:dyDescent="0.25">
      <c r="A46" s="62">
        <v>40</v>
      </c>
      <c r="B46" s="63" t="s">
        <v>146</v>
      </c>
      <c r="C46" s="63"/>
      <c r="D46" s="48" t="s">
        <v>119</v>
      </c>
      <c r="E46" s="227" t="s">
        <v>120</v>
      </c>
      <c r="F46" s="48" t="s">
        <v>121</v>
      </c>
      <c r="G46" s="16">
        <v>659.77</v>
      </c>
      <c r="H46" s="93">
        <v>0</v>
      </c>
      <c r="I46" s="93">
        <v>0</v>
      </c>
      <c r="J46" s="93">
        <v>0</v>
      </c>
      <c r="K46" s="73">
        <v>0</v>
      </c>
      <c r="L46" s="73">
        <v>0</v>
      </c>
      <c r="M46" s="73">
        <v>0</v>
      </c>
      <c r="N46" s="33">
        <f t="shared" si="1"/>
        <v>0</v>
      </c>
      <c r="O46" s="33">
        <v>0</v>
      </c>
      <c r="P46" s="33">
        <f t="shared" si="2"/>
        <v>0</v>
      </c>
      <c r="Q46" s="33">
        <f t="shared" si="3"/>
        <v>0</v>
      </c>
      <c r="R46" s="33">
        <f t="shared" si="15"/>
        <v>0</v>
      </c>
      <c r="S46" s="33">
        <f t="shared" si="4"/>
        <v>0</v>
      </c>
      <c r="T46" s="33">
        <v>0</v>
      </c>
      <c r="U46" s="33">
        <f t="shared" si="5"/>
        <v>0</v>
      </c>
      <c r="V46" s="73">
        <v>0</v>
      </c>
      <c r="W46" s="73">
        <v>0</v>
      </c>
      <c r="X46" s="73">
        <v>0</v>
      </c>
      <c r="Y46" s="33">
        <f t="shared" si="6"/>
        <v>0</v>
      </c>
      <c r="Z46" s="33">
        <v>0</v>
      </c>
      <c r="AA46" s="33">
        <f t="shared" si="9"/>
        <v>0</v>
      </c>
      <c r="AB46" s="33" t="e">
        <f t="shared" si="10"/>
        <v>#DIV/0!</v>
      </c>
      <c r="AC46" s="33">
        <f t="shared" si="11"/>
        <v>0</v>
      </c>
      <c r="AD46" s="33">
        <f t="shared" si="7"/>
        <v>0</v>
      </c>
      <c r="AE46" s="33">
        <f t="shared" si="12"/>
        <v>0</v>
      </c>
      <c r="AF46" s="14">
        <f t="shared" si="8"/>
        <v>0</v>
      </c>
      <c r="AG46" s="133"/>
      <c r="AH46" s="178">
        <f t="shared" si="13"/>
        <v>0</v>
      </c>
      <c r="AI46" s="178">
        <f t="shared" si="14"/>
        <v>0</v>
      </c>
      <c r="AL46" s="136"/>
    </row>
    <row r="47" spans="1:38" ht="24.95" customHeight="1" x14ac:dyDescent="0.25">
      <c r="A47" s="62">
        <v>41</v>
      </c>
      <c r="B47" s="63" t="s">
        <v>146</v>
      </c>
      <c r="C47" s="63"/>
      <c r="D47" s="48" t="s">
        <v>122</v>
      </c>
      <c r="E47" s="227" t="s">
        <v>31</v>
      </c>
      <c r="F47" s="48" t="s">
        <v>123</v>
      </c>
      <c r="G47" s="16">
        <v>0</v>
      </c>
      <c r="H47" s="93">
        <v>0</v>
      </c>
      <c r="I47" s="93">
        <v>0</v>
      </c>
      <c r="J47" s="93">
        <v>0</v>
      </c>
      <c r="K47" s="73">
        <v>0</v>
      </c>
      <c r="L47" s="73">
        <v>0</v>
      </c>
      <c r="M47" s="73">
        <v>0</v>
      </c>
      <c r="N47" s="33">
        <f t="shared" si="1"/>
        <v>0</v>
      </c>
      <c r="O47" s="33">
        <v>0</v>
      </c>
      <c r="P47" s="33">
        <f t="shared" si="2"/>
        <v>0</v>
      </c>
      <c r="Q47" s="33">
        <f t="shared" si="3"/>
        <v>0</v>
      </c>
      <c r="R47" s="33">
        <f t="shared" si="15"/>
        <v>0</v>
      </c>
      <c r="S47" s="33">
        <f t="shared" si="4"/>
        <v>0</v>
      </c>
      <c r="T47" s="33">
        <v>0</v>
      </c>
      <c r="U47" s="33">
        <f t="shared" si="5"/>
        <v>0</v>
      </c>
      <c r="V47" s="73">
        <v>0</v>
      </c>
      <c r="W47" s="73">
        <v>0</v>
      </c>
      <c r="X47" s="73">
        <v>0</v>
      </c>
      <c r="Y47" s="33">
        <f t="shared" si="6"/>
        <v>0</v>
      </c>
      <c r="Z47" s="33">
        <v>0</v>
      </c>
      <c r="AA47" s="33">
        <f t="shared" si="9"/>
        <v>0</v>
      </c>
      <c r="AB47" s="33" t="e">
        <f t="shared" si="10"/>
        <v>#DIV/0!</v>
      </c>
      <c r="AC47" s="33">
        <f t="shared" si="11"/>
        <v>0</v>
      </c>
      <c r="AD47" s="33">
        <f t="shared" si="7"/>
        <v>0</v>
      </c>
      <c r="AE47" s="33">
        <f t="shared" si="12"/>
        <v>0</v>
      </c>
      <c r="AF47" s="14">
        <f t="shared" si="8"/>
        <v>0</v>
      </c>
      <c r="AG47" s="133">
        <v>0</v>
      </c>
      <c r="AH47" s="178">
        <f t="shared" si="13"/>
        <v>0</v>
      </c>
      <c r="AI47" s="178">
        <f t="shared" si="14"/>
        <v>0</v>
      </c>
      <c r="AL47" s="136"/>
    </row>
    <row r="48" spans="1:38" ht="24.95" customHeight="1" x14ac:dyDescent="0.25">
      <c r="A48" s="62">
        <v>42</v>
      </c>
      <c r="B48" s="63" t="s">
        <v>146</v>
      </c>
      <c r="C48" s="63"/>
      <c r="D48" s="48" t="s">
        <v>124</v>
      </c>
      <c r="E48" s="227" t="s">
        <v>106</v>
      </c>
      <c r="F48" s="48" t="s">
        <v>125</v>
      </c>
      <c r="G48" s="16">
        <v>33437.410000000003</v>
      </c>
      <c r="H48" s="93">
        <v>18</v>
      </c>
      <c r="I48" s="93">
        <v>4</v>
      </c>
      <c r="J48" s="93">
        <v>9</v>
      </c>
      <c r="K48" s="73">
        <v>11</v>
      </c>
      <c r="L48" s="73">
        <v>12</v>
      </c>
      <c r="M48" s="73">
        <v>0</v>
      </c>
      <c r="N48" s="33">
        <f t="shared" si="1"/>
        <v>61.111111111111114</v>
      </c>
      <c r="O48" s="33">
        <v>13801.29</v>
      </c>
      <c r="P48" s="33">
        <f t="shared" si="2"/>
        <v>13801.29</v>
      </c>
      <c r="Q48" s="33">
        <f t="shared" si="3"/>
        <v>100</v>
      </c>
      <c r="R48" s="33">
        <f t="shared" si="15"/>
        <v>5005.7400000000016</v>
      </c>
      <c r="S48" s="33">
        <f t="shared" si="4"/>
        <v>36.270087796140807</v>
      </c>
      <c r="T48" s="33">
        <v>8795.5499999999993</v>
      </c>
      <c r="U48" s="33">
        <f t="shared" si="5"/>
        <v>63.729912203859193</v>
      </c>
      <c r="V48" s="73">
        <v>5</v>
      </c>
      <c r="W48" s="73">
        <v>7</v>
      </c>
      <c r="X48" s="73">
        <v>0</v>
      </c>
      <c r="Y48" s="33">
        <f t="shared" si="6"/>
        <v>27.777777777777779</v>
      </c>
      <c r="Z48" s="33">
        <v>18067.71</v>
      </c>
      <c r="AA48" s="33">
        <f t="shared" si="9"/>
        <v>26863.26</v>
      </c>
      <c r="AB48" s="33">
        <f t="shared" si="10"/>
        <v>100</v>
      </c>
      <c r="AC48" s="33">
        <f t="shared" si="11"/>
        <v>26863.26</v>
      </c>
      <c r="AD48" s="33">
        <f t="shared" si="7"/>
        <v>100</v>
      </c>
      <c r="AE48" s="33">
        <f t="shared" si="12"/>
        <v>0</v>
      </c>
      <c r="AF48" s="14">
        <f t="shared" si="8"/>
        <v>0</v>
      </c>
      <c r="AG48" s="178">
        <f>'[3]Серп 15'!$AG$31</f>
        <v>18067.71</v>
      </c>
      <c r="AH48" s="178">
        <f t="shared" si="13"/>
        <v>8795.5499999999993</v>
      </c>
      <c r="AI48" s="178">
        <f t="shared" si="14"/>
        <v>26863.26</v>
      </c>
      <c r="AL48" s="136"/>
    </row>
    <row r="49" spans="1:38" ht="24.95" customHeight="1" x14ac:dyDescent="0.25">
      <c r="A49" s="62">
        <v>43</v>
      </c>
      <c r="B49" s="63" t="s">
        <v>146</v>
      </c>
      <c r="C49" s="63"/>
      <c r="D49" s="48" t="s">
        <v>126</v>
      </c>
      <c r="E49" s="227" t="s">
        <v>31</v>
      </c>
      <c r="F49" s="48" t="s">
        <v>127</v>
      </c>
      <c r="G49" s="16">
        <v>38990.449999999997</v>
      </c>
      <c r="H49" s="93">
        <v>22</v>
      </c>
      <c r="I49" s="93">
        <v>4</v>
      </c>
      <c r="J49" s="93">
        <v>16</v>
      </c>
      <c r="K49" s="73">
        <v>11</v>
      </c>
      <c r="L49" s="73">
        <v>19</v>
      </c>
      <c r="M49" s="73">
        <v>0</v>
      </c>
      <c r="N49" s="33">
        <f t="shared" si="1"/>
        <v>50</v>
      </c>
      <c r="O49" s="33">
        <v>22324.080000000002</v>
      </c>
      <c r="P49" s="33">
        <f t="shared" si="2"/>
        <v>22324.080000000002</v>
      </c>
      <c r="Q49" s="33">
        <f t="shared" si="3"/>
        <v>100</v>
      </c>
      <c r="R49" s="33">
        <f t="shared" si="15"/>
        <v>9345.2000000000025</v>
      </c>
      <c r="S49" s="33">
        <f t="shared" si="4"/>
        <v>41.861523520790115</v>
      </c>
      <c r="T49" s="33">
        <v>12978.88</v>
      </c>
      <c r="U49" s="33">
        <f t="shared" si="5"/>
        <v>58.138476479209885</v>
      </c>
      <c r="V49" s="73">
        <v>9</v>
      </c>
      <c r="W49" s="73">
        <v>11</v>
      </c>
      <c r="X49" s="73">
        <v>0</v>
      </c>
      <c r="Y49" s="33">
        <f t="shared" si="6"/>
        <v>40.909090909090914</v>
      </c>
      <c r="Z49" s="33">
        <v>11111.99</v>
      </c>
      <c r="AA49" s="33">
        <f t="shared" si="9"/>
        <v>24090.87</v>
      </c>
      <c r="AB49" s="33">
        <f t="shared" si="10"/>
        <v>100</v>
      </c>
      <c r="AC49" s="33">
        <f t="shared" si="11"/>
        <v>24090.87</v>
      </c>
      <c r="AD49" s="33">
        <f t="shared" si="7"/>
        <v>100</v>
      </c>
      <c r="AE49" s="33">
        <f t="shared" si="12"/>
        <v>0</v>
      </c>
      <c r="AF49" s="14">
        <f t="shared" si="8"/>
        <v>0</v>
      </c>
      <c r="AG49" s="178">
        <f>'[3]Серп 15'!$AG$42</f>
        <v>11111.99</v>
      </c>
      <c r="AH49" s="178">
        <f t="shared" si="13"/>
        <v>12978.88</v>
      </c>
      <c r="AI49" s="178">
        <f t="shared" si="14"/>
        <v>24090.87</v>
      </c>
      <c r="AL49" s="136"/>
    </row>
    <row r="50" spans="1:38" ht="24.95" customHeight="1" x14ac:dyDescent="0.25">
      <c r="A50" s="62">
        <v>44</v>
      </c>
      <c r="B50" s="63" t="s">
        <v>146</v>
      </c>
      <c r="C50" s="63"/>
      <c r="D50" s="48" t="s">
        <v>128</v>
      </c>
      <c r="E50" s="227" t="s">
        <v>120</v>
      </c>
      <c r="F50" s="48" t="s">
        <v>129</v>
      </c>
      <c r="G50" s="16">
        <v>15962.39</v>
      </c>
      <c r="H50" s="93">
        <v>9</v>
      </c>
      <c r="I50" s="93">
        <v>1</v>
      </c>
      <c r="J50" s="93">
        <v>8</v>
      </c>
      <c r="K50" s="73">
        <v>3</v>
      </c>
      <c r="L50" s="73">
        <v>3</v>
      </c>
      <c r="M50" s="73">
        <v>0</v>
      </c>
      <c r="N50" s="33">
        <f t="shared" si="1"/>
        <v>33.333333333333329</v>
      </c>
      <c r="O50" s="33">
        <v>3349.5</v>
      </c>
      <c r="P50" s="33">
        <f t="shared" si="2"/>
        <v>3349.5</v>
      </c>
      <c r="Q50" s="33">
        <f t="shared" si="3"/>
        <v>100</v>
      </c>
      <c r="R50" s="33">
        <f t="shared" si="15"/>
        <v>3349.5</v>
      </c>
      <c r="S50" s="33">
        <f t="shared" si="4"/>
        <v>100</v>
      </c>
      <c r="T50" s="33">
        <v>0</v>
      </c>
      <c r="U50" s="33">
        <f t="shared" si="5"/>
        <v>0</v>
      </c>
      <c r="V50" s="73">
        <v>7</v>
      </c>
      <c r="W50" s="73">
        <v>8</v>
      </c>
      <c r="X50" s="73">
        <v>0</v>
      </c>
      <c r="Y50" s="33">
        <f t="shared" si="6"/>
        <v>77.777777777777786</v>
      </c>
      <c r="Z50" s="33">
        <v>12421.38</v>
      </c>
      <c r="AA50" s="33">
        <f t="shared" si="9"/>
        <v>12421.38</v>
      </c>
      <c r="AB50" s="33">
        <f t="shared" si="10"/>
        <v>100</v>
      </c>
      <c r="AC50" s="33">
        <f t="shared" si="11"/>
        <v>12421.38</v>
      </c>
      <c r="AD50" s="33">
        <f t="shared" si="7"/>
        <v>100</v>
      </c>
      <c r="AE50" s="33">
        <f t="shared" si="12"/>
        <v>0</v>
      </c>
      <c r="AF50" s="14">
        <f t="shared" si="8"/>
        <v>0</v>
      </c>
      <c r="AG50" s="178">
        <f>'[3]Серп 15'!$AG$41</f>
        <v>12421.38</v>
      </c>
      <c r="AH50" s="178">
        <f t="shared" si="13"/>
        <v>0</v>
      </c>
      <c r="AI50" s="178">
        <f t="shared" si="14"/>
        <v>12421.38</v>
      </c>
      <c r="AL50" s="136"/>
    </row>
    <row r="51" spans="1:38" ht="24.95" customHeight="1" x14ac:dyDescent="0.25">
      <c r="A51" s="62">
        <v>45</v>
      </c>
      <c r="B51" s="63" t="s">
        <v>146</v>
      </c>
      <c r="C51" s="63"/>
      <c r="D51" s="48" t="s">
        <v>130</v>
      </c>
      <c r="E51" s="227" t="s">
        <v>131</v>
      </c>
      <c r="F51" s="48" t="s">
        <v>132</v>
      </c>
      <c r="G51" s="16">
        <v>26813.72</v>
      </c>
      <c r="H51" s="93">
        <v>8</v>
      </c>
      <c r="I51" s="93">
        <v>1</v>
      </c>
      <c r="J51" s="93">
        <v>6</v>
      </c>
      <c r="K51" s="73">
        <v>5</v>
      </c>
      <c r="L51" s="73">
        <v>7</v>
      </c>
      <c r="M51" s="73">
        <v>0</v>
      </c>
      <c r="N51" s="33">
        <f t="shared" si="1"/>
        <v>62.5</v>
      </c>
      <c r="O51" s="33">
        <v>5481.46</v>
      </c>
      <c r="P51" s="33">
        <f t="shared" si="2"/>
        <v>5481.46</v>
      </c>
      <c r="Q51" s="33">
        <f t="shared" si="3"/>
        <v>100</v>
      </c>
      <c r="R51" s="33">
        <f t="shared" si="15"/>
        <v>0</v>
      </c>
      <c r="S51" s="33">
        <f t="shared" si="4"/>
        <v>0</v>
      </c>
      <c r="T51" s="33">
        <v>5481.46</v>
      </c>
      <c r="U51" s="33">
        <f t="shared" si="5"/>
        <v>100</v>
      </c>
      <c r="V51" s="73">
        <v>2</v>
      </c>
      <c r="W51" s="73">
        <v>2</v>
      </c>
      <c r="X51" s="73">
        <v>0</v>
      </c>
      <c r="Y51" s="33">
        <f t="shared" si="6"/>
        <v>25</v>
      </c>
      <c r="Z51" s="33">
        <v>1358.83</v>
      </c>
      <c r="AA51" s="33">
        <f t="shared" si="9"/>
        <v>6840.29</v>
      </c>
      <c r="AB51" s="33">
        <f t="shared" si="10"/>
        <v>100</v>
      </c>
      <c r="AC51" s="33">
        <f t="shared" si="11"/>
        <v>6840.29</v>
      </c>
      <c r="AD51" s="33">
        <f t="shared" si="7"/>
        <v>100</v>
      </c>
      <c r="AE51" s="33">
        <f t="shared" si="12"/>
        <v>0</v>
      </c>
      <c r="AF51" s="14">
        <f t="shared" si="8"/>
        <v>0</v>
      </c>
      <c r="AG51" s="178">
        <f>'[3]Серп 15'!$AG$33</f>
        <v>1358.83</v>
      </c>
      <c r="AH51" s="178">
        <f t="shared" si="13"/>
        <v>5481.46</v>
      </c>
      <c r="AI51" s="178">
        <f t="shared" si="14"/>
        <v>6840.29</v>
      </c>
      <c r="AL51" s="136"/>
    </row>
    <row r="52" spans="1:38" ht="24.95" customHeight="1" x14ac:dyDescent="0.25">
      <c r="A52" s="62">
        <v>46</v>
      </c>
      <c r="B52" s="63" t="s">
        <v>146</v>
      </c>
      <c r="C52" s="63"/>
      <c r="D52" s="48" t="s">
        <v>133</v>
      </c>
      <c r="E52" s="227" t="s">
        <v>68</v>
      </c>
      <c r="F52" s="48" t="s">
        <v>134</v>
      </c>
      <c r="G52" s="16">
        <v>0</v>
      </c>
      <c r="H52" s="93">
        <v>6</v>
      </c>
      <c r="I52" s="93">
        <v>0</v>
      </c>
      <c r="J52" s="93">
        <v>4</v>
      </c>
      <c r="K52" s="73">
        <v>0</v>
      </c>
      <c r="L52" s="73">
        <v>0</v>
      </c>
      <c r="M52" s="73">
        <v>0</v>
      </c>
      <c r="N52" s="33">
        <f t="shared" si="1"/>
        <v>0</v>
      </c>
      <c r="O52" s="33">
        <v>0</v>
      </c>
      <c r="P52" s="33">
        <f t="shared" si="2"/>
        <v>0</v>
      </c>
      <c r="Q52" s="33">
        <f t="shared" si="3"/>
        <v>0</v>
      </c>
      <c r="R52" s="33">
        <f t="shared" si="15"/>
        <v>0</v>
      </c>
      <c r="S52" s="33">
        <f t="shared" si="4"/>
        <v>0</v>
      </c>
      <c r="T52" s="33">
        <v>0</v>
      </c>
      <c r="U52" s="33">
        <f t="shared" si="5"/>
        <v>0</v>
      </c>
      <c r="V52" s="73">
        <v>0</v>
      </c>
      <c r="W52" s="73">
        <v>0</v>
      </c>
      <c r="X52" s="73">
        <v>0</v>
      </c>
      <c r="Y52" s="33">
        <f t="shared" si="6"/>
        <v>0</v>
      </c>
      <c r="Z52" s="33">
        <v>0</v>
      </c>
      <c r="AA52" s="33">
        <f t="shared" si="9"/>
        <v>0</v>
      </c>
      <c r="AB52" s="33" t="e">
        <f t="shared" si="10"/>
        <v>#DIV/0!</v>
      </c>
      <c r="AC52" s="33">
        <f t="shared" si="11"/>
        <v>0</v>
      </c>
      <c r="AD52" s="33">
        <f t="shared" si="7"/>
        <v>0</v>
      </c>
      <c r="AE52" s="33">
        <f t="shared" si="12"/>
        <v>0</v>
      </c>
      <c r="AF52" s="14">
        <f t="shared" si="8"/>
        <v>0</v>
      </c>
      <c r="AG52" s="133">
        <v>0</v>
      </c>
      <c r="AH52" s="178">
        <f t="shared" si="13"/>
        <v>0</v>
      </c>
      <c r="AI52" s="178">
        <f t="shared" si="14"/>
        <v>0</v>
      </c>
      <c r="AL52" s="136"/>
    </row>
    <row r="53" spans="1:38" s="143" customFormat="1" ht="24.95" customHeight="1" x14ac:dyDescent="0.25">
      <c r="A53" s="62">
        <v>47</v>
      </c>
      <c r="B53" s="63" t="s">
        <v>146</v>
      </c>
      <c r="C53" s="63"/>
      <c r="D53" s="48" t="s">
        <v>135</v>
      </c>
      <c r="E53" s="227" t="s">
        <v>136</v>
      </c>
      <c r="F53" s="48" t="s">
        <v>137</v>
      </c>
      <c r="G53" s="16">
        <v>52199.42</v>
      </c>
      <c r="H53" s="93">
        <v>21</v>
      </c>
      <c r="I53" s="93">
        <v>2</v>
      </c>
      <c r="J53" s="93">
        <v>19</v>
      </c>
      <c r="K53" s="73">
        <v>21</v>
      </c>
      <c r="L53" s="73">
        <v>24</v>
      </c>
      <c r="M53" s="73">
        <v>3</v>
      </c>
      <c r="N53" s="33">
        <f t="shared" si="1"/>
        <v>100</v>
      </c>
      <c r="O53" s="33">
        <v>35215.5</v>
      </c>
      <c r="P53" s="33">
        <f t="shared" si="2"/>
        <v>35215.5</v>
      </c>
      <c r="Q53" s="33">
        <f t="shared" si="3"/>
        <v>100</v>
      </c>
      <c r="R53" s="33">
        <f t="shared" si="15"/>
        <v>12119.169999999998</v>
      </c>
      <c r="S53" s="33">
        <f t="shared" si="4"/>
        <v>34.414306200394705</v>
      </c>
      <c r="T53" s="33">
        <v>23096.33</v>
      </c>
      <c r="U53" s="33">
        <f t="shared" si="5"/>
        <v>65.585693799605295</v>
      </c>
      <c r="V53" s="73">
        <v>3</v>
      </c>
      <c r="W53" s="73">
        <v>5</v>
      </c>
      <c r="X53" s="73">
        <v>0</v>
      </c>
      <c r="Y53" s="33">
        <f t="shared" si="6"/>
        <v>14.285714285714285</v>
      </c>
      <c r="Z53" s="33">
        <v>4819.7299999999996</v>
      </c>
      <c r="AA53" s="33">
        <f t="shared" si="9"/>
        <v>27916.06</v>
      </c>
      <c r="AB53" s="33">
        <f t="shared" si="10"/>
        <v>100</v>
      </c>
      <c r="AC53" s="33">
        <f t="shared" si="11"/>
        <v>27916.06</v>
      </c>
      <c r="AD53" s="33">
        <f t="shared" si="7"/>
        <v>100</v>
      </c>
      <c r="AE53" s="33">
        <f t="shared" si="12"/>
        <v>0</v>
      </c>
      <c r="AF53" s="14">
        <f t="shared" si="8"/>
        <v>0</v>
      </c>
      <c r="AG53" s="178">
        <f>'[3]Серп 15'!$AG$19</f>
        <v>4819.7299999999996</v>
      </c>
      <c r="AH53" s="178">
        <f t="shared" si="13"/>
        <v>23096.33</v>
      </c>
      <c r="AI53" s="178">
        <f t="shared" si="14"/>
        <v>27916.06</v>
      </c>
      <c r="AJ53" s="137"/>
      <c r="AK53" s="142"/>
      <c r="AL53" s="142"/>
    </row>
    <row r="54" spans="1:38" ht="24.95" customHeight="1" x14ac:dyDescent="0.25">
      <c r="A54" s="62">
        <v>48</v>
      </c>
      <c r="B54" s="63" t="s">
        <v>146</v>
      </c>
      <c r="C54" s="63"/>
      <c r="D54" s="48" t="s">
        <v>138</v>
      </c>
      <c r="E54" s="227" t="s">
        <v>113</v>
      </c>
      <c r="F54" s="48" t="s">
        <v>139</v>
      </c>
      <c r="G54" s="16">
        <v>29496.21</v>
      </c>
      <c r="H54" s="93">
        <v>21</v>
      </c>
      <c r="I54" s="93">
        <v>4</v>
      </c>
      <c r="J54" s="93">
        <v>17</v>
      </c>
      <c r="K54" s="73">
        <v>14</v>
      </c>
      <c r="L54" s="73">
        <v>14</v>
      </c>
      <c r="M54" s="73">
        <v>0</v>
      </c>
      <c r="N54" s="33">
        <f t="shared" si="1"/>
        <v>66.666666666666657</v>
      </c>
      <c r="O54" s="33">
        <v>20318.66</v>
      </c>
      <c r="P54" s="33">
        <f t="shared" si="2"/>
        <v>20318.66</v>
      </c>
      <c r="Q54" s="33">
        <f t="shared" si="3"/>
        <v>100</v>
      </c>
      <c r="R54" s="33">
        <f t="shared" si="15"/>
        <v>4993.7999999999993</v>
      </c>
      <c r="S54" s="33">
        <f t="shared" si="4"/>
        <v>24.577408155852794</v>
      </c>
      <c r="T54" s="33">
        <v>15324.86</v>
      </c>
      <c r="U54" s="33">
        <f t="shared" si="5"/>
        <v>75.422591844147206</v>
      </c>
      <c r="V54" s="73">
        <v>5</v>
      </c>
      <c r="W54" s="73">
        <v>9</v>
      </c>
      <c r="X54" s="73">
        <v>0</v>
      </c>
      <c r="Y54" s="33">
        <f t="shared" si="6"/>
        <v>23.809523809523807</v>
      </c>
      <c r="Z54" s="33">
        <v>7211.6</v>
      </c>
      <c r="AA54" s="33">
        <f t="shared" si="9"/>
        <v>22536.46</v>
      </c>
      <c r="AB54" s="33">
        <f t="shared" si="10"/>
        <v>100</v>
      </c>
      <c r="AC54" s="33">
        <f t="shared" si="11"/>
        <v>22536.46</v>
      </c>
      <c r="AD54" s="33">
        <f t="shared" si="7"/>
        <v>100</v>
      </c>
      <c r="AE54" s="33">
        <f t="shared" si="12"/>
        <v>0</v>
      </c>
      <c r="AF54" s="14">
        <f t="shared" si="8"/>
        <v>0</v>
      </c>
      <c r="AG54" s="178">
        <f>'[3]Серп 15'!$AG$36</f>
        <v>7211.5999999999995</v>
      </c>
      <c r="AH54" s="178">
        <f t="shared" si="13"/>
        <v>15324.86</v>
      </c>
      <c r="AI54" s="178">
        <f t="shared" si="14"/>
        <v>22536.46</v>
      </c>
      <c r="AL54" s="136"/>
    </row>
    <row r="55" spans="1:38" s="143" customFormat="1" ht="24.95" customHeight="1" x14ac:dyDescent="0.25">
      <c r="A55" s="62">
        <v>49</v>
      </c>
      <c r="B55" s="63" t="s">
        <v>146</v>
      </c>
      <c r="C55" s="63"/>
      <c r="D55" s="48" t="s">
        <v>140</v>
      </c>
      <c r="E55" s="227" t="s">
        <v>113</v>
      </c>
      <c r="F55" s="48" t="s">
        <v>141</v>
      </c>
      <c r="G55" s="16">
        <v>27926.3</v>
      </c>
      <c r="H55" s="93">
        <v>10</v>
      </c>
      <c r="I55" s="93">
        <v>0</v>
      </c>
      <c r="J55" s="93">
        <v>10</v>
      </c>
      <c r="K55" s="73">
        <v>8</v>
      </c>
      <c r="L55" s="73">
        <v>8</v>
      </c>
      <c r="M55" s="73">
        <v>0</v>
      </c>
      <c r="N55" s="33">
        <f t="shared" si="1"/>
        <v>80</v>
      </c>
      <c r="O55" s="33">
        <v>5063.0600000000004</v>
      </c>
      <c r="P55" s="33">
        <f t="shared" si="2"/>
        <v>5063.0600000000004</v>
      </c>
      <c r="Q55" s="33">
        <f t="shared" si="3"/>
        <v>100</v>
      </c>
      <c r="R55" s="33">
        <f t="shared" si="15"/>
        <v>3306.63</v>
      </c>
      <c r="S55" s="33">
        <f t="shared" si="4"/>
        <v>65.308923852373852</v>
      </c>
      <c r="T55" s="33">
        <v>1756.43</v>
      </c>
      <c r="U55" s="33">
        <f t="shared" si="5"/>
        <v>34.691076147626134</v>
      </c>
      <c r="V55" s="73">
        <v>2</v>
      </c>
      <c r="W55" s="73">
        <v>3</v>
      </c>
      <c r="X55" s="73">
        <v>0</v>
      </c>
      <c r="Y55" s="33">
        <f t="shared" si="6"/>
        <v>20</v>
      </c>
      <c r="Z55" s="33">
        <v>3796.24</v>
      </c>
      <c r="AA55" s="33">
        <f t="shared" si="9"/>
        <v>5552.67</v>
      </c>
      <c r="AB55" s="33">
        <f t="shared" si="10"/>
        <v>100</v>
      </c>
      <c r="AC55" s="33">
        <f t="shared" si="11"/>
        <v>5552.67</v>
      </c>
      <c r="AD55" s="33">
        <f t="shared" si="7"/>
        <v>100</v>
      </c>
      <c r="AE55" s="33">
        <f t="shared" si="12"/>
        <v>0</v>
      </c>
      <c r="AF55" s="14">
        <f t="shared" si="8"/>
        <v>0</v>
      </c>
      <c r="AG55" s="178">
        <f>'[3]Серп 15'!$AG$35</f>
        <v>3796.24</v>
      </c>
      <c r="AH55" s="178">
        <f t="shared" si="13"/>
        <v>1756.43</v>
      </c>
      <c r="AI55" s="178">
        <f t="shared" si="14"/>
        <v>5552.67</v>
      </c>
      <c r="AJ55" s="137"/>
      <c r="AK55" s="189"/>
      <c r="AL55" s="142"/>
    </row>
    <row r="56" spans="1:38" s="143" customFormat="1" ht="24.95" customHeight="1" x14ac:dyDescent="0.25">
      <c r="A56" s="62">
        <v>50</v>
      </c>
      <c r="B56" s="63" t="s">
        <v>146</v>
      </c>
      <c r="C56" s="63"/>
      <c r="D56" s="48" t="s">
        <v>142</v>
      </c>
      <c r="E56" s="227" t="s">
        <v>68</v>
      </c>
      <c r="F56" s="48" t="s">
        <v>143</v>
      </c>
      <c r="G56" s="16">
        <v>17496.89</v>
      </c>
      <c r="H56" s="93">
        <v>24</v>
      </c>
      <c r="I56" s="93">
        <v>2</v>
      </c>
      <c r="J56" s="93">
        <v>20</v>
      </c>
      <c r="K56" s="73">
        <v>12</v>
      </c>
      <c r="L56" s="73">
        <v>12</v>
      </c>
      <c r="M56" s="73">
        <v>1</v>
      </c>
      <c r="N56" s="33">
        <f t="shared" si="1"/>
        <v>50</v>
      </c>
      <c r="O56" s="33">
        <v>17496.89</v>
      </c>
      <c r="P56" s="33">
        <f t="shared" si="2"/>
        <v>17496.89</v>
      </c>
      <c r="Q56" s="33">
        <f t="shared" si="3"/>
        <v>100</v>
      </c>
      <c r="R56" s="33">
        <f t="shared" si="15"/>
        <v>8068.119999999999</v>
      </c>
      <c r="S56" s="33">
        <f t="shared" si="4"/>
        <v>46.11173757164844</v>
      </c>
      <c r="T56" s="33">
        <v>9428.77</v>
      </c>
      <c r="U56" s="33">
        <f t="shared" si="5"/>
        <v>53.888262428351553</v>
      </c>
      <c r="V56" s="73">
        <v>18</v>
      </c>
      <c r="W56" s="73">
        <v>21</v>
      </c>
      <c r="X56" s="73">
        <v>0</v>
      </c>
      <c r="Y56" s="33">
        <f t="shared" si="6"/>
        <v>75</v>
      </c>
      <c r="Z56" s="33">
        <v>13168.96</v>
      </c>
      <c r="AA56" s="33">
        <f t="shared" si="9"/>
        <v>22597.73</v>
      </c>
      <c r="AB56" s="33">
        <f t="shared" si="10"/>
        <v>100</v>
      </c>
      <c r="AC56" s="33">
        <f t="shared" si="11"/>
        <v>22597.73</v>
      </c>
      <c r="AD56" s="33">
        <f t="shared" si="7"/>
        <v>100</v>
      </c>
      <c r="AE56" s="33">
        <f t="shared" si="12"/>
        <v>0</v>
      </c>
      <c r="AF56" s="14">
        <f t="shared" si="8"/>
        <v>0</v>
      </c>
      <c r="AG56" s="178">
        <f>'[3]Серп 15'!$AG$45</f>
        <v>11805.99</v>
      </c>
      <c r="AH56" s="178">
        <f t="shared" si="13"/>
        <v>9428.77</v>
      </c>
      <c r="AI56" s="178">
        <f t="shared" si="14"/>
        <v>21234.760000000002</v>
      </c>
      <c r="AJ56" s="137"/>
      <c r="AK56" s="142"/>
      <c r="AL56" s="142"/>
    </row>
    <row r="57" spans="1:38" s="143" customFormat="1" ht="24.95" customHeight="1" x14ac:dyDescent="0.25">
      <c r="A57" s="62">
        <v>51</v>
      </c>
      <c r="B57" s="63" t="s">
        <v>146</v>
      </c>
      <c r="C57" s="63"/>
      <c r="D57" s="48" t="s">
        <v>144</v>
      </c>
      <c r="E57" s="227" t="s">
        <v>63</v>
      </c>
      <c r="F57" s="48" t="s">
        <v>145</v>
      </c>
      <c r="G57" s="16">
        <v>83319.520000000004</v>
      </c>
      <c r="H57" s="93">
        <v>145</v>
      </c>
      <c r="I57" s="93">
        <v>3</v>
      </c>
      <c r="J57" s="93">
        <v>139</v>
      </c>
      <c r="K57" s="73">
        <v>113</v>
      </c>
      <c r="L57" s="73">
        <v>53</v>
      </c>
      <c r="M57" s="73">
        <v>0</v>
      </c>
      <c r="N57" s="33">
        <f t="shared" si="1"/>
        <v>77.931034482758619</v>
      </c>
      <c r="O57" s="33">
        <v>42550.64</v>
      </c>
      <c r="P57" s="33">
        <f t="shared" si="2"/>
        <v>42550.64</v>
      </c>
      <c r="Q57" s="33">
        <f t="shared" si="3"/>
        <v>100</v>
      </c>
      <c r="R57" s="33">
        <f t="shared" si="15"/>
        <v>25650.6</v>
      </c>
      <c r="S57" s="33">
        <f t="shared" si="4"/>
        <v>60.282524540171423</v>
      </c>
      <c r="T57" s="33">
        <v>16900.04</v>
      </c>
      <c r="U57" s="33">
        <f t="shared" si="5"/>
        <v>39.71747545982857</v>
      </c>
      <c r="V57" s="73">
        <v>27</v>
      </c>
      <c r="W57" s="73">
        <v>29</v>
      </c>
      <c r="X57" s="73">
        <v>0</v>
      </c>
      <c r="Y57" s="33">
        <f t="shared" si="6"/>
        <v>18.620689655172416</v>
      </c>
      <c r="Z57" s="33">
        <v>13216.88</v>
      </c>
      <c r="AA57" s="33">
        <f t="shared" si="9"/>
        <v>30116.92</v>
      </c>
      <c r="AB57" s="33">
        <f t="shared" si="10"/>
        <v>100</v>
      </c>
      <c r="AC57" s="33">
        <f t="shared" si="11"/>
        <v>30116.92</v>
      </c>
      <c r="AD57" s="33">
        <f t="shared" si="7"/>
        <v>100</v>
      </c>
      <c r="AE57" s="33">
        <f t="shared" si="12"/>
        <v>0</v>
      </c>
      <c r="AF57" s="14">
        <f t="shared" si="8"/>
        <v>0</v>
      </c>
      <c r="AG57" s="178">
        <f>'[3]Серп 15'!$AG$7</f>
        <v>11383.179999999998</v>
      </c>
      <c r="AH57" s="178">
        <f t="shared" si="13"/>
        <v>16900.04</v>
      </c>
      <c r="AI57" s="178">
        <f t="shared" si="14"/>
        <v>28283.22</v>
      </c>
      <c r="AJ57" s="137"/>
      <c r="AK57" s="142"/>
      <c r="AL57" s="142"/>
    </row>
    <row r="58" spans="1:38" ht="42" customHeight="1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1464246.3399999994</v>
      </c>
      <c r="H58" s="35">
        <f t="shared" ref="H58:M58" si="16">SUM(H7:H57)</f>
        <v>1073</v>
      </c>
      <c r="I58" s="35">
        <f t="shared" si="16"/>
        <v>161</v>
      </c>
      <c r="J58" s="35">
        <f t="shared" si="16"/>
        <v>841</v>
      </c>
      <c r="K58" s="35">
        <f t="shared" si="16"/>
        <v>639</v>
      </c>
      <c r="L58" s="35">
        <f t="shared" si="16"/>
        <v>677</v>
      </c>
      <c r="M58" s="35">
        <f t="shared" si="16"/>
        <v>17</v>
      </c>
      <c r="N58" s="33">
        <f>IF(H58=0,0,K58/H58)*100</f>
        <v>59.55265610438024</v>
      </c>
      <c r="O58" s="35">
        <f>SUM(O7:O57)</f>
        <v>702095.20000000007</v>
      </c>
      <c r="P58" s="35">
        <f>SUM(P7:P57)</f>
        <v>702095.20000000007</v>
      </c>
      <c r="Q58" s="33">
        <f>IF(O58=0,0,P58/O58)*100</f>
        <v>100</v>
      </c>
      <c r="R58" s="35">
        <f>SUM(R7:R57)</f>
        <v>355336.87000000005</v>
      </c>
      <c r="S58" s="33">
        <f>IF(P58=0,0,R58/P58)*100</f>
        <v>50.61092427351732</v>
      </c>
      <c r="T58" s="76">
        <f>SUM(T7:T57)</f>
        <v>344702.64999999997</v>
      </c>
      <c r="U58" s="33">
        <f>IF(P58=0,0,T58/P58)*100</f>
        <v>49.096283523943754</v>
      </c>
      <c r="V58" s="74">
        <f>SUM(V7:V57)</f>
        <v>250</v>
      </c>
      <c r="W58" s="74">
        <f>SUM(W7:W57)</f>
        <v>334</v>
      </c>
      <c r="X58" s="35">
        <f>SUM(X7:X57)</f>
        <v>1</v>
      </c>
      <c r="Y58" s="33">
        <f>IF(H58=0,0,V58/H58)*100</f>
        <v>23.299161230195715</v>
      </c>
      <c r="Z58" s="108">
        <f>SUM(Z7:Z57)</f>
        <v>395674.82799999998</v>
      </c>
      <c r="AA58" s="108">
        <f>SUM(AA7:AA57)</f>
        <v>740377.478</v>
      </c>
      <c r="AB58" s="33">
        <f t="shared" si="10"/>
        <v>100.00000000000003</v>
      </c>
      <c r="AC58" s="108">
        <f>SUM(AC7:AC57)</f>
        <v>740377.478</v>
      </c>
      <c r="AD58" s="33">
        <f>IF(AA58=0,0,AC58/AA58)*100</f>
        <v>100</v>
      </c>
      <c r="AE58" s="33">
        <f>SUM(AE7:AE57)</f>
        <v>0</v>
      </c>
      <c r="AF58" s="14">
        <f>IF(AA58=0,0,AE58/AA58)*100</f>
        <v>0</v>
      </c>
      <c r="AG58" s="180">
        <f>SUM(AG7:AG57)</f>
        <v>357907.32999999996</v>
      </c>
      <c r="AH58" s="180">
        <f>SUM(AH7:AH57)</f>
        <v>344702.64999999997</v>
      </c>
      <c r="AI58" s="180">
        <f>SUM(AI7:AI57)</f>
        <v>702609.98</v>
      </c>
      <c r="AL58" s="136"/>
    </row>
    <row r="59" spans="1:38" s="137" customFormat="1" ht="42" customHeight="1" x14ac:dyDescent="0.25">
      <c r="A59" s="209"/>
      <c r="B59" s="233"/>
      <c r="C59" s="233"/>
      <c r="D59" s="209"/>
      <c r="E59" s="228"/>
      <c r="F59" s="209"/>
      <c r="G59" s="209"/>
      <c r="H59" s="110"/>
      <c r="I59" s="110"/>
      <c r="J59" s="110"/>
      <c r="K59" s="110"/>
      <c r="L59" s="110"/>
      <c r="M59" s="110"/>
      <c r="N59" s="111"/>
      <c r="O59" s="110"/>
      <c r="P59" s="110"/>
      <c r="Q59" s="111"/>
      <c r="R59" s="110"/>
      <c r="S59" s="111"/>
      <c r="T59" s="112"/>
      <c r="U59" s="111"/>
      <c r="V59" s="110"/>
      <c r="W59" s="110"/>
      <c r="X59" s="110"/>
      <c r="Y59" s="111"/>
      <c r="Z59" s="113"/>
      <c r="AA59" s="385"/>
      <c r="AB59" s="385"/>
      <c r="AC59" s="385"/>
      <c r="AD59" s="111"/>
      <c r="AE59" s="111"/>
      <c r="AF59" s="148"/>
      <c r="AG59" s="180"/>
      <c r="AH59" s="180"/>
      <c r="AI59" s="180"/>
    </row>
    <row r="60" spans="1:38" s="137" customFormat="1" ht="42" customHeight="1" x14ac:dyDescent="0.25">
      <c r="A60" s="209"/>
      <c r="B60" s="233"/>
      <c r="C60" s="233"/>
      <c r="D60" s="209"/>
      <c r="E60" s="228"/>
      <c r="F60" s="209"/>
      <c r="G60" s="209"/>
      <c r="H60" s="110"/>
      <c r="I60" s="110"/>
      <c r="J60" s="110"/>
      <c r="K60" s="110"/>
      <c r="L60" s="110"/>
      <c r="M60" s="110"/>
      <c r="N60" s="111"/>
      <c r="O60" s="110"/>
      <c r="P60" s="110"/>
      <c r="Q60" s="111"/>
      <c r="R60" s="110"/>
      <c r="S60" s="111"/>
      <c r="T60" s="112"/>
      <c r="U60" s="111"/>
      <c r="V60" s="110"/>
      <c r="W60" s="110"/>
      <c r="X60" s="110"/>
      <c r="Y60" s="111"/>
      <c r="Z60" s="113"/>
      <c r="AA60" s="113"/>
      <c r="AB60" s="363" t="s">
        <v>184</v>
      </c>
      <c r="AC60" s="363"/>
      <c r="AD60" s="138"/>
      <c r="AE60" s="373" t="s">
        <v>185</v>
      </c>
      <c r="AF60" s="373"/>
      <c r="AG60" s="180"/>
      <c r="AH60" s="180"/>
      <c r="AI60" s="180"/>
    </row>
    <row r="61" spans="1:38" s="137" customFormat="1" ht="42" customHeight="1" x14ac:dyDescent="0.25">
      <c r="B61" s="153"/>
      <c r="C61" s="153"/>
      <c r="D61" s="154"/>
      <c r="E61" s="22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4" t="s">
        <v>180</v>
      </c>
      <c r="T61" s="112">
        <v>728494.79</v>
      </c>
      <c r="U61" s="109"/>
      <c r="V61" s="109"/>
      <c r="W61" s="109"/>
      <c r="X61" s="109"/>
      <c r="Y61" s="109"/>
      <c r="Z61" s="113"/>
      <c r="AA61" s="113"/>
      <c r="AB61" s="131" t="s">
        <v>166</v>
      </c>
      <c r="AC61" s="129">
        <f>T58</f>
        <v>344702.64999999997</v>
      </c>
      <c r="AD61" s="129"/>
      <c r="AE61" s="381"/>
      <c r="AF61" s="381"/>
      <c r="AG61" s="133"/>
    </row>
    <row r="62" spans="1:38" s="137" customFormat="1" ht="42" customHeight="1" x14ac:dyDescent="0.25">
      <c r="B62" s="153"/>
      <c r="C62" s="153"/>
      <c r="D62" s="154"/>
      <c r="E62" s="22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360" t="s">
        <v>181</v>
      </c>
      <c r="S62" s="115" t="s">
        <v>177</v>
      </c>
      <c r="T62" s="116">
        <f>AC58</f>
        <v>740377.478</v>
      </c>
      <c r="U62" s="109"/>
      <c r="V62" s="109"/>
      <c r="W62" s="109"/>
      <c r="X62" s="109"/>
      <c r="Y62" s="109"/>
      <c r="Z62" s="128"/>
      <c r="AA62" s="364" t="s">
        <v>167</v>
      </c>
      <c r="AB62" s="364"/>
      <c r="AC62" s="130">
        <f>AG58</f>
        <v>357907.32999999996</v>
      </c>
      <c r="AD62" s="139" t="s">
        <v>171</v>
      </c>
      <c r="AE62" s="376">
        <v>92998.91</v>
      </c>
      <c r="AF62" s="376"/>
      <c r="AG62" s="133"/>
    </row>
    <row r="63" spans="1:38" s="137" customFormat="1" ht="42" customHeight="1" x14ac:dyDescent="0.25">
      <c r="B63" s="153"/>
      <c r="C63" s="153"/>
      <c r="D63" s="154"/>
      <c r="E63" s="22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360"/>
      <c r="S63" s="115" t="s">
        <v>178</v>
      </c>
      <c r="T63" s="117">
        <v>43532.480000000003</v>
      </c>
      <c r="U63" s="109"/>
      <c r="V63" s="109"/>
      <c r="W63" s="109"/>
      <c r="X63" s="109"/>
      <c r="Y63" s="109"/>
      <c r="Z63" s="128"/>
      <c r="AA63" s="364" t="s">
        <v>168</v>
      </c>
      <c r="AB63" s="364"/>
      <c r="AC63" s="128">
        <v>90523.56</v>
      </c>
      <c r="AD63" s="139" t="s">
        <v>172</v>
      </c>
      <c r="AE63" s="375">
        <v>520874.99</v>
      </c>
      <c r="AF63" s="375"/>
      <c r="AG63" s="133"/>
    </row>
    <row r="64" spans="1:38" s="137" customFormat="1" ht="42" customHeight="1" x14ac:dyDescent="0.25">
      <c r="B64" s="153"/>
      <c r="C64" s="153"/>
      <c r="D64" s="154"/>
      <c r="E64" s="22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360"/>
      <c r="S64" s="118" t="s">
        <v>179</v>
      </c>
      <c r="T64" s="109">
        <v>10305.209999999999</v>
      </c>
      <c r="U64" s="109"/>
      <c r="V64" s="109"/>
      <c r="W64" s="109"/>
      <c r="X64" s="109"/>
      <c r="Y64" s="109"/>
      <c r="Z64" s="128"/>
      <c r="AA64" s="365" t="s">
        <v>169</v>
      </c>
      <c r="AB64" s="365"/>
      <c r="AC64" s="129">
        <v>12385.79</v>
      </c>
      <c r="AD64" s="140" t="s">
        <v>173</v>
      </c>
      <c r="AE64" s="377">
        <f>AE62+AE63</f>
        <v>613873.9</v>
      </c>
      <c r="AF64" s="374"/>
      <c r="AG64" s="133"/>
    </row>
    <row r="65" spans="2:43" s="137" customFormat="1" ht="42" customHeight="1" x14ac:dyDescent="0.25">
      <c r="B65" s="153"/>
      <c r="C65" s="153"/>
      <c r="D65" s="154"/>
      <c r="E65" s="22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 t="s">
        <v>182</v>
      </c>
      <c r="S65" s="109"/>
      <c r="T65" s="115">
        <v>176172.34</v>
      </c>
      <c r="U65" s="109"/>
      <c r="V65" s="109"/>
      <c r="W65" s="109"/>
      <c r="X65" s="109"/>
      <c r="Y65" s="109"/>
      <c r="Z65" s="128"/>
      <c r="AA65" s="362" t="s">
        <v>170</v>
      </c>
      <c r="AB65" s="362"/>
      <c r="AC65" s="130">
        <f>SUM(AC62:AC64)</f>
        <v>460816.67999999993</v>
      </c>
      <c r="AD65" s="128"/>
      <c r="AE65" s="128"/>
      <c r="AF65" s="133"/>
      <c r="AG65" s="133"/>
    </row>
    <row r="66" spans="2:43" s="137" customFormat="1" ht="42" customHeight="1" x14ac:dyDescent="0.25">
      <c r="B66" s="153"/>
      <c r="C66" s="153"/>
      <c r="D66" s="154"/>
      <c r="E66" s="22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19">
        <f>T61-T62-T63-T64-T65</f>
        <v>-241892.71799999996</v>
      </c>
      <c r="U66" s="109"/>
      <c r="V66" s="109"/>
      <c r="W66" s="109"/>
      <c r="X66" s="109"/>
      <c r="Y66" s="109"/>
      <c r="Z66" s="128"/>
      <c r="AA66" s="128"/>
      <c r="AB66" s="128"/>
      <c r="AC66" s="130">
        <v>0.45</v>
      </c>
      <c r="AD66" s="128"/>
      <c r="AE66" s="128"/>
      <c r="AF66" s="133"/>
      <c r="AG66" s="133"/>
    </row>
    <row r="67" spans="2:43" s="137" customFormat="1" ht="42" customHeight="1" x14ac:dyDescent="0.25">
      <c r="B67" s="153"/>
      <c r="C67" s="153"/>
      <c r="E67" s="22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92">
        <f>SUM(AC65:AC66)</f>
        <v>460817.12999999995</v>
      </c>
      <c r="AD67" s="109"/>
      <c r="AE67" s="109"/>
    </row>
    <row r="68" spans="2:43" s="137" customFormat="1" ht="42" customHeight="1" x14ac:dyDescent="0.25">
      <c r="B68" s="153"/>
      <c r="C68" s="153"/>
      <c r="E68" s="22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</row>
    <row r="69" spans="2:43" s="120" customFormat="1" ht="42" customHeight="1" x14ac:dyDescent="0.25">
      <c r="B69" s="195"/>
      <c r="C69" s="195"/>
      <c r="E69" s="230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G69" s="137"/>
      <c r="AH69" s="137"/>
      <c r="AI69" s="137"/>
      <c r="AJ69" s="137"/>
    </row>
    <row r="70" spans="2:43" s="120" customFormat="1" ht="42" customHeight="1" x14ac:dyDescent="0.25">
      <c r="B70" s="195"/>
      <c r="C70" s="195"/>
      <c r="E70" s="230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G70" s="137"/>
      <c r="AH70" s="137"/>
      <c r="AI70" s="137"/>
      <c r="AJ70" s="137"/>
    </row>
    <row r="71" spans="2:43" s="78" customFormat="1" ht="42" customHeight="1" x14ac:dyDescent="0.25">
      <c r="B71" s="66"/>
      <c r="C71" s="195"/>
      <c r="E71" s="231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135"/>
      <c r="AC71" s="135"/>
      <c r="AD71" s="135"/>
      <c r="AE71" s="135"/>
      <c r="AF71" s="120"/>
      <c r="AG71" s="137"/>
      <c r="AH71" s="137"/>
      <c r="AI71" s="137"/>
      <c r="AJ71" s="137"/>
      <c r="AK71" s="120"/>
      <c r="AL71" s="120"/>
      <c r="AM71" s="120"/>
      <c r="AN71" s="120"/>
      <c r="AO71" s="120"/>
      <c r="AP71" s="120"/>
      <c r="AQ71" s="120"/>
    </row>
    <row r="72" spans="2:43" s="78" customFormat="1" ht="42" customHeight="1" x14ac:dyDescent="0.25">
      <c r="B72" s="66"/>
      <c r="C72" s="195"/>
      <c r="E72" s="231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135"/>
      <c r="AC72" s="135"/>
      <c r="AD72" s="135"/>
      <c r="AE72" s="135"/>
      <c r="AF72" s="120"/>
      <c r="AG72" s="137"/>
      <c r="AH72" s="137"/>
      <c r="AI72" s="137"/>
      <c r="AJ72" s="137"/>
      <c r="AK72" s="120"/>
      <c r="AL72" s="120"/>
    </row>
    <row r="73" spans="2:43" s="78" customFormat="1" ht="42" customHeight="1" x14ac:dyDescent="0.25">
      <c r="B73" s="66"/>
      <c r="C73" s="66"/>
      <c r="E73" s="231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135"/>
      <c r="AC73" s="135"/>
      <c r="AD73" s="135"/>
      <c r="AE73" s="135"/>
      <c r="AF73" s="120"/>
      <c r="AG73" s="137"/>
      <c r="AH73" s="137"/>
      <c r="AI73" s="137"/>
      <c r="AJ73" s="137"/>
      <c r="AK73" s="120"/>
      <c r="AL73" s="120"/>
    </row>
    <row r="74" spans="2:43" s="78" customFormat="1" ht="42" customHeight="1" x14ac:dyDescent="0.25">
      <c r="B74" s="66"/>
      <c r="C74" s="66"/>
      <c r="E74" s="231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G74" s="137"/>
      <c r="AH74" s="137"/>
      <c r="AI74" s="137"/>
      <c r="AJ74" s="137"/>
      <c r="AK74" s="120"/>
    </row>
    <row r="75" spans="2:43" s="78" customFormat="1" ht="42" customHeight="1" x14ac:dyDescent="0.25">
      <c r="B75" s="66"/>
      <c r="C75" s="66"/>
      <c r="E75" s="231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G75" s="137"/>
      <c r="AH75" s="137"/>
      <c r="AI75" s="137"/>
      <c r="AJ75" s="137"/>
      <c r="AK75" s="120"/>
    </row>
    <row r="76" spans="2:43" s="78" customFormat="1" ht="42" customHeight="1" x14ac:dyDescent="0.25">
      <c r="B76" s="66"/>
      <c r="C76" s="66"/>
      <c r="E76" s="231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G76" s="137"/>
      <c r="AH76" s="137"/>
      <c r="AI76" s="137"/>
      <c r="AJ76" s="137"/>
      <c r="AK76" s="120"/>
    </row>
    <row r="77" spans="2:43" s="78" customFormat="1" ht="42" customHeight="1" x14ac:dyDescent="0.25">
      <c r="B77" s="66"/>
      <c r="C77" s="66"/>
      <c r="E77" s="231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G77" s="137"/>
      <c r="AH77" s="137"/>
      <c r="AI77" s="137"/>
      <c r="AJ77" s="137"/>
      <c r="AK77" s="120"/>
    </row>
  </sheetData>
  <mergeCells count="47">
    <mergeCell ref="AA65:AB65"/>
    <mergeCell ref="AE61:AF61"/>
    <mergeCell ref="R62:R64"/>
    <mergeCell ref="AA62:AB62"/>
    <mergeCell ref="AE62:AF62"/>
    <mergeCell ref="AA63:AB63"/>
    <mergeCell ref="AE63:AF63"/>
    <mergeCell ref="AA64:AB64"/>
    <mergeCell ref="AE64:AF64"/>
    <mergeCell ref="A58:F58"/>
    <mergeCell ref="AA59:AC59"/>
    <mergeCell ref="AB60:AC60"/>
    <mergeCell ref="AE60:AF60"/>
    <mergeCell ref="V4:V5"/>
    <mergeCell ref="W4:W5"/>
    <mergeCell ref="X4:X5"/>
    <mergeCell ref="Y4:Y5"/>
    <mergeCell ref="Z4:Z5"/>
    <mergeCell ref="AA4:AB4"/>
    <mergeCell ref="M4:M5"/>
    <mergeCell ref="N4:N5"/>
    <mergeCell ref="O4:O5"/>
    <mergeCell ref="P4:Q4"/>
    <mergeCell ref="T4:U4"/>
    <mergeCell ref="AC4:AD4"/>
    <mergeCell ref="K3:O3"/>
    <mergeCell ref="P3:U3"/>
    <mergeCell ref="V3:Z3"/>
    <mergeCell ref="AA3:AF3"/>
    <mergeCell ref="R4:S4"/>
    <mergeCell ref="AE4:AF4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H4:H5"/>
    <mergeCell ref="I4:I5"/>
    <mergeCell ref="J4:J5"/>
    <mergeCell ref="K4:K5"/>
    <mergeCell ref="L4:L5"/>
    <mergeCell ref="V2:AF2"/>
  </mergeCells>
  <pageMargins left="0.11811023622047245" right="0.11811023622047245" top="0" bottom="0" header="0.11811023622047245" footer="0.11811023622047245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opLeftCell="E1" zoomScale="80" zoomScaleNormal="80" workbookViewId="0">
      <selection activeCell="AD37" sqref="AD37"/>
    </sheetView>
  </sheetViews>
  <sheetFormatPr defaultColWidth="9.7109375" defaultRowHeight="12.75" x14ac:dyDescent="0.2"/>
  <cols>
    <col min="1" max="1" width="3.7109375" style="3" customWidth="1"/>
    <col min="2" max="2" width="12.42578125" style="3" customWidth="1"/>
    <col min="3" max="3" width="7.5703125" style="3" customWidth="1"/>
    <col min="4" max="4" width="12.28515625" style="46" customWidth="1"/>
    <col min="5" max="5" width="12.5703125" style="46" customWidth="1"/>
    <col min="6" max="6" width="10.42578125" style="46" customWidth="1"/>
    <col min="7" max="7" width="6.85546875" style="3" customWidth="1"/>
    <col min="8" max="8" width="6.28515625" style="3" customWidth="1"/>
    <col min="9" max="9" width="8.42578125" style="3" customWidth="1"/>
    <col min="10" max="10" width="6.5703125" style="3" customWidth="1"/>
    <col min="11" max="11" width="4.85546875" style="3" customWidth="1"/>
    <col min="12" max="12" width="7.5703125" style="3" customWidth="1"/>
    <col min="13" max="13" width="7.42578125" style="3" customWidth="1"/>
    <col min="14" max="14" width="7.85546875" style="3" customWidth="1"/>
    <col min="15" max="15" width="9.7109375" style="37"/>
    <col min="16" max="16" width="9" style="37" bestFit="1" customWidth="1"/>
    <col min="17" max="17" width="9.7109375" style="3"/>
    <col min="18" max="18" width="9" style="37" bestFit="1" customWidth="1"/>
    <col min="19" max="19" width="8.28515625" style="3" customWidth="1"/>
    <col min="20" max="20" width="9" style="37" bestFit="1" customWidth="1"/>
    <col min="21" max="21" width="8.42578125" style="3" customWidth="1"/>
    <col min="22" max="22" width="5.5703125" style="3" customWidth="1"/>
    <col min="23" max="23" width="6" style="3" customWidth="1"/>
    <col min="24" max="24" width="5.85546875" style="3" customWidth="1"/>
    <col min="25" max="25" width="7.7109375" style="3" customWidth="1"/>
    <col min="26" max="26" width="7.28515625" style="3" customWidth="1"/>
    <col min="27" max="27" width="7.7109375" style="3" customWidth="1"/>
    <col min="28" max="28" width="7.140625" style="3" customWidth="1"/>
    <col min="29" max="29" width="6.85546875" style="3" customWidth="1"/>
    <col min="30" max="30" width="7.42578125" style="3" customWidth="1"/>
    <col min="31" max="31" width="6.85546875" style="3" customWidth="1"/>
    <col min="32" max="32" width="7.7109375" style="3" customWidth="1"/>
    <col min="33" max="16384" width="9.7109375" style="3"/>
  </cols>
  <sheetData>
    <row r="1" spans="1:32" s="4" customFormat="1" ht="61.5" customHeight="1" x14ac:dyDescent="0.2">
      <c r="A1" s="241" t="s">
        <v>149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2" spans="1:32" s="4" customFormat="1" ht="24" customHeight="1" x14ac:dyDescent="0.2">
      <c r="A2" s="243" t="s">
        <v>3</v>
      </c>
      <c r="B2" s="243" t="s">
        <v>21</v>
      </c>
      <c r="C2" s="243" t="s">
        <v>22</v>
      </c>
      <c r="D2" s="277" t="s">
        <v>1</v>
      </c>
      <c r="E2" s="277" t="s">
        <v>4</v>
      </c>
      <c r="F2" s="277" t="s">
        <v>0</v>
      </c>
      <c r="G2" s="280" t="s">
        <v>20</v>
      </c>
      <c r="H2" s="283" t="s">
        <v>11</v>
      </c>
      <c r="I2" s="284"/>
      <c r="J2" s="285"/>
      <c r="K2" s="289" t="s">
        <v>12</v>
      </c>
      <c r="L2" s="290"/>
      <c r="M2" s="290"/>
      <c r="N2" s="290"/>
      <c r="O2" s="290"/>
      <c r="P2" s="290"/>
      <c r="Q2" s="290"/>
      <c r="R2" s="290"/>
      <c r="S2" s="290"/>
      <c r="T2" s="290"/>
      <c r="U2" s="291"/>
      <c r="V2" s="289" t="s">
        <v>13</v>
      </c>
      <c r="W2" s="290"/>
      <c r="X2" s="290"/>
      <c r="Y2" s="290"/>
      <c r="Z2" s="290"/>
      <c r="AA2" s="290"/>
      <c r="AB2" s="290"/>
      <c r="AC2" s="290"/>
      <c r="AD2" s="290"/>
      <c r="AE2" s="290"/>
      <c r="AF2" s="291"/>
    </row>
    <row r="3" spans="1:32" ht="33.75" customHeight="1" x14ac:dyDescent="0.2">
      <c r="A3" s="244"/>
      <c r="B3" s="244"/>
      <c r="C3" s="244"/>
      <c r="D3" s="278"/>
      <c r="E3" s="278"/>
      <c r="F3" s="278"/>
      <c r="G3" s="281"/>
      <c r="H3" s="286"/>
      <c r="I3" s="287"/>
      <c r="J3" s="288"/>
      <c r="K3" s="289" t="s">
        <v>17</v>
      </c>
      <c r="L3" s="290"/>
      <c r="M3" s="290"/>
      <c r="N3" s="290"/>
      <c r="O3" s="291"/>
      <c r="P3" s="289" t="s">
        <v>18</v>
      </c>
      <c r="Q3" s="290"/>
      <c r="R3" s="290"/>
      <c r="S3" s="290"/>
      <c r="T3" s="290"/>
      <c r="U3" s="291"/>
      <c r="V3" s="289" t="s">
        <v>17</v>
      </c>
      <c r="W3" s="290"/>
      <c r="X3" s="290"/>
      <c r="Y3" s="290"/>
      <c r="Z3" s="291"/>
      <c r="AA3" s="289" t="s">
        <v>26</v>
      </c>
      <c r="AB3" s="290"/>
      <c r="AC3" s="290"/>
      <c r="AD3" s="290"/>
      <c r="AE3" s="290"/>
      <c r="AF3" s="291"/>
    </row>
    <row r="4" spans="1:32" ht="34.5" customHeight="1" x14ac:dyDescent="0.2">
      <c r="A4" s="244"/>
      <c r="B4" s="244"/>
      <c r="C4" s="244"/>
      <c r="D4" s="278"/>
      <c r="E4" s="278"/>
      <c r="F4" s="278"/>
      <c r="G4" s="281"/>
      <c r="H4" s="280" t="s">
        <v>10</v>
      </c>
      <c r="I4" s="280" t="s">
        <v>5</v>
      </c>
      <c r="J4" s="280" t="s">
        <v>6</v>
      </c>
      <c r="K4" s="280" t="s">
        <v>9</v>
      </c>
      <c r="L4" s="280" t="s">
        <v>24</v>
      </c>
      <c r="M4" s="280" t="s">
        <v>23</v>
      </c>
      <c r="N4" s="280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292" t="s">
        <v>19</v>
      </c>
      <c r="P4" s="289" t="s">
        <v>14</v>
      </c>
      <c r="Q4" s="291"/>
      <c r="R4" s="289" t="s">
        <v>15</v>
      </c>
      <c r="S4" s="291"/>
      <c r="T4" s="289" t="s">
        <v>16</v>
      </c>
      <c r="U4" s="291"/>
      <c r="V4" s="280" t="s">
        <v>9</v>
      </c>
      <c r="W4" s="280" t="s">
        <v>24</v>
      </c>
      <c r="X4" s="280" t="s">
        <v>23</v>
      </c>
      <c r="Y4" s="280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92" t="s">
        <v>19</v>
      </c>
      <c r="AA4" s="289" t="s">
        <v>2</v>
      </c>
      <c r="AB4" s="291"/>
      <c r="AC4" s="289" t="s">
        <v>7</v>
      </c>
      <c r="AD4" s="291"/>
      <c r="AE4" s="289" t="s">
        <v>16</v>
      </c>
      <c r="AF4" s="291"/>
    </row>
    <row r="5" spans="1:32" ht="112.5" x14ac:dyDescent="0.2">
      <c r="A5" s="245"/>
      <c r="B5" s="245"/>
      <c r="C5" s="245"/>
      <c r="D5" s="279"/>
      <c r="E5" s="279"/>
      <c r="F5" s="279"/>
      <c r="G5" s="282"/>
      <c r="H5" s="282"/>
      <c r="I5" s="282"/>
      <c r="J5" s="282"/>
      <c r="K5" s="282"/>
      <c r="L5" s="282"/>
      <c r="M5" s="282"/>
      <c r="N5" s="282"/>
      <c r="O5" s="293"/>
      <c r="P5" s="42" t="s">
        <v>8</v>
      </c>
      <c r="Q5" s="43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42" t="s">
        <v>8</v>
      </c>
      <c r="S5" s="43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42" t="s">
        <v>8</v>
      </c>
      <c r="U5" s="43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82"/>
      <c r="W5" s="282"/>
      <c r="X5" s="282"/>
      <c r="Y5" s="282"/>
      <c r="Z5" s="293"/>
      <c r="AA5" s="42" t="str">
        <f>"сума, грн.
(гр."&amp;T6&amp;"+гр."&amp;Z6&amp;")"</f>
        <v>сума, грн.
(гр.20+гр.26)</v>
      </c>
      <c r="AB5" s="43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42" t="s">
        <v>8</v>
      </c>
      <c r="AD5" s="43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42" t="s">
        <v>8</v>
      </c>
      <c r="AF5" s="43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</row>
    <row r="6" spans="1:32" x14ac:dyDescent="0.2">
      <c r="A6" s="7">
        <v>1</v>
      </c>
      <c r="B6" s="7">
        <f>A6+1</f>
        <v>2</v>
      </c>
      <c r="C6" s="7">
        <f t="shared" ref="C6:AD6" si="0">B6+1</f>
        <v>3</v>
      </c>
      <c r="D6" s="44">
        <f t="shared" si="0"/>
        <v>4</v>
      </c>
      <c r="E6" s="44">
        <f t="shared" si="0"/>
        <v>5</v>
      </c>
      <c r="F6" s="44">
        <f t="shared" si="0"/>
        <v>6</v>
      </c>
      <c r="G6" s="7">
        <f t="shared" si="0"/>
        <v>7</v>
      </c>
      <c r="H6" s="7">
        <f t="shared" si="0"/>
        <v>8</v>
      </c>
      <c r="I6" s="7">
        <f t="shared" si="0"/>
        <v>9</v>
      </c>
      <c r="J6" s="7">
        <f t="shared" si="0"/>
        <v>10</v>
      </c>
      <c r="K6" s="7">
        <f t="shared" si="0"/>
        <v>11</v>
      </c>
      <c r="L6" s="7">
        <f t="shared" si="0"/>
        <v>12</v>
      </c>
      <c r="M6" s="7">
        <f t="shared" si="0"/>
        <v>13</v>
      </c>
      <c r="N6" s="7">
        <f t="shared" si="0"/>
        <v>14</v>
      </c>
      <c r="O6" s="7">
        <f t="shared" si="0"/>
        <v>15</v>
      </c>
      <c r="P6" s="7">
        <f t="shared" si="0"/>
        <v>16</v>
      </c>
      <c r="Q6" s="7">
        <f t="shared" si="0"/>
        <v>17</v>
      </c>
      <c r="R6" s="7">
        <f t="shared" si="0"/>
        <v>18</v>
      </c>
      <c r="S6" s="7">
        <f t="shared" si="0"/>
        <v>19</v>
      </c>
      <c r="T6" s="7">
        <f t="shared" si="0"/>
        <v>20</v>
      </c>
      <c r="U6" s="7">
        <f t="shared" si="0"/>
        <v>21</v>
      </c>
      <c r="V6" s="7">
        <f t="shared" si="0"/>
        <v>22</v>
      </c>
      <c r="W6" s="7">
        <f t="shared" si="0"/>
        <v>23</v>
      </c>
      <c r="X6" s="7">
        <f t="shared" si="0"/>
        <v>24</v>
      </c>
      <c r="Y6" s="7">
        <f t="shared" si="0"/>
        <v>25</v>
      </c>
      <c r="Z6" s="7">
        <f t="shared" si="0"/>
        <v>26</v>
      </c>
      <c r="AA6" s="7">
        <f t="shared" si="0"/>
        <v>27</v>
      </c>
      <c r="AB6" s="7">
        <f t="shared" si="0"/>
        <v>28</v>
      </c>
      <c r="AC6" s="7">
        <f t="shared" si="0"/>
        <v>29</v>
      </c>
      <c r="AD6" s="7">
        <f t="shared" si="0"/>
        <v>30</v>
      </c>
      <c r="AE6" s="7">
        <v>31</v>
      </c>
      <c r="AF6" s="7">
        <v>32</v>
      </c>
    </row>
    <row r="7" spans="1:32" ht="38.25" x14ac:dyDescent="0.2">
      <c r="A7" s="29">
        <v>1</v>
      </c>
      <c r="B7" s="30" t="s">
        <v>146</v>
      </c>
      <c r="C7" s="30"/>
      <c r="D7" s="45" t="s">
        <v>27</v>
      </c>
      <c r="E7" s="45" t="s">
        <v>28</v>
      </c>
      <c r="F7" s="45" t="s">
        <v>29</v>
      </c>
      <c r="G7" s="31"/>
      <c r="H7" s="10">
        <v>29</v>
      </c>
      <c r="I7" s="10">
        <v>4</v>
      </c>
      <c r="J7" s="10">
        <v>24</v>
      </c>
      <c r="K7" s="31">
        <v>22</v>
      </c>
      <c r="L7" s="31">
        <v>30</v>
      </c>
      <c r="M7" s="31">
        <v>0</v>
      </c>
      <c r="N7" s="14">
        <f t="shared" ref="N7:N57" si="1">IF(H7=0,0,K7/H7)*100</f>
        <v>75.862068965517238</v>
      </c>
      <c r="O7" s="32">
        <v>28747.35</v>
      </c>
      <c r="P7" s="33">
        <f t="shared" ref="P7:P57" si="2">O7</f>
        <v>28747.35</v>
      </c>
      <c r="Q7" s="33">
        <f t="shared" ref="Q7:Q57" si="3">IF(O7=0,0,P7/O7)*100</f>
        <v>100</v>
      </c>
      <c r="R7" s="33">
        <f>P7-T7</f>
        <v>21103</v>
      </c>
      <c r="S7" s="33">
        <f t="shared" ref="S7:S57" si="4">IF(P7=0,0,R7/P7)*100</f>
        <v>73.408505479635522</v>
      </c>
      <c r="T7" s="33">
        <v>7644.35</v>
      </c>
      <c r="U7" s="14">
        <f t="shared" ref="U7:U57" si="5">IF(P7=0,0,T7/P7)*100</f>
        <v>26.591494520364488</v>
      </c>
      <c r="V7" s="16">
        <v>0</v>
      </c>
      <c r="W7" s="16">
        <v>0</v>
      </c>
      <c r="X7" s="16">
        <v>0</v>
      </c>
      <c r="Y7" s="14">
        <f t="shared" ref="Y7:Y57" si="6">IF(H7=0,0,V7/H7)*100</f>
        <v>0</v>
      </c>
      <c r="Z7" s="14">
        <v>0</v>
      </c>
      <c r="AA7" s="14">
        <v>0</v>
      </c>
      <c r="AB7" s="14">
        <f t="shared" ref="AB7:AB57" si="7">IF(Z7=0,0,AA7/Z7)*100</f>
        <v>0</v>
      </c>
      <c r="AC7" s="14">
        <v>0</v>
      </c>
      <c r="AD7" s="14">
        <f t="shared" ref="AD7:AD57" si="8">IF(AA7=0,0,AC7/AA7)*100</f>
        <v>0</v>
      </c>
      <c r="AE7" s="14">
        <v>0</v>
      </c>
      <c r="AF7" s="14">
        <f t="shared" ref="AF7:AF57" si="9">IF(AA7=0,0,AE7/AA7)*100</f>
        <v>0</v>
      </c>
    </row>
    <row r="8" spans="1:32" ht="38.25" x14ac:dyDescent="0.2">
      <c r="A8" s="29">
        <v>2</v>
      </c>
      <c r="B8" s="30" t="s">
        <v>146</v>
      </c>
      <c r="C8" s="30"/>
      <c r="D8" s="45" t="s">
        <v>30</v>
      </c>
      <c r="E8" s="45" t="s">
        <v>31</v>
      </c>
      <c r="F8" s="45" t="s">
        <v>32</v>
      </c>
      <c r="G8" s="31"/>
      <c r="H8" s="10">
        <v>11</v>
      </c>
      <c r="I8" s="10">
        <v>2</v>
      </c>
      <c r="J8" s="10">
        <v>8</v>
      </c>
      <c r="K8" s="31">
        <v>3</v>
      </c>
      <c r="L8" s="31">
        <v>3</v>
      </c>
      <c r="M8" s="31">
        <v>0</v>
      </c>
      <c r="N8" s="14">
        <f t="shared" si="1"/>
        <v>27.27272727272727</v>
      </c>
      <c r="O8" s="32">
        <v>2055.6799999999998</v>
      </c>
      <c r="P8" s="33">
        <f t="shared" si="2"/>
        <v>2055.6799999999998</v>
      </c>
      <c r="Q8" s="33">
        <f t="shared" si="3"/>
        <v>100</v>
      </c>
      <c r="R8" s="33">
        <v>0</v>
      </c>
      <c r="S8" s="33">
        <f t="shared" si="4"/>
        <v>0</v>
      </c>
      <c r="T8" s="33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14">
        <v>0</v>
      </c>
      <c r="AB8" s="14">
        <f t="shared" si="7"/>
        <v>0</v>
      </c>
      <c r="AC8" s="14">
        <v>0</v>
      </c>
      <c r="AD8" s="14">
        <f t="shared" si="8"/>
        <v>0</v>
      </c>
      <c r="AE8" s="14">
        <v>0</v>
      </c>
      <c r="AF8" s="14">
        <f t="shared" si="9"/>
        <v>0</v>
      </c>
    </row>
    <row r="9" spans="1:32" ht="38.25" x14ac:dyDescent="0.2">
      <c r="A9" s="29">
        <v>3</v>
      </c>
      <c r="B9" s="30" t="s">
        <v>146</v>
      </c>
      <c r="C9" s="30"/>
      <c r="D9" s="45" t="s">
        <v>33</v>
      </c>
      <c r="E9" s="45" t="s">
        <v>34</v>
      </c>
      <c r="F9" s="45" t="s">
        <v>35</v>
      </c>
      <c r="G9" s="31"/>
      <c r="H9" s="10">
        <v>33</v>
      </c>
      <c r="I9" s="10">
        <v>4</v>
      </c>
      <c r="J9" s="10">
        <v>29</v>
      </c>
      <c r="K9" s="31">
        <v>17</v>
      </c>
      <c r="L9" s="31">
        <v>17</v>
      </c>
      <c r="M9" s="31">
        <v>0</v>
      </c>
      <c r="N9" s="14">
        <f t="shared" si="1"/>
        <v>51.515151515151516</v>
      </c>
      <c r="O9" s="32">
        <v>26929.119999999999</v>
      </c>
      <c r="P9" s="33">
        <f t="shared" si="2"/>
        <v>26929.119999999999</v>
      </c>
      <c r="Q9" s="33">
        <f t="shared" si="3"/>
        <v>100</v>
      </c>
      <c r="R9" s="33">
        <v>0</v>
      </c>
      <c r="S9" s="33">
        <f t="shared" si="4"/>
        <v>0</v>
      </c>
      <c r="T9" s="33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14">
        <v>0</v>
      </c>
      <c r="AB9" s="14">
        <f t="shared" si="7"/>
        <v>0</v>
      </c>
      <c r="AC9" s="14">
        <v>0</v>
      </c>
      <c r="AD9" s="14">
        <f t="shared" si="8"/>
        <v>0</v>
      </c>
      <c r="AE9" s="14">
        <v>0</v>
      </c>
      <c r="AF9" s="14">
        <f t="shared" si="9"/>
        <v>0</v>
      </c>
    </row>
    <row r="10" spans="1:32" ht="38.25" x14ac:dyDescent="0.2">
      <c r="A10" s="29">
        <v>4</v>
      </c>
      <c r="B10" s="30" t="s">
        <v>146</v>
      </c>
      <c r="C10" s="30"/>
      <c r="D10" s="45" t="s">
        <v>36</v>
      </c>
      <c r="E10" s="45" t="s">
        <v>31</v>
      </c>
      <c r="F10" s="45" t="s">
        <v>37</v>
      </c>
      <c r="G10" s="31"/>
      <c r="H10" s="10">
        <v>1</v>
      </c>
      <c r="I10" s="10">
        <v>0</v>
      </c>
      <c r="J10" s="10">
        <v>1</v>
      </c>
      <c r="K10" s="31">
        <v>0</v>
      </c>
      <c r="L10" s="31">
        <v>0</v>
      </c>
      <c r="M10" s="31">
        <v>0</v>
      </c>
      <c r="N10" s="14">
        <f t="shared" si="1"/>
        <v>0</v>
      </c>
      <c r="O10" s="32">
        <v>0</v>
      </c>
      <c r="P10" s="33">
        <f t="shared" si="2"/>
        <v>0</v>
      </c>
      <c r="Q10" s="33">
        <f t="shared" si="3"/>
        <v>0</v>
      </c>
      <c r="R10" s="33">
        <v>0</v>
      </c>
      <c r="S10" s="33">
        <f t="shared" si="4"/>
        <v>0</v>
      </c>
      <c r="T10" s="33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14">
        <v>0</v>
      </c>
      <c r="AB10" s="14">
        <f t="shared" si="7"/>
        <v>0</v>
      </c>
      <c r="AC10" s="14">
        <v>0</v>
      </c>
      <c r="AD10" s="14">
        <f t="shared" si="8"/>
        <v>0</v>
      </c>
      <c r="AE10" s="14">
        <v>0</v>
      </c>
      <c r="AF10" s="14">
        <f t="shared" si="9"/>
        <v>0</v>
      </c>
    </row>
    <row r="11" spans="1:32" ht="25.5" x14ac:dyDescent="0.2">
      <c r="A11" s="29">
        <v>5</v>
      </c>
      <c r="B11" s="30" t="s">
        <v>146</v>
      </c>
      <c r="C11" s="30"/>
      <c r="D11" s="45" t="s">
        <v>38</v>
      </c>
      <c r="E11" s="45" t="s">
        <v>31</v>
      </c>
      <c r="F11" s="45" t="s">
        <v>39</v>
      </c>
      <c r="G11" s="31"/>
      <c r="H11" s="10">
        <v>4</v>
      </c>
      <c r="I11" s="10">
        <v>0</v>
      </c>
      <c r="J11" s="10">
        <v>4</v>
      </c>
      <c r="K11" s="31">
        <v>0</v>
      </c>
      <c r="L11" s="31">
        <v>0</v>
      </c>
      <c r="M11" s="31">
        <v>0</v>
      </c>
      <c r="N11" s="14">
        <f t="shared" si="1"/>
        <v>0</v>
      </c>
      <c r="O11" s="32">
        <v>0</v>
      </c>
      <c r="P11" s="33">
        <f t="shared" si="2"/>
        <v>0</v>
      </c>
      <c r="Q11" s="33">
        <f t="shared" si="3"/>
        <v>0</v>
      </c>
      <c r="R11" s="33">
        <v>0</v>
      </c>
      <c r="S11" s="33">
        <f t="shared" si="4"/>
        <v>0</v>
      </c>
      <c r="T11" s="33">
        <f>O11-R11</f>
        <v>0</v>
      </c>
      <c r="U11" s="14">
        <f t="shared" si="5"/>
        <v>0</v>
      </c>
      <c r="V11" s="16">
        <v>0</v>
      </c>
      <c r="W11" s="16">
        <v>0</v>
      </c>
      <c r="X11" s="16">
        <v>0</v>
      </c>
      <c r="Y11" s="14">
        <f t="shared" si="6"/>
        <v>0</v>
      </c>
      <c r="Z11" s="14">
        <v>0</v>
      </c>
      <c r="AA11" s="14">
        <v>0</v>
      </c>
      <c r="AB11" s="14">
        <f t="shared" si="7"/>
        <v>0</v>
      </c>
      <c r="AC11" s="14">
        <v>0</v>
      </c>
      <c r="AD11" s="14">
        <f t="shared" si="8"/>
        <v>0</v>
      </c>
      <c r="AE11" s="14">
        <v>0</v>
      </c>
      <c r="AF11" s="14">
        <f t="shared" si="9"/>
        <v>0</v>
      </c>
    </row>
    <row r="12" spans="1:32" ht="25.5" x14ac:dyDescent="0.2">
      <c r="A12" s="29">
        <v>6</v>
      </c>
      <c r="B12" s="30" t="s">
        <v>146</v>
      </c>
      <c r="C12" s="30"/>
      <c r="D12" s="45" t="s">
        <v>40</v>
      </c>
      <c r="E12" s="45" t="s">
        <v>31</v>
      </c>
      <c r="F12" s="45" t="s">
        <v>41</v>
      </c>
      <c r="G12" s="31"/>
      <c r="H12" s="10">
        <v>10</v>
      </c>
      <c r="I12" s="10">
        <v>1</v>
      </c>
      <c r="J12" s="10">
        <v>8</v>
      </c>
      <c r="K12" s="31">
        <v>9</v>
      </c>
      <c r="L12" s="31">
        <v>12</v>
      </c>
      <c r="M12" s="31">
        <v>1</v>
      </c>
      <c r="N12" s="14">
        <f t="shared" si="1"/>
        <v>90</v>
      </c>
      <c r="O12" s="32">
        <v>8535.26</v>
      </c>
      <c r="P12" s="33">
        <f t="shared" si="2"/>
        <v>8535.26</v>
      </c>
      <c r="Q12" s="33">
        <f t="shared" si="3"/>
        <v>100</v>
      </c>
      <c r="R12" s="33">
        <v>3776.24</v>
      </c>
      <c r="S12" s="33">
        <f t="shared" si="4"/>
        <v>44.242823300051782</v>
      </c>
      <c r="T12" s="33">
        <f>O12-R12</f>
        <v>4759.0200000000004</v>
      </c>
      <c r="U12" s="14">
        <f t="shared" si="5"/>
        <v>55.757176699948218</v>
      </c>
      <c r="V12" s="16">
        <v>0</v>
      </c>
      <c r="W12" s="16">
        <v>0</v>
      </c>
      <c r="X12" s="16">
        <v>0</v>
      </c>
      <c r="Y12" s="14">
        <f t="shared" si="6"/>
        <v>0</v>
      </c>
      <c r="Z12" s="14">
        <v>0</v>
      </c>
      <c r="AA12" s="14">
        <v>0</v>
      </c>
      <c r="AB12" s="14">
        <f t="shared" si="7"/>
        <v>0</v>
      </c>
      <c r="AC12" s="14">
        <v>0</v>
      </c>
      <c r="AD12" s="14">
        <f t="shared" si="8"/>
        <v>0</v>
      </c>
      <c r="AE12" s="14">
        <v>0</v>
      </c>
      <c r="AF12" s="14">
        <f t="shared" si="9"/>
        <v>0</v>
      </c>
    </row>
    <row r="13" spans="1:32" ht="38.25" x14ac:dyDescent="0.2">
      <c r="A13" s="29">
        <v>7</v>
      </c>
      <c r="B13" s="30" t="s">
        <v>146</v>
      </c>
      <c r="C13" s="30"/>
      <c r="D13" s="45" t="s">
        <v>42</v>
      </c>
      <c r="E13" s="45" t="s">
        <v>31</v>
      </c>
      <c r="F13" s="45" t="s">
        <v>43</v>
      </c>
      <c r="G13" s="31"/>
      <c r="H13" s="10">
        <v>32</v>
      </c>
      <c r="I13" s="10">
        <v>8</v>
      </c>
      <c r="J13" s="10">
        <v>20</v>
      </c>
      <c r="K13" s="31">
        <v>9</v>
      </c>
      <c r="L13" s="31">
        <v>9</v>
      </c>
      <c r="M13" s="31">
        <v>0</v>
      </c>
      <c r="N13" s="14">
        <f t="shared" si="1"/>
        <v>28.125</v>
      </c>
      <c r="O13" s="32">
        <v>15760.08</v>
      </c>
      <c r="P13" s="33">
        <f t="shared" si="2"/>
        <v>15760.08</v>
      </c>
      <c r="Q13" s="33">
        <f t="shared" si="3"/>
        <v>100</v>
      </c>
      <c r="R13" s="33">
        <v>2719.69</v>
      </c>
      <c r="S13" s="33">
        <f t="shared" si="4"/>
        <v>17.256828645539869</v>
      </c>
      <c r="T13" s="33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14">
        <v>0</v>
      </c>
      <c r="AB13" s="14">
        <f t="shared" si="7"/>
        <v>0</v>
      </c>
      <c r="AC13" s="14">
        <v>0</v>
      </c>
      <c r="AD13" s="14">
        <f t="shared" si="8"/>
        <v>0</v>
      </c>
      <c r="AE13" s="14">
        <v>0</v>
      </c>
      <c r="AF13" s="14">
        <f t="shared" si="9"/>
        <v>0</v>
      </c>
    </row>
    <row r="14" spans="1:32" ht="38.25" x14ac:dyDescent="0.2">
      <c r="A14" s="29">
        <v>8</v>
      </c>
      <c r="B14" s="30" t="s">
        <v>146</v>
      </c>
      <c r="C14" s="30"/>
      <c r="D14" s="45" t="s">
        <v>44</v>
      </c>
      <c r="E14" s="45" t="s">
        <v>45</v>
      </c>
      <c r="F14" s="45" t="s">
        <v>46</v>
      </c>
      <c r="G14" s="31"/>
      <c r="H14" s="10">
        <v>11</v>
      </c>
      <c r="I14" s="10">
        <v>0</v>
      </c>
      <c r="J14" s="10">
        <v>9</v>
      </c>
      <c r="K14" s="31">
        <v>6</v>
      </c>
      <c r="L14" s="31">
        <v>7</v>
      </c>
      <c r="M14" s="31">
        <v>0</v>
      </c>
      <c r="N14" s="14">
        <f t="shared" si="1"/>
        <v>54.54545454545454</v>
      </c>
      <c r="O14" s="32">
        <v>8604.99</v>
      </c>
      <c r="P14" s="33">
        <f t="shared" si="2"/>
        <v>8604.99</v>
      </c>
      <c r="Q14" s="33">
        <f t="shared" si="3"/>
        <v>100</v>
      </c>
      <c r="R14" s="33">
        <f>P14-T14</f>
        <v>4897.9599999999991</v>
      </c>
      <c r="S14" s="33">
        <f t="shared" si="4"/>
        <v>56.919996420681485</v>
      </c>
      <c r="T14" s="33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14">
        <v>0</v>
      </c>
      <c r="AB14" s="14">
        <f t="shared" si="7"/>
        <v>0</v>
      </c>
      <c r="AC14" s="14">
        <v>0</v>
      </c>
      <c r="AD14" s="14">
        <f t="shared" si="8"/>
        <v>0</v>
      </c>
      <c r="AE14" s="14">
        <v>0</v>
      </c>
      <c r="AF14" s="14">
        <f t="shared" si="9"/>
        <v>0</v>
      </c>
    </row>
    <row r="15" spans="1:32" ht="38.25" x14ac:dyDescent="0.2">
      <c r="A15" s="29">
        <v>9</v>
      </c>
      <c r="B15" s="30" t="s">
        <v>146</v>
      </c>
      <c r="C15" s="30"/>
      <c r="D15" s="45" t="s">
        <v>47</v>
      </c>
      <c r="E15" s="45" t="s">
        <v>31</v>
      </c>
      <c r="F15" s="45" t="s">
        <v>48</v>
      </c>
      <c r="G15" s="31"/>
      <c r="H15" s="10">
        <v>9</v>
      </c>
      <c r="I15" s="10">
        <v>2</v>
      </c>
      <c r="J15" s="10">
        <v>6</v>
      </c>
      <c r="K15" s="31">
        <v>2</v>
      </c>
      <c r="L15" s="31">
        <v>2</v>
      </c>
      <c r="M15" s="31">
        <v>0</v>
      </c>
      <c r="N15" s="14">
        <f t="shared" si="1"/>
        <v>22.222222222222221</v>
      </c>
      <c r="O15" s="32">
        <v>274.06</v>
      </c>
      <c r="P15" s="33">
        <f t="shared" si="2"/>
        <v>274.06</v>
      </c>
      <c r="Q15" s="33">
        <f t="shared" si="3"/>
        <v>100</v>
      </c>
      <c r="R15" s="33">
        <f t="shared" ref="R15:R57" si="10">P15-T15</f>
        <v>0</v>
      </c>
      <c r="S15" s="33">
        <f t="shared" si="4"/>
        <v>0</v>
      </c>
      <c r="T15" s="33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0</v>
      </c>
      <c r="AA15" s="14">
        <v>0</v>
      </c>
      <c r="AB15" s="14">
        <f t="shared" si="7"/>
        <v>0</v>
      </c>
      <c r="AC15" s="14">
        <v>0</v>
      </c>
      <c r="AD15" s="14">
        <f t="shared" si="8"/>
        <v>0</v>
      </c>
      <c r="AE15" s="14">
        <v>0</v>
      </c>
      <c r="AF15" s="14">
        <f t="shared" si="9"/>
        <v>0</v>
      </c>
    </row>
    <row r="16" spans="1:32" ht="38.25" x14ac:dyDescent="0.2">
      <c r="A16" s="29">
        <v>10</v>
      </c>
      <c r="B16" s="30" t="s">
        <v>146</v>
      </c>
      <c r="C16" s="30"/>
      <c r="D16" s="45" t="s">
        <v>49</v>
      </c>
      <c r="E16" s="45" t="s">
        <v>50</v>
      </c>
      <c r="F16" s="45" t="s">
        <v>51</v>
      </c>
      <c r="G16" s="31"/>
      <c r="H16" s="10">
        <v>16</v>
      </c>
      <c r="I16" s="10">
        <v>4</v>
      </c>
      <c r="J16" s="10">
        <v>10</v>
      </c>
      <c r="K16" s="31">
        <v>14</v>
      </c>
      <c r="L16" s="31">
        <v>18</v>
      </c>
      <c r="M16" s="31">
        <v>0</v>
      </c>
      <c r="N16" s="14">
        <f t="shared" si="1"/>
        <v>87.5</v>
      </c>
      <c r="O16" s="32">
        <v>11740.43</v>
      </c>
      <c r="P16" s="33">
        <f t="shared" si="2"/>
        <v>11740.43</v>
      </c>
      <c r="Q16" s="33">
        <f t="shared" si="3"/>
        <v>100</v>
      </c>
      <c r="R16" s="33">
        <f t="shared" si="10"/>
        <v>10695.27</v>
      </c>
      <c r="S16" s="33">
        <f t="shared" si="4"/>
        <v>91.097770694940465</v>
      </c>
      <c r="T16" s="33">
        <v>1045.1600000000001</v>
      </c>
      <c r="U16" s="14">
        <f t="shared" si="5"/>
        <v>8.9022293050595245</v>
      </c>
      <c r="V16" s="16">
        <v>0</v>
      </c>
      <c r="W16" s="16">
        <v>0</v>
      </c>
      <c r="X16" s="16">
        <v>0</v>
      </c>
      <c r="Y16" s="14">
        <f t="shared" si="6"/>
        <v>0</v>
      </c>
      <c r="Z16" s="14">
        <v>0</v>
      </c>
      <c r="AA16" s="14">
        <v>0</v>
      </c>
      <c r="AB16" s="14">
        <f t="shared" si="7"/>
        <v>0</v>
      </c>
      <c r="AC16" s="14">
        <v>0</v>
      </c>
      <c r="AD16" s="14">
        <f t="shared" si="8"/>
        <v>0</v>
      </c>
      <c r="AE16" s="14">
        <v>0</v>
      </c>
      <c r="AF16" s="14">
        <f t="shared" si="9"/>
        <v>0</v>
      </c>
    </row>
    <row r="17" spans="1:32" ht="38.25" x14ac:dyDescent="0.2">
      <c r="A17" s="29">
        <v>11</v>
      </c>
      <c r="B17" s="30" t="s">
        <v>146</v>
      </c>
      <c r="C17" s="30"/>
      <c r="D17" s="45" t="s">
        <v>52</v>
      </c>
      <c r="E17" s="45" t="s">
        <v>31</v>
      </c>
      <c r="F17" s="45" t="s">
        <v>53</v>
      </c>
      <c r="G17" s="31"/>
      <c r="H17" s="10">
        <v>13</v>
      </c>
      <c r="I17" s="10">
        <v>2</v>
      </c>
      <c r="J17" s="10">
        <v>10</v>
      </c>
      <c r="K17" s="31">
        <v>6</v>
      </c>
      <c r="L17" s="31">
        <v>6</v>
      </c>
      <c r="M17" s="31">
        <v>1</v>
      </c>
      <c r="N17" s="14">
        <f t="shared" si="1"/>
        <v>46.153846153846153</v>
      </c>
      <c r="O17" s="32">
        <v>8358.52</v>
      </c>
      <c r="P17" s="33">
        <f t="shared" si="2"/>
        <v>8358.52</v>
      </c>
      <c r="Q17" s="33">
        <f t="shared" si="3"/>
        <v>100</v>
      </c>
      <c r="R17" s="33">
        <f t="shared" si="10"/>
        <v>7678.1500000000005</v>
      </c>
      <c r="S17" s="33">
        <f t="shared" si="4"/>
        <v>91.860161846834131</v>
      </c>
      <c r="T17" s="33">
        <v>680.37</v>
      </c>
      <c r="U17" s="14">
        <f t="shared" si="5"/>
        <v>8.1398381531658703</v>
      </c>
      <c r="V17" s="16">
        <v>0</v>
      </c>
      <c r="W17" s="16">
        <v>0</v>
      </c>
      <c r="X17" s="16">
        <v>0</v>
      </c>
      <c r="Y17" s="14">
        <f t="shared" si="6"/>
        <v>0</v>
      </c>
      <c r="Z17" s="14">
        <v>0</v>
      </c>
      <c r="AA17" s="14">
        <v>0</v>
      </c>
      <c r="AB17" s="14">
        <f t="shared" si="7"/>
        <v>0</v>
      </c>
      <c r="AC17" s="14">
        <v>0</v>
      </c>
      <c r="AD17" s="14">
        <f t="shared" si="8"/>
        <v>0</v>
      </c>
      <c r="AE17" s="14">
        <v>0</v>
      </c>
      <c r="AF17" s="14">
        <f t="shared" si="9"/>
        <v>0</v>
      </c>
    </row>
    <row r="18" spans="1:32" ht="38.25" x14ac:dyDescent="0.2">
      <c r="A18" s="29">
        <v>12</v>
      </c>
      <c r="B18" s="30" t="s">
        <v>146</v>
      </c>
      <c r="C18" s="30"/>
      <c r="D18" s="45" t="s">
        <v>54</v>
      </c>
      <c r="E18" s="45" t="s">
        <v>28</v>
      </c>
      <c r="F18" s="45" t="s">
        <v>55</v>
      </c>
      <c r="G18" s="31"/>
      <c r="H18" s="10">
        <v>32</v>
      </c>
      <c r="I18" s="10">
        <v>3</v>
      </c>
      <c r="J18" s="10">
        <v>28</v>
      </c>
      <c r="K18" s="31">
        <v>21</v>
      </c>
      <c r="L18" s="31">
        <v>32</v>
      </c>
      <c r="M18" s="31">
        <v>0</v>
      </c>
      <c r="N18" s="14">
        <f t="shared" si="1"/>
        <v>65.625</v>
      </c>
      <c r="O18" s="32">
        <v>42617.1</v>
      </c>
      <c r="P18" s="33">
        <f t="shared" si="2"/>
        <v>42617.1</v>
      </c>
      <c r="Q18" s="33">
        <f t="shared" si="3"/>
        <v>100</v>
      </c>
      <c r="R18" s="33">
        <f t="shared" si="10"/>
        <v>27105.35</v>
      </c>
      <c r="S18" s="33">
        <f t="shared" si="4"/>
        <v>63.60205175856639</v>
      </c>
      <c r="T18" s="33">
        <v>15511.75</v>
      </c>
      <c r="U18" s="14">
        <f t="shared" si="5"/>
        <v>36.397948241433603</v>
      </c>
      <c r="V18" s="16">
        <v>0</v>
      </c>
      <c r="W18" s="16">
        <v>0</v>
      </c>
      <c r="X18" s="16">
        <v>0</v>
      </c>
      <c r="Y18" s="14">
        <f t="shared" si="6"/>
        <v>0</v>
      </c>
      <c r="Z18" s="14">
        <v>0</v>
      </c>
      <c r="AA18" s="14">
        <v>0</v>
      </c>
      <c r="AB18" s="14">
        <f t="shared" si="7"/>
        <v>0</v>
      </c>
      <c r="AC18" s="14">
        <v>0</v>
      </c>
      <c r="AD18" s="14">
        <f t="shared" si="8"/>
        <v>0</v>
      </c>
      <c r="AE18" s="14">
        <v>0</v>
      </c>
      <c r="AF18" s="14">
        <f t="shared" si="9"/>
        <v>0</v>
      </c>
    </row>
    <row r="19" spans="1:32" ht="38.25" x14ac:dyDescent="0.2">
      <c r="A19" s="29">
        <v>13</v>
      </c>
      <c r="B19" s="30" t="s">
        <v>146</v>
      </c>
      <c r="C19" s="30"/>
      <c r="D19" s="45" t="s">
        <v>56</v>
      </c>
      <c r="E19" s="45" t="s">
        <v>57</v>
      </c>
      <c r="F19" s="45" t="s">
        <v>58</v>
      </c>
      <c r="G19" s="31"/>
      <c r="H19" s="10">
        <v>23</v>
      </c>
      <c r="I19" s="10">
        <v>5</v>
      </c>
      <c r="J19" s="10">
        <v>15</v>
      </c>
      <c r="K19" s="31">
        <v>17</v>
      </c>
      <c r="L19" s="31">
        <v>18</v>
      </c>
      <c r="M19" s="31">
        <v>1</v>
      </c>
      <c r="N19" s="14">
        <f t="shared" si="1"/>
        <v>73.91304347826086</v>
      </c>
      <c r="O19" s="32">
        <v>18009.21</v>
      </c>
      <c r="P19" s="33">
        <f t="shared" si="2"/>
        <v>18009.21</v>
      </c>
      <c r="Q19" s="33">
        <f t="shared" si="3"/>
        <v>100</v>
      </c>
      <c r="R19" s="33">
        <f t="shared" si="10"/>
        <v>8665.8499999999985</v>
      </c>
      <c r="S19" s="33">
        <f t="shared" si="4"/>
        <v>48.118990227777893</v>
      </c>
      <c r="T19" s="33">
        <v>9343.36</v>
      </c>
      <c r="U19" s="14">
        <f t="shared" si="5"/>
        <v>51.881009772222107</v>
      </c>
      <c r="V19" s="16">
        <v>0</v>
      </c>
      <c r="W19" s="16">
        <v>0</v>
      </c>
      <c r="X19" s="16">
        <v>0</v>
      </c>
      <c r="Y19" s="14">
        <f t="shared" si="6"/>
        <v>0</v>
      </c>
      <c r="Z19" s="14">
        <v>0</v>
      </c>
      <c r="AA19" s="14">
        <v>0</v>
      </c>
      <c r="AB19" s="14">
        <f t="shared" si="7"/>
        <v>0</v>
      </c>
      <c r="AC19" s="14">
        <v>0</v>
      </c>
      <c r="AD19" s="14">
        <f t="shared" si="8"/>
        <v>0</v>
      </c>
      <c r="AE19" s="14">
        <v>0</v>
      </c>
      <c r="AF19" s="14">
        <f t="shared" si="9"/>
        <v>0</v>
      </c>
    </row>
    <row r="20" spans="1:32" ht="38.25" x14ac:dyDescent="0.2">
      <c r="A20" s="29">
        <v>14</v>
      </c>
      <c r="B20" s="30" t="s">
        <v>146</v>
      </c>
      <c r="C20" s="30"/>
      <c r="D20" s="45" t="s">
        <v>59</v>
      </c>
      <c r="E20" s="45" t="s">
        <v>60</v>
      </c>
      <c r="F20" s="45" t="s">
        <v>61</v>
      </c>
      <c r="G20" s="31"/>
      <c r="H20" s="10">
        <v>10</v>
      </c>
      <c r="I20" s="10">
        <v>1</v>
      </c>
      <c r="J20" s="10">
        <v>8</v>
      </c>
      <c r="K20" s="31">
        <v>0</v>
      </c>
      <c r="L20" s="31">
        <v>0</v>
      </c>
      <c r="M20" s="31">
        <v>0</v>
      </c>
      <c r="N20" s="14">
        <f t="shared" si="1"/>
        <v>0</v>
      </c>
      <c r="O20" s="32">
        <v>0</v>
      </c>
      <c r="P20" s="33">
        <f t="shared" si="2"/>
        <v>0</v>
      </c>
      <c r="Q20" s="33">
        <f t="shared" si="3"/>
        <v>0</v>
      </c>
      <c r="R20" s="33">
        <v>0</v>
      </c>
      <c r="S20" s="33">
        <f t="shared" si="4"/>
        <v>0</v>
      </c>
      <c r="T20" s="33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14">
        <v>0</v>
      </c>
      <c r="AB20" s="14">
        <f t="shared" si="7"/>
        <v>0</v>
      </c>
      <c r="AC20" s="14">
        <v>0</v>
      </c>
      <c r="AD20" s="14">
        <f t="shared" si="8"/>
        <v>0</v>
      </c>
      <c r="AE20" s="14">
        <v>0</v>
      </c>
      <c r="AF20" s="14">
        <f t="shared" si="9"/>
        <v>0</v>
      </c>
    </row>
    <row r="21" spans="1:32" ht="38.25" x14ac:dyDescent="0.2">
      <c r="A21" s="29">
        <v>15</v>
      </c>
      <c r="B21" s="30" t="s">
        <v>146</v>
      </c>
      <c r="C21" s="30"/>
      <c r="D21" s="45" t="s">
        <v>62</v>
      </c>
      <c r="E21" s="45" t="s">
        <v>63</v>
      </c>
      <c r="F21" s="45" t="s">
        <v>64</v>
      </c>
      <c r="G21" s="31"/>
      <c r="H21" s="10">
        <v>30</v>
      </c>
      <c r="I21" s="10">
        <v>9</v>
      </c>
      <c r="J21" s="10">
        <v>20</v>
      </c>
      <c r="K21" s="31">
        <v>23</v>
      </c>
      <c r="L21" s="31">
        <v>27</v>
      </c>
      <c r="M21" s="31">
        <v>0</v>
      </c>
      <c r="N21" s="14">
        <f t="shared" si="1"/>
        <v>76.666666666666671</v>
      </c>
      <c r="O21" s="32">
        <v>14183.88</v>
      </c>
      <c r="P21" s="33">
        <f t="shared" si="2"/>
        <v>14183.88</v>
      </c>
      <c r="Q21" s="33">
        <f t="shared" si="3"/>
        <v>100</v>
      </c>
      <c r="R21" s="33">
        <f t="shared" si="10"/>
        <v>6831.0499999999993</v>
      </c>
      <c r="S21" s="33">
        <f t="shared" si="4"/>
        <v>48.160658437606635</v>
      </c>
      <c r="T21" s="33">
        <v>7352.83</v>
      </c>
      <c r="U21" s="14">
        <f t="shared" si="5"/>
        <v>51.839341562393372</v>
      </c>
      <c r="V21" s="16">
        <v>0</v>
      </c>
      <c r="W21" s="16">
        <v>0</v>
      </c>
      <c r="X21" s="16">
        <v>0</v>
      </c>
      <c r="Y21" s="14">
        <f t="shared" si="6"/>
        <v>0</v>
      </c>
      <c r="Z21" s="14">
        <v>0</v>
      </c>
      <c r="AA21" s="14">
        <v>0</v>
      </c>
      <c r="AB21" s="14">
        <f t="shared" si="7"/>
        <v>0</v>
      </c>
      <c r="AC21" s="14">
        <v>0</v>
      </c>
      <c r="AD21" s="14">
        <f t="shared" si="8"/>
        <v>0</v>
      </c>
      <c r="AE21" s="14">
        <v>0</v>
      </c>
      <c r="AF21" s="14">
        <f t="shared" si="9"/>
        <v>0</v>
      </c>
    </row>
    <row r="22" spans="1:32" ht="38.25" x14ac:dyDescent="0.2">
      <c r="A22" s="29">
        <v>16</v>
      </c>
      <c r="B22" s="30" t="s">
        <v>146</v>
      </c>
      <c r="C22" s="30"/>
      <c r="D22" s="45" t="s">
        <v>65</v>
      </c>
      <c r="E22" s="45" t="s">
        <v>31</v>
      </c>
      <c r="F22" s="45" t="s">
        <v>66</v>
      </c>
      <c r="G22" s="31"/>
      <c r="H22" s="10">
        <v>18</v>
      </c>
      <c r="I22" s="10">
        <v>1</v>
      </c>
      <c r="J22" s="10">
        <v>15</v>
      </c>
      <c r="K22" s="31">
        <v>14</v>
      </c>
      <c r="L22" s="31">
        <v>19</v>
      </c>
      <c r="M22" s="31">
        <v>1</v>
      </c>
      <c r="N22" s="14">
        <f t="shared" si="1"/>
        <v>77.777777777777786</v>
      </c>
      <c r="O22" s="32">
        <v>13431.38</v>
      </c>
      <c r="P22" s="33">
        <f t="shared" si="2"/>
        <v>13431.38</v>
      </c>
      <c r="Q22" s="33">
        <f t="shared" si="3"/>
        <v>100</v>
      </c>
      <c r="R22" s="33">
        <f t="shared" si="10"/>
        <v>7096.0699999999988</v>
      </c>
      <c r="S22" s="33">
        <f t="shared" si="4"/>
        <v>52.832024706322059</v>
      </c>
      <c r="T22" s="33">
        <v>6335.31</v>
      </c>
      <c r="U22" s="14">
        <f t="shared" si="5"/>
        <v>47.167975293677941</v>
      </c>
      <c r="V22" s="16">
        <v>0</v>
      </c>
      <c r="W22" s="16">
        <v>0</v>
      </c>
      <c r="X22" s="16">
        <v>0</v>
      </c>
      <c r="Y22" s="14">
        <f t="shared" si="6"/>
        <v>0</v>
      </c>
      <c r="Z22" s="14">
        <v>0</v>
      </c>
      <c r="AA22" s="14">
        <v>0</v>
      </c>
      <c r="AB22" s="14">
        <f t="shared" si="7"/>
        <v>0</v>
      </c>
      <c r="AC22" s="14">
        <v>0</v>
      </c>
      <c r="AD22" s="14">
        <f t="shared" si="8"/>
        <v>0</v>
      </c>
      <c r="AE22" s="14">
        <v>0</v>
      </c>
      <c r="AF22" s="14">
        <f t="shared" si="9"/>
        <v>0</v>
      </c>
    </row>
    <row r="23" spans="1:32" ht="38.25" x14ac:dyDescent="0.2">
      <c r="A23" s="29">
        <v>17</v>
      </c>
      <c r="B23" s="30" t="s">
        <v>146</v>
      </c>
      <c r="C23" s="30"/>
      <c r="D23" s="45" t="s">
        <v>67</v>
      </c>
      <c r="E23" s="45" t="s">
        <v>68</v>
      </c>
      <c r="F23" s="45" t="s">
        <v>69</v>
      </c>
      <c r="G23" s="31"/>
      <c r="H23" s="10">
        <v>10</v>
      </c>
      <c r="I23" s="10">
        <v>3</v>
      </c>
      <c r="J23" s="10">
        <v>4</v>
      </c>
      <c r="K23" s="31">
        <v>2</v>
      </c>
      <c r="L23" s="31">
        <v>2</v>
      </c>
      <c r="M23" s="31">
        <v>0</v>
      </c>
      <c r="N23" s="14">
        <f t="shared" si="1"/>
        <v>20</v>
      </c>
      <c r="O23" s="32">
        <v>4382.9799999999996</v>
      </c>
      <c r="P23" s="33">
        <f t="shared" si="2"/>
        <v>4382.9799999999996</v>
      </c>
      <c r="Q23" s="33">
        <f t="shared" si="3"/>
        <v>100</v>
      </c>
      <c r="R23" s="33">
        <v>0</v>
      </c>
      <c r="S23" s="33">
        <f t="shared" si="4"/>
        <v>0</v>
      </c>
      <c r="T23" s="33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14">
        <v>0</v>
      </c>
      <c r="AB23" s="14">
        <f t="shared" si="7"/>
        <v>0</v>
      </c>
      <c r="AC23" s="14">
        <v>0</v>
      </c>
      <c r="AD23" s="14">
        <f t="shared" si="8"/>
        <v>0</v>
      </c>
      <c r="AE23" s="14">
        <v>0</v>
      </c>
      <c r="AF23" s="14">
        <f t="shared" si="9"/>
        <v>0</v>
      </c>
    </row>
    <row r="24" spans="1:32" ht="38.25" x14ac:dyDescent="0.2">
      <c r="A24" s="29">
        <v>18</v>
      </c>
      <c r="B24" s="30" t="s">
        <v>146</v>
      </c>
      <c r="C24" s="30"/>
      <c r="D24" s="45" t="s">
        <v>70</v>
      </c>
      <c r="E24" s="45" t="s">
        <v>31</v>
      </c>
      <c r="F24" s="45" t="s">
        <v>71</v>
      </c>
      <c r="G24" s="31"/>
      <c r="H24" s="10">
        <v>2</v>
      </c>
      <c r="I24" s="10">
        <v>0</v>
      </c>
      <c r="J24" s="10">
        <v>2</v>
      </c>
      <c r="K24" s="31">
        <v>0</v>
      </c>
      <c r="L24" s="31">
        <v>0</v>
      </c>
      <c r="M24" s="31">
        <v>0</v>
      </c>
      <c r="N24" s="14">
        <f t="shared" si="1"/>
        <v>0</v>
      </c>
      <c r="O24" s="32">
        <v>0</v>
      </c>
      <c r="P24" s="33">
        <f t="shared" si="2"/>
        <v>0</v>
      </c>
      <c r="Q24" s="33">
        <f t="shared" si="3"/>
        <v>0</v>
      </c>
      <c r="R24" s="33">
        <v>0</v>
      </c>
      <c r="S24" s="33">
        <f t="shared" si="4"/>
        <v>0</v>
      </c>
      <c r="T24" s="33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14">
        <v>0</v>
      </c>
      <c r="AB24" s="14">
        <f t="shared" si="7"/>
        <v>0</v>
      </c>
      <c r="AC24" s="14">
        <v>0</v>
      </c>
      <c r="AD24" s="14">
        <f t="shared" si="8"/>
        <v>0</v>
      </c>
      <c r="AE24" s="14">
        <v>0</v>
      </c>
      <c r="AF24" s="14">
        <f t="shared" si="9"/>
        <v>0</v>
      </c>
    </row>
    <row r="25" spans="1:32" ht="38.25" x14ac:dyDescent="0.2">
      <c r="A25" s="29">
        <v>19</v>
      </c>
      <c r="B25" s="30" t="s">
        <v>146</v>
      </c>
      <c r="C25" s="30"/>
      <c r="D25" s="45" t="s">
        <v>72</v>
      </c>
      <c r="E25" s="45" t="s">
        <v>73</v>
      </c>
      <c r="F25" s="45" t="s">
        <v>74</v>
      </c>
      <c r="G25" s="31"/>
      <c r="H25" s="10">
        <v>4</v>
      </c>
      <c r="I25" s="10">
        <v>1</v>
      </c>
      <c r="J25" s="10">
        <v>3</v>
      </c>
      <c r="K25" s="31">
        <v>2</v>
      </c>
      <c r="L25" s="31">
        <v>2</v>
      </c>
      <c r="M25" s="31">
        <v>1</v>
      </c>
      <c r="N25" s="14">
        <f t="shared" si="1"/>
        <v>50</v>
      </c>
      <c r="O25" s="32">
        <v>563.33000000000004</v>
      </c>
      <c r="P25" s="33">
        <f t="shared" si="2"/>
        <v>563.33000000000004</v>
      </c>
      <c r="Q25" s="33">
        <f t="shared" si="3"/>
        <v>100</v>
      </c>
      <c r="R25" s="33">
        <v>0</v>
      </c>
      <c r="S25" s="33">
        <f t="shared" si="4"/>
        <v>0</v>
      </c>
      <c r="T25" s="33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14">
        <v>0</v>
      </c>
      <c r="AB25" s="14">
        <f t="shared" si="7"/>
        <v>0</v>
      </c>
      <c r="AC25" s="14">
        <v>0</v>
      </c>
      <c r="AD25" s="14">
        <f t="shared" si="8"/>
        <v>0</v>
      </c>
      <c r="AE25" s="14">
        <v>0</v>
      </c>
      <c r="AF25" s="14">
        <f t="shared" si="9"/>
        <v>0</v>
      </c>
    </row>
    <row r="26" spans="1:32" ht="51" x14ac:dyDescent="0.2">
      <c r="A26" s="29">
        <v>20</v>
      </c>
      <c r="B26" s="30" t="s">
        <v>146</v>
      </c>
      <c r="C26" s="30"/>
      <c r="D26" s="45" t="s">
        <v>75</v>
      </c>
      <c r="E26" s="45" t="s">
        <v>76</v>
      </c>
      <c r="F26" s="45" t="s">
        <v>77</v>
      </c>
      <c r="G26" s="31"/>
      <c r="H26" s="10">
        <v>40</v>
      </c>
      <c r="I26" s="10">
        <v>6</v>
      </c>
      <c r="J26" s="10">
        <v>27</v>
      </c>
      <c r="K26" s="31">
        <v>4</v>
      </c>
      <c r="L26" s="31">
        <v>4</v>
      </c>
      <c r="M26" s="31">
        <v>0</v>
      </c>
      <c r="N26" s="14">
        <f t="shared" si="1"/>
        <v>10</v>
      </c>
      <c r="O26" s="32">
        <v>2325.66</v>
      </c>
      <c r="P26" s="33">
        <f t="shared" si="2"/>
        <v>2325.66</v>
      </c>
      <c r="Q26" s="33">
        <f t="shared" si="3"/>
        <v>100</v>
      </c>
      <c r="R26" s="33">
        <f t="shared" si="10"/>
        <v>994.8</v>
      </c>
      <c r="S26" s="33">
        <f t="shared" si="4"/>
        <v>42.774954206547818</v>
      </c>
      <c r="T26" s="33">
        <v>1330.86</v>
      </c>
      <c r="U26" s="14">
        <f t="shared" si="5"/>
        <v>57.225045793452182</v>
      </c>
      <c r="V26" s="16">
        <v>0</v>
      </c>
      <c r="W26" s="16">
        <v>0</v>
      </c>
      <c r="X26" s="16">
        <v>0</v>
      </c>
      <c r="Y26" s="14">
        <f t="shared" si="6"/>
        <v>0</v>
      </c>
      <c r="Z26" s="14">
        <v>0</v>
      </c>
      <c r="AA26" s="14">
        <v>0</v>
      </c>
      <c r="AB26" s="14">
        <f t="shared" si="7"/>
        <v>0</v>
      </c>
      <c r="AC26" s="14">
        <v>0</v>
      </c>
      <c r="AD26" s="14">
        <f t="shared" si="8"/>
        <v>0</v>
      </c>
      <c r="AE26" s="14">
        <v>0</v>
      </c>
      <c r="AF26" s="14">
        <f t="shared" si="9"/>
        <v>0</v>
      </c>
    </row>
    <row r="27" spans="1:32" ht="38.25" x14ac:dyDescent="0.2">
      <c r="A27" s="29">
        <v>21</v>
      </c>
      <c r="B27" s="30" t="s">
        <v>146</v>
      </c>
      <c r="C27" s="30"/>
      <c r="D27" s="45" t="s">
        <v>78</v>
      </c>
      <c r="E27" s="45" t="s">
        <v>31</v>
      </c>
      <c r="F27" s="45" t="s">
        <v>79</v>
      </c>
      <c r="G27" s="31"/>
      <c r="H27" s="10">
        <v>12</v>
      </c>
      <c r="I27" s="10">
        <v>3</v>
      </c>
      <c r="J27" s="10">
        <v>9</v>
      </c>
      <c r="K27" s="31">
        <v>7</v>
      </c>
      <c r="L27" s="31">
        <v>12</v>
      </c>
      <c r="M27" s="31">
        <v>1</v>
      </c>
      <c r="N27" s="14">
        <f t="shared" si="1"/>
        <v>58.333333333333336</v>
      </c>
      <c r="O27" s="32">
        <v>12560.53</v>
      </c>
      <c r="P27" s="33">
        <f t="shared" si="2"/>
        <v>12560.53</v>
      </c>
      <c r="Q27" s="33">
        <f t="shared" si="3"/>
        <v>100</v>
      </c>
      <c r="R27" s="33">
        <f t="shared" si="10"/>
        <v>1690.5700000000015</v>
      </c>
      <c r="S27" s="33">
        <f t="shared" si="4"/>
        <v>13.459384277574285</v>
      </c>
      <c r="T27" s="33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14">
        <v>0</v>
      </c>
      <c r="AB27" s="14">
        <f t="shared" si="7"/>
        <v>0</v>
      </c>
      <c r="AC27" s="14">
        <v>0</v>
      </c>
      <c r="AD27" s="14">
        <f t="shared" si="8"/>
        <v>0</v>
      </c>
      <c r="AE27" s="14">
        <v>0</v>
      </c>
      <c r="AF27" s="14">
        <f t="shared" si="9"/>
        <v>0</v>
      </c>
    </row>
    <row r="28" spans="1:32" ht="25.5" x14ac:dyDescent="0.2">
      <c r="A28" s="29">
        <v>22</v>
      </c>
      <c r="B28" s="30" t="s">
        <v>146</v>
      </c>
      <c r="C28" s="30"/>
      <c r="D28" s="45" t="s">
        <v>80</v>
      </c>
      <c r="E28" s="45" t="s">
        <v>28</v>
      </c>
      <c r="F28" s="45" t="s">
        <v>81</v>
      </c>
      <c r="G28" s="31"/>
      <c r="H28" s="10">
        <v>56</v>
      </c>
      <c r="I28" s="10">
        <v>3</v>
      </c>
      <c r="J28" s="10">
        <v>52</v>
      </c>
      <c r="K28" s="31">
        <v>39</v>
      </c>
      <c r="L28" s="31">
        <v>46</v>
      </c>
      <c r="M28" s="31">
        <v>0</v>
      </c>
      <c r="N28" s="14">
        <f t="shared" si="1"/>
        <v>69.642857142857139</v>
      </c>
      <c r="O28" s="32">
        <v>75157.13</v>
      </c>
      <c r="P28" s="33">
        <f t="shared" si="2"/>
        <v>75157.13</v>
      </c>
      <c r="Q28" s="33">
        <f t="shared" si="3"/>
        <v>100</v>
      </c>
      <c r="R28" s="33">
        <f t="shared" si="10"/>
        <v>63386.960000000006</v>
      </c>
      <c r="S28" s="33">
        <f t="shared" si="4"/>
        <v>84.339250314640807</v>
      </c>
      <c r="T28" s="33">
        <v>11770.17</v>
      </c>
      <c r="U28" s="14">
        <f t="shared" si="5"/>
        <v>15.660749685359193</v>
      </c>
      <c r="V28" s="16">
        <v>0</v>
      </c>
      <c r="W28" s="16">
        <v>0</v>
      </c>
      <c r="X28" s="16">
        <v>0</v>
      </c>
      <c r="Y28" s="14">
        <f t="shared" si="6"/>
        <v>0</v>
      </c>
      <c r="Z28" s="14">
        <v>0</v>
      </c>
      <c r="AA28" s="14">
        <v>0</v>
      </c>
      <c r="AB28" s="14">
        <f t="shared" si="7"/>
        <v>0</v>
      </c>
      <c r="AC28" s="14">
        <v>0</v>
      </c>
      <c r="AD28" s="14">
        <f t="shared" si="8"/>
        <v>0</v>
      </c>
      <c r="AE28" s="14">
        <v>0</v>
      </c>
      <c r="AF28" s="14">
        <f t="shared" si="9"/>
        <v>0</v>
      </c>
    </row>
    <row r="29" spans="1:32" ht="38.25" x14ac:dyDescent="0.2">
      <c r="A29" s="29">
        <v>23</v>
      </c>
      <c r="B29" s="30" t="s">
        <v>146</v>
      </c>
      <c r="C29" s="30"/>
      <c r="D29" s="45" t="s">
        <v>82</v>
      </c>
      <c r="E29" s="45" t="s">
        <v>31</v>
      </c>
      <c r="F29" s="45" t="s">
        <v>83</v>
      </c>
      <c r="G29" s="31"/>
      <c r="H29" s="10">
        <v>24</v>
      </c>
      <c r="I29" s="10">
        <v>4</v>
      </c>
      <c r="J29" s="10">
        <v>20</v>
      </c>
      <c r="K29" s="31">
        <v>7</v>
      </c>
      <c r="L29" s="31">
        <v>7</v>
      </c>
      <c r="M29" s="31">
        <v>0</v>
      </c>
      <c r="N29" s="14">
        <f t="shared" si="1"/>
        <v>29.166666666666668</v>
      </c>
      <c r="O29" s="32">
        <v>8273.7000000000007</v>
      </c>
      <c r="P29" s="33">
        <f t="shared" si="2"/>
        <v>8273.7000000000007</v>
      </c>
      <c r="Q29" s="33">
        <f t="shared" si="3"/>
        <v>100</v>
      </c>
      <c r="R29" s="33">
        <f t="shared" si="10"/>
        <v>0</v>
      </c>
      <c r="S29" s="33">
        <f t="shared" si="4"/>
        <v>0</v>
      </c>
      <c r="T29" s="33">
        <v>8273.7000000000007</v>
      </c>
      <c r="U29" s="14">
        <f t="shared" si="5"/>
        <v>100</v>
      </c>
      <c r="V29" s="16">
        <v>0</v>
      </c>
      <c r="W29" s="16">
        <v>0</v>
      </c>
      <c r="X29" s="16">
        <v>0</v>
      </c>
      <c r="Y29" s="14">
        <f t="shared" si="6"/>
        <v>0</v>
      </c>
      <c r="Z29" s="14">
        <v>0</v>
      </c>
      <c r="AA29" s="14">
        <v>0</v>
      </c>
      <c r="AB29" s="14">
        <f t="shared" si="7"/>
        <v>0</v>
      </c>
      <c r="AC29" s="14">
        <v>0</v>
      </c>
      <c r="AD29" s="14">
        <f t="shared" si="8"/>
        <v>0</v>
      </c>
      <c r="AE29" s="14">
        <v>0</v>
      </c>
      <c r="AF29" s="14">
        <f t="shared" si="9"/>
        <v>0</v>
      </c>
    </row>
    <row r="30" spans="1:32" ht="38.25" x14ac:dyDescent="0.2">
      <c r="A30" s="29">
        <v>24</v>
      </c>
      <c r="B30" s="30" t="s">
        <v>146</v>
      </c>
      <c r="C30" s="30"/>
      <c r="D30" s="45" t="s">
        <v>84</v>
      </c>
      <c r="E30" s="45" t="s">
        <v>31</v>
      </c>
      <c r="F30" s="45" t="s">
        <v>85</v>
      </c>
      <c r="G30" s="31"/>
      <c r="H30" s="10">
        <v>10</v>
      </c>
      <c r="I30" s="10">
        <v>1</v>
      </c>
      <c r="J30" s="10">
        <v>8</v>
      </c>
      <c r="K30" s="31">
        <v>7</v>
      </c>
      <c r="L30" s="31">
        <v>7</v>
      </c>
      <c r="M30" s="31">
        <v>0</v>
      </c>
      <c r="N30" s="14">
        <f t="shared" si="1"/>
        <v>70</v>
      </c>
      <c r="O30" s="32">
        <v>13297.75</v>
      </c>
      <c r="P30" s="33">
        <f t="shared" si="2"/>
        <v>13297.75</v>
      </c>
      <c r="Q30" s="33">
        <f t="shared" si="3"/>
        <v>100</v>
      </c>
      <c r="R30" s="33">
        <f t="shared" si="10"/>
        <v>4452.2299999999996</v>
      </c>
      <c r="S30" s="33">
        <f t="shared" si="4"/>
        <v>33.48107762591416</v>
      </c>
      <c r="T30" s="33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14">
        <v>0</v>
      </c>
      <c r="AB30" s="14">
        <f t="shared" si="7"/>
        <v>0</v>
      </c>
      <c r="AC30" s="14">
        <v>0</v>
      </c>
      <c r="AD30" s="14">
        <f t="shared" si="8"/>
        <v>0</v>
      </c>
      <c r="AE30" s="14">
        <v>0</v>
      </c>
      <c r="AF30" s="14">
        <f t="shared" si="9"/>
        <v>0</v>
      </c>
    </row>
    <row r="31" spans="1:32" ht="38.25" x14ac:dyDescent="0.2">
      <c r="A31" s="29">
        <v>25</v>
      </c>
      <c r="B31" s="30" t="s">
        <v>146</v>
      </c>
      <c r="C31" s="30"/>
      <c r="D31" s="45" t="s">
        <v>86</v>
      </c>
      <c r="E31" s="45" t="s">
        <v>31</v>
      </c>
      <c r="F31" s="45" t="s">
        <v>87</v>
      </c>
      <c r="G31" s="31"/>
      <c r="H31" s="10">
        <v>42</v>
      </c>
      <c r="I31" s="10">
        <v>14</v>
      </c>
      <c r="J31" s="10">
        <v>27</v>
      </c>
      <c r="K31" s="31">
        <v>39</v>
      </c>
      <c r="L31" s="31">
        <v>55</v>
      </c>
      <c r="M31" s="31">
        <v>3</v>
      </c>
      <c r="N31" s="14">
        <f t="shared" si="1"/>
        <v>92.857142857142861</v>
      </c>
      <c r="O31" s="32">
        <v>43195.01</v>
      </c>
      <c r="P31" s="33">
        <f t="shared" si="2"/>
        <v>43195.01</v>
      </c>
      <c r="Q31" s="33">
        <f t="shared" si="3"/>
        <v>100</v>
      </c>
      <c r="R31" s="33">
        <f t="shared" si="10"/>
        <v>28475.82</v>
      </c>
      <c r="S31" s="33">
        <f t="shared" si="4"/>
        <v>65.923864816792488</v>
      </c>
      <c r="T31" s="33">
        <v>14719.19</v>
      </c>
      <c r="U31" s="14">
        <f t="shared" si="5"/>
        <v>34.076135183207505</v>
      </c>
      <c r="V31" s="16">
        <v>0</v>
      </c>
      <c r="W31" s="16">
        <v>0</v>
      </c>
      <c r="X31" s="16">
        <v>0</v>
      </c>
      <c r="Y31" s="14">
        <f t="shared" si="6"/>
        <v>0</v>
      </c>
      <c r="Z31" s="14">
        <v>0</v>
      </c>
      <c r="AA31" s="14">
        <v>0</v>
      </c>
      <c r="AB31" s="14">
        <f t="shared" si="7"/>
        <v>0</v>
      </c>
      <c r="AC31" s="14">
        <v>0</v>
      </c>
      <c r="AD31" s="14">
        <f t="shared" si="8"/>
        <v>0</v>
      </c>
      <c r="AE31" s="14">
        <v>0</v>
      </c>
      <c r="AF31" s="14">
        <f t="shared" si="9"/>
        <v>0</v>
      </c>
    </row>
    <row r="32" spans="1:32" ht="51" x14ac:dyDescent="0.2">
      <c r="A32" s="29">
        <v>26</v>
      </c>
      <c r="B32" s="30" t="s">
        <v>146</v>
      </c>
      <c r="C32" s="30"/>
      <c r="D32" s="45" t="s">
        <v>88</v>
      </c>
      <c r="E32" s="45" t="s">
        <v>31</v>
      </c>
      <c r="F32" s="45" t="s">
        <v>89</v>
      </c>
      <c r="G32" s="31"/>
      <c r="H32" s="10">
        <v>6</v>
      </c>
      <c r="I32" s="10">
        <v>2</v>
      </c>
      <c r="J32" s="10">
        <v>4</v>
      </c>
      <c r="K32" s="31">
        <v>4</v>
      </c>
      <c r="L32" s="31">
        <v>4</v>
      </c>
      <c r="M32" s="31">
        <v>0</v>
      </c>
      <c r="N32" s="14">
        <f t="shared" si="1"/>
        <v>66.666666666666657</v>
      </c>
      <c r="O32" s="32">
        <v>4365.1899999999996</v>
      </c>
      <c r="P32" s="33">
        <f t="shared" si="2"/>
        <v>4365.1899999999996</v>
      </c>
      <c r="Q32" s="33">
        <f t="shared" si="3"/>
        <v>100</v>
      </c>
      <c r="R32" s="33">
        <f t="shared" si="10"/>
        <v>4365.1899999999996</v>
      </c>
      <c r="S32" s="33">
        <f t="shared" si="4"/>
        <v>100</v>
      </c>
      <c r="T32" s="33">
        <v>0</v>
      </c>
      <c r="U32" s="14">
        <f t="shared" si="5"/>
        <v>0</v>
      </c>
      <c r="V32" s="16">
        <v>0</v>
      </c>
      <c r="W32" s="16">
        <v>0</v>
      </c>
      <c r="X32" s="16">
        <v>0</v>
      </c>
      <c r="Y32" s="14">
        <f t="shared" si="6"/>
        <v>0</v>
      </c>
      <c r="Z32" s="14">
        <v>0</v>
      </c>
      <c r="AA32" s="14">
        <v>0</v>
      </c>
      <c r="AB32" s="14">
        <f t="shared" si="7"/>
        <v>0</v>
      </c>
      <c r="AC32" s="14">
        <v>0</v>
      </c>
      <c r="AD32" s="14">
        <f t="shared" si="8"/>
        <v>0</v>
      </c>
      <c r="AE32" s="14">
        <v>0</v>
      </c>
      <c r="AF32" s="14">
        <f t="shared" si="9"/>
        <v>0</v>
      </c>
    </row>
    <row r="33" spans="1:32" ht="38.25" x14ac:dyDescent="0.2">
      <c r="A33" s="29">
        <v>27</v>
      </c>
      <c r="B33" s="30" t="s">
        <v>146</v>
      </c>
      <c r="C33" s="30"/>
      <c r="D33" s="45" t="s">
        <v>90</v>
      </c>
      <c r="E33" s="45" t="s">
        <v>60</v>
      </c>
      <c r="F33" s="45" t="s">
        <v>91</v>
      </c>
      <c r="G33" s="31"/>
      <c r="H33" s="10">
        <v>5</v>
      </c>
      <c r="I33" s="10">
        <v>1</v>
      </c>
      <c r="J33" s="10">
        <v>4</v>
      </c>
      <c r="K33" s="31">
        <v>0</v>
      </c>
      <c r="L33" s="31">
        <v>0</v>
      </c>
      <c r="M33" s="31">
        <v>0</v>
      </c>
      <c r="N33" s="14">
        <f t="shared" si="1"/>
        <v>0</v>
      </c>
      <c r="O33" s="32">
        <v>0</v>
      </c>
      <c r="P33" s="33">
        <f t="shared" si="2"/>
        <v>0</v>
      </c>
      <c r="Q33" s="33">
        <f t="shared" si="3"/>
        <v>0</v>
      </c>
      <c r="R33" s="33">
        <f t="shared" si="10"/>
        <v>0</v>
      </c>
      <c r="S33" s="33">
        <f t="shared" si="4"/>
        <v>0</v>
      </c>
      <c r="T33" s="33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14">
        <v>0</v>
      </c>
      <c r="AB33" s="14">
        <f t="shared" si="7"/>
        <v>0</v>
      </c>
      <c r="AC33" s="14">
        <v>0</v>
      </c>
      <c r="AD33" s="14">
        <f t="shared" si="8"/>
        <v>0</v>
      </c>
      <c r="AE33" s="14">
        <v>0</v>
      </c>
      <c r="AF33" s="14">
        <f t="shared" si="9"/>
        <v>0</v>
      </c>
    </row>
    <row r="34" spans="1:32" ht="38.25" x14ac:dyDescent="0.2">
      <c r="A34" s="29">
        <v>28</v>
      </c>
      <c r="B34" s="30" t="s">
        <v>146</v>
      </c>
      <c r="C34" s="30"/>
      <c r="D34" s="45" t="s">
        <v>92</v>
      </c>
      <c r="E34" s="45" t="s">
        <v>68</v>
      </c>
      <c r="F34" s="45" t="s">
        <v>93</v>
      </c>
      <c r="G34" s="31"/>
      <c r="H34" s="10">
        <v>47</v>
      </c>
      <c r="I34" s="10">
        <v>16</v>
      </c>
      <c r="J34" s="10">
        <v>26</v>
      </c>
      <c r="K34" s="31">
        <v>21</v>
      </c>
      <c r="L34" s="31">
        <v>21</v>
      </c>
      <c r="M34" s="31">
        <v>2</v>
      </c>
      <c r="N34" s="14">
        <f t="shared" si="1"/>
        <v>44.680851063829785</v>
      </c>
      <c r="O34" s="32">
        <v>14490.35</v>
      </c>
      <c r="P34" s="33">
        <f t="shared" si="2"/>
        <v>14490.35</v>
      </c>
      <c r="Q34" s="33">
        <f t="shared" si="3"/>
        <v>100</v>
      </c>
      <c r="R34" s="33">
        <f t="shared" si="10"/>
        <v>791.70000000000073</v>
      </c>
      <c r="S34" s="33">
        <f t="shared" si="4"/>
        <v>5.4636361440544965</v>
      </c>
      <c r="T34" s="33">
        <v>13698.65</v>
      </c>
      <c r="U34" s="14">
        <f t="shared" si="5"/>
        <v>94.53636385594551</v>
      </c>
      <c r="V34" s="16">
        <v>0</v>
      </c>
      <c r="W34" s="16">
        <v>0</v>
      </c>
      <c r="X34" s="16">
        <v>0</v>
      </c>
      <c r="Y34" s="14">
        <f t="shared" si="6"/>
        <v>0</v>
      </c>
      <c r="Z34" s="14">
        <v>0</v>
      </c>
      <c r="AA34" s="14">
        <v>0</v>
      </c>
      <c r="AB34" s="14">
        <f t="shared" si="7"/>
        <v>0</v>
      </c>
      <c r="AC34" s="14">
        <v>0</v>
      </c>
      <c r="AD34" s="14">
        <f t="shared" si="8"/>
        <v>0</v>
      </c>
      <c r="AE34" s="14">
        <v>0</v>
      </c>
      <c r="AF34" s="14">
        <f t="shared" si="9"/>
        <v>0</v>
      </c>
    </row>
    <row r="35" spans="1:32" ht="38.25" x14ac:dyDescent="0.2">
      <c r="A35" s="29">
        <v>29</v>
      </c>
      <c r="B35" s="30" t="s">
        <v>146</v>
      </c>
      <c r="C35" s="30"/>
      <c r="D35" s="45" t="s">
        <v>94</v>
      </c>
      <c r="E35" s="45" t="s">
        <v>95</v>
      </c>
      <c r="F35" s="45" t="s">
        <v>96</v>
      </c>
      <c r="G35" s="31"/>
      <c r="H35" s="10">
        <v>22</v>
      </c>
      <c r="I35" s="10">
        <v>2</v>
      </c>
      <c r="J35" s="10">
        <v>18</v>
      </c>
      <c r="K35" s="31">
        <v>18</v>
      </c>
      <c r="L35" s="31">
        <v>30</v>
      </c>
      <c r="M35" s="31">
        <v>0</v>
      </c>
      <c r="N35" s="14">
        <f t="shared" si="1"/>
        <v>81.818181818181827</v>
      </c>
      <c r="O35" s="32">
        <v>19362.349999999999</v>
      </c>
      <c r="P35" s="33">
        <f t="shared" si="2"/>
        <v>19362.349999999999</v>
      </c>
      <c r="Q35" s="33">
        <f t="shared" si="3"/>
        <v>100</v>
      </c>
      <c r="R35" s="33">
        <f t="shared" si="10"/>
        <v>15127.059999999998</v>
      </c>
      <c r="S35" s="33">
        <f t="shared" si="4"/>
        <v>78.126157207157192</v>
      </c>
      <c r="T35" s="33">
        <v>4235.29</v>
      </c>
      <c r="U35" s="14">
        <f t="shared" si="5"/>
        <v>21.873842792842812</v>
      </c>
      <c r="V35" s="16">
        <v>2</v>
      </c>
      <c r="W35" s="16">
        <v>2</v>
      </c>
      <c r="X35" s="16">
        <v>0</v>
      </c>
      <c r="Y35" s="14">
        <f t="shared" si="6"/>
        <v>9.0909090909090917</v>
      </c>
      <c r="Z35" s="14">
        <v>844.08</v>
      </c>
      <c r="AA35" s="14">
        <v>0</v>
      </c>
      <c r="AB35" s="14">
        <f t="shared" si="7"/>
        <v>0</v>
      </c>
      <c r="AC35" s="14">
        <v>0</v>
      </c>
      <c r="AD35" s="14">
        <f t="shared" si="8"/>
        <v>0</v>
      </c>
      <c r="AE35" s="14">
        <v>0</v>
      </c>
      <c r="AF35" s="14">
        <f t="shared" si="9"/>
        <v>0</v>
      </c>
    </row>
    <row r="36" spans="1:32" ht="25.5" x14ac:dyDescent="0.2">
      <c r="A36" s="29">
        <v>30</v>
      </c>
      <c r="B36" s="30" t="s">
        <v>146</v>
      </c>
      <c r="C36" s="30"/>
      <c r="D36" s="45" t="s">
        <v>97</v>
      </c>
      <c r="E36" s="45" t="s">
        <v>63</v>
      </c>
      <c r="F36" s="45" t="s">
        <v>98</v>
      </c>
      <c r="G36" s="31"/>
      <c r="H36" s="10">
        <v>34</v>
      </c>
      <c r="I36" s="10">
        <v>2</v>
      </c>
      <c r="J36" s="10">
        <v>31</v>
      </c>
      <c r="K36" s="31">
        <v>30</v>
      </c>
      <c r="L36" s="31">
        <v>30</v>
      </c>
      <c r="M36" s="31">
        <v>0</v>
      </c>
      <c r="N36" s="14">
        <f t="shared" si="1"/>
        <v>88.235294117647058</v>
      </c>
      <c r="O36" s="32">
        <v>8012.63</v>
      </c>
      <c r="P36" s="33">
        <f t="shared" si="2"/>
        <v>8012.63</v>
      </c>
      <c r="Q36" s="33">
        <f t="shared" si="3"/>
        <v>100</v>
      </c>
      <c r="R36" s="33">
        <f t="shared" si="10"/>
        <v>6887.59</v>
      </c>
      <c r="S36" s="33">
        <f t="shared" si="4"/>
        <v>85.95916696515377</v>
      </c>
      <c r="T36" s="33">
        <v>1125.04</v>
      </c>
      <c r="U36" s="14">
        <f t="shared" si="5"/>
        <v>14.040833034846237</v>
      </c>
      <c r="V36" s="16">
        <v>0</v>
      </c>
      <c r="W36" s="16">
        <v>0</v>
      </c>
      <c r="X36" s="16">
        <v>0</v>
      </c>
      <c r="Y36" s="14">
        <f t="shared" si="6"/>
        <v>0</v>
      </c>
      <c r="Z36" s="14">
        <v>0</v>
      </c>
      <c r="AA36" s="14">
        <v>0</v>
      </c>
      <c r="AB36" s="14">
        <f t="shared" si="7"/>
        <v>0</v>
      </c>
      <c r="AC36" s="14">
        <v>0</v>
      </c>
      <c r="AD36" s="14">
        <f t="shared" si="8"/>
        <v>0</v>
      </c>
      <c r="AE36" s="14">
        <v>0</v>
      </c>
      <c r="AF36" s="14">
        <f t="shared" si="9"/>
        <v>0</v>
      </c>
    </row>
    <row r="37" spans="1:32" ht="51" x14ac:dyDescent="0.2">
      <c r="A37" s="29">
        <v>31</v>
      </c>
      <c r="B37" s="30" t="s">
        <v>146</v>
      </c>
      <c r="C37" s="30"/>
      <c r="D37" s="45" t="s">
        <v>99</v>
      </c>
      <c r="E37" s="45" t="s">
        <v>31</v>
      </c>
      <c r="F37" s="45" t="s">
        <v>100</v>
      </c>
      <c r="G37" s="31"/>
      <c r="H37" s="10">
        <v>13</v>
      </c>
      <c r="I37" s="10">
        <v>2</v>
      </c>
      <c r="J37" s="10">
        <v>7</v>
      </c>
      <c r="K37" s="31">
        <v>5</v>
      </c>
      <c r="L37" s="31">
        <v>5</v>
      </c>
      <c r="M37" s="31">
        <v>0</v>
      </c>
      <c r="N37" s="14">
        <f t="shared" si="1"/>
        <v>38.461538461538467</v>
      </c>
      <c r="O37" s="32">
        <v>6324.79</v>
      </c>
      <c r="P37" s="33">
        <f t="shared" si="2"/>
        <v>6324.79</v>
      </c>
      <c r="Q37" s="33">
        <f t="shared" si="3"/>
        <v>100</v>
      </c>
      <c r="R37" s="33">
        <f t="shared" si="10"/>
        <v>3861.38</v>
      </c>
      <c r="S37" s="33">
        <f t="shared" si="4"/>
        <v>61.051513172769376</v>
      </c>
      <c r="T37" s="33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0</v>
      </c>
      <c r="AA37" s="14">
        <v>0</v>
      </c>
      <c r="AB37" s="14">
        <f t="shared" si="7"/>
        <v>0</v>
      </c>
      <c r="AC37" s="14">
        <v>0</v>
      </c>
      <c r="AD37" s="14">
        <f t="shared" si="8"/>
        <v>0</v>
      </c>
      <c r="AE37" s="14">
        <v>0</v>
      </c>
      <c r="AF37" s="14">
        <f t="shared" si="9"/>
        <v>0</v>
      </c>
    </row>
    <row r="38" spans="1:32" ht="51" x14ac:dyDescent="0.2">
      <c r="A38" s="29">
        <v>32</v>
      </c>
      <c r="B38" s="30" t="s">
        <v>146</v>
      </c>
      <c r="C38" s="30"/>
      <c r="D38" s="45" t="s">
        <v>101</v>
      </c>
      <c r="E38" s="45" t="s">
        <v>31</v>
      </c>
      <c r="F38" s="45" t="s">
        <v>102</v>
      </c>
      <c r="G38" s="31"/>
      <c r="H38" s="10">
        <v>13</v>
      </c>
      <c r="I38" s="10">
        <v>2</v>
      </c>
      <c r="J38" s="10">
        <v>10</v>
      </c>
      <c r="K38" s="31">
        <v>11</v>
      </c>
      <c r="L38" s="31">
        <v>11</v>
      </c>
      <c r="M38" s="31">
        <v>0</v>
      </c>
      <c r="N38" s="14">
        <f t="shared" si="1"/>
        <v>84.615384615384613</v>
      </c>
      <c r="O38" s="32">
        <v>8545.08</v>
      </c>
      <c r="P38" s="33">
        <f t="shared" si="2"/>
        <v>8545.08</v>
      </c>
      <c r="Q38" s="33">
        <f t="shared" si="3"/>
        <v>100</v>
      </c>
      <c r="R38" s="33">
        <f t="shared" si="10"/>
        <v>5888.09</v>
      </c>
      <c r="S38" s="33">
        <f t="shared" si="4"/>
        <v>68.906200995192563</v>
      </c>
      <c r="T38" s="33">
        <v>2656.99</v>
      </c>
      <c r="U38" s="14">
        <f t="shared" si="5"/>
        <v>31.093799004807444</v>
      </c>
      <c r="V38" s="16">
        <v>0</v>
      </c>
      <c r="W38" s="16">
        <v>0</v>
      </c>
      <c r="X38" s="16">
        <v>0</v>
      </c>
      <c r="Y38" s="14">
        <f t="shared" si="6"/>
        <v>0</v>
      </c>
      <c r="Z38" s="14">
        <v>0</v>
      </c>
      <c r="AA38" s="14">
        <v>0</v>
      </c>
      <c r="AB38" s="14">
        <f t="shared" si="7"/>
        <v>0</v>
      </c>
      <c r="AC38" s="14">
        <v>0</v>
      </c>
      <c r="AD38" s="14">
        <f t="shared" si="8"/>
        <v>0</v>
      </c>
      <c r="AE38" s="14">
        <v>0</v>
      </c>
      <c r="AF38" s="14">
        <f t="shared" si="9"/>
        <v>0</v>
      </c>
    </row>
    <row r="39" spans="1:32" ht="38.25" x14ac:dyDescent="0.2">
      <c r="A39" s="29">
        <v>33</v>
      </c>
      <c r="B39" s="30" t="s">
        <v>146</v>
      </c>
      <c r="C39" s="30"/>
      <c r="D39" s="45" t="s">
        <v>103</v>
      </c>
      <c r="E39" s="45" t="s">
        <v>68</v>
      </c>
      <c r="F39" s="45" t="s">
        <v>104</v>
      </c>
      <c r="G39" s="31"/>
      <c r="H39" s="10">
        <v>67</v>
      </c>
      <c r="I39" s="10">
        <v>13</v>
      </c>
      <c r="J39" s="10">
        <v>47</v>
      </c>
      <c r="K39" s="31">
        <v>22</v>
      </c>
      <c r="L39" s="31">
        <v>22</v>
      </c>
      <c r="M39" s="31">
        <v>0</v>
      </c>
      <c r="N39" s="14">
        <f t="shared" si="1"/>
        <v>32.835820895522389</v>
      </c>
      <c r="O39" s="32">
        <v>31050.46</v>
      </c>
      <c r="P39" s="33">
        <f t="shared" si="2"/>
        <v>31050.46</v>
      </c>
      <c r="Q39" s="33">
        <f t="shared" si="3"/>
        <v>100</v>
      </c>
      <c r="R39" s="33">
        <f t="shared" si="10"/>
        <v>13879.309999999998</v>
      </c>
      <c r="S39" s="33">
        <f t="shared" si="4"/>
        <v>44.699208965020162</v>
      </c>
      <c r="T39" s="33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14">
        <v>0</v>
      </c>
      <c r="AB39" s="14">
        <f t="shared" si="7"/>
        <v>0</v>
      </c>
      <c r="AC39" s="14">
        <v>0</v>
      </c>
      <c r="AD39" s="14">
        <f t="shared" si="8"/>
        <v>0</v>
      </c>
      <c r="AE39" s="14">
        <v>0</v>
      </c>
      <c r="AF39" s="14">
        <f t="shared" si="9"/>
        <v>0</v>
      </c>
    </row>
    <row r="40" spans="1:32" ht="38.25" x14ac:dyDescent="0.2">
      <c r="A40" s="29">
        <v>34</v>
      </c>
      <c r="B40" s="30" t="s">
        <v>146</v>
      </c>
      <c r="C40" s="30"/>
      <c r="D40" s="45" t="s">
        <v>105</v>
      </c>
      <c r="E40" s="45" t="s">
        <v>106</v>
      </c>
      <c r="F40" s="45" t="s">
        <v>107</v>
      </c>
      <c r="G40" s="31"/>
      <c r="H40" s="10">
        <v>18</v>
      </c>
      <c r="I40" s="10">
        <v>3</v>
      </c>
      <c r="J40" s="10">
        <v>14</v>
      </c>
      <c r="K40" s="31">
        <v>12</v>
      </c>
      <c r="L40" s="31">
        <v>12</v>
      </c>
      <c r="M40" s="31">
        <v>0</v>
      </c>
      <c r="N40" s="14">
        <f t="shared" si="1"/>
        <v>66.666666666666657</v>
      </c>
      <c r="O40" s="32">
        <v>20473.14</v>
      </c>
      <c r="P40" s="33">
        <f t="shared" si="2"/>
        <v>20473.14</v>
      </c>
      <c r="Q40" s="33">
        <f t="shared" si="3"/>
        <v>100</v>
      </c>
      <c r="R40" s="33">
        <f t="shared" si="10"/>
        <v>0</v>
      </c>
      <c r="S40" s="33">
        <f t="shared" si="4"/>
        <v>0</v>
      </c>
      <c r="T40" s="33">
        <v>20473.14</v>
      </c>
      <c r="U40" s="14">
        <f t="shared" si="5"/>
        <v>100</v>
      </c>
      <c r="V40" s="16">
        <v>0</v>
      </c>
      <c r="W40" s="16">
        <v>0</v>
      </c>
      <c r="X40" s="16">
        <v>0</v>
      </c>
      <c r="Y40" s="14">
        <f t="shared" si="6"/>
        <v>0</v>
      </c>
      <c r="Z40" s="14">
        <v>0</v>
      </c>
      <c r="AA40" s="14">
        <v>0</v>
      </c>
      <c r="AB40" s="14">
        <f t="shared" si="7"/>
        <v>0</v>
      </c>
      <c r="AC40" s="14">
        <v>0</v>
      </c>
      <c r="AD40" s="14">
        <f t="shared" si="8"/>
        <v>0</v>
      </c>
      <c r="AE40" s="14">
        <v>0</v>
      </c>
      <c r="AF40" s="14">
        <f t="shared" si="9"/>
        <v>0</v>
      </c>
    </row>
    <row r="41" spans="1:32" ht="38.25" x14ac:dyDescent="0.2">
      <c r="A41" s="29">
        <v>35</v>
      </c>
      <c r="B41" s="30" t="s">
        <v>146</v>
      </c>
      <c r="C41" s="30"/>
      <c r="D41" s="45" t="s">
        <v>108</v>
      </c>
      <c r="E41" s="45" t="s">
        <v>68</v>
      </c>
      <c r="F41" s="45" t="s">
        <v>109</v>
      </c>
      <c r="G41" s="31"/>
      <c r="H41" s="10">
        <v>15</v>
      </c>
      <c r="I41" s="10">
        <v>4</v>
      </c>
      <c r="J41" s="10">
        <v>10</v>
      </c>
      <c r="K41" s="31">
        <v>10</v>
      </c>
      <c r="L41" s="31">
        <v>10</v>
      </c>
      <c r="M41" s="31">
        <v>1</v>
      </c>
      <c r="N41" s="14">
        <f t="shared" si="1"/>
        <v>66.666666666666657</v>
      </c>
      <c r="O41" s="32">
        <v>7877.95</v>
      </c>
      <c r="P41" s="33">
        <f t="shared" si="2"/>
        <v>7877.95</v>
      </c>
      <c r="Q41" s="33">
        <f t="shared" si="3"/>
        <v>100</v>
      </c>
      <c r="R41" s="33">
        <f t="shared" si="10"/>
        <v>5473.74</v>
      </c>
      <c r="S41" s="33">
        <f t="shared" si="4"/>
        <v>69.481781427909539</v>
      </c>
      <c r="T41" s="33">
        <v>2404.21</v>
      </c>
      <c r="U41" s="14">
        <f t="shared" si="5"/>
        <v>30.518218572090454</v>
      </c>
      <c r="V41" s="16">
        <v>0</v>
      </c>
      <c r="W41" s="16">
        <v>0</v>
      </c>
      <c r="X41" s="16">
        <v>0</v>
      </c>
      <c r="Y41" s="14">
        <f t="shared" si="6"/>
        <v>0</v>
      </c>
      <c r="Z41" s="14">
        <v>0</v>
      </c>
      <c r="AA41" s="14">
        <v>0</v>
      </c>
      <c r="AB41" s="14">
        <f t="shared" si="7"/>
        <v>0</v>
      </c>
      <c r="AC41" s="14">
        <v>0</v>
      </c>
      <c r="AD41" s="14">
        <f t="shared" si="8"/>
        <v>0</v>
      </c>
      <c r="AE41" s="14">
        <v>0</v>
      </c>
      <c r="AF41" s="14">
        <f t="shared" si="9"/>
        <v>0</v>
      </c>
    </row>
    <row r="42" spans="1:32" ht="38.25" x14ac:dyDescent="0.2">
      <c r="A42" s="29">
        <v>36</v>
      </c>
      <c r="B42" s="30" t="s">
        <v>146</v>
      </c>
      <c r="C42" s="30"/>
      <c r="D42" s="45" t="s">
        <v>110</v>
      </c>
      <c r="E42" s="45" t="s">
        <v>68</v>
      </c>
      <c r="F42" s="45" t="s">
        <v>111</v>
      </c>
      <c r="G42" s="31"/>
      <c r="H42" s="10">
        <v>17</v>
      </c>
      <c r="I42" s="10">
        <v>4</v>
      </c>
      <c r="J42" s="10">
        <v>13</v>
      </c>
      <c r="K42" s="31">
        <v>11</v>
      </c>
      <c r="L42" s="31">
        <v>11</v>
      </c>
      <c r="M42" s="31">
        <v>0</v>
      </c>
      <c r="N42" s="14">
        <f t="shared" si="1"/>
        <v>64.705882352941174</v>
      </c>
      <c r="O42" s="32">
        <v>15021.14</v>
      </c>
      <c r="P42" s="33">
        <f t="shared" si="2"/>
        <v>15021.14</v>
      </c>
      <c r="Q42" s="33">
        <f t="shared" si="3"/>
        <v>100</v>
      </c>
      <c r="R42" s="33">
        <f t="shared" si="10"/>
        <v>6059.6999999999989</v>
      </c>
      <c r="S42" s="33">
        <f t="shared" si="4"/>
        <v>40.341145878408689</v>
      </c>
      <c r="T42" s="33">
        <v>8961.44</v>
      </c>
      <c r="U42" s="14">
        <f t="shared" si="5"/>
        <v>59.658854121591311</v>
      </c>
      <c r="V42" s="16">
        <v>0</v>
      </c>
      <c r="W42" s="16">
        <v>0</v>
      </c>
      <c r="X42" s="16">
        <v>0</v>
      </c>
      <c r="Y42" s="14">
        <f t="shared" si="6"/>
        <v>0</v>
      </c>
      <c r="Z42" s="14">
        <v>0</v>
      </c>
      <c r="AA42" s="14">
        <v>0</v>
      </c>
      <c r="AB42" s="14">
        <f t="shared" si="7"/>
        <v>0</v>
      </c>
      <c r="AC42" s="14">
        <v>0</v>
      </c>
      <c r="AD42" s="14">
        <f t="shared" si="8"/>
        <v>0</v>
      </c>
      <c r="AE42" s="14">
        <v>0</v>
      </c>
      <c r="AF42" s="14">
        <f t="shared" si="9"/>
        <v>0</v>
      </c>
    </row>
    <row r="43" spans="1:32" ht="38.25" x14ac:dyDescent="0.2">
      <c r="A43" s="29">
        <v>37</v>
      </c>
      <c r="B43" s="30" t="s">
        <v>146</v>
      </c>
      <c r="C43" s="30"/>
      <c r="D43" s="45" t="s">
        <v>112</v>
      </c>
      <c r="E43" s="45" t="s">
        <v>113</v>
      </c>
      <c r="F43" s="45" t="s">
        <v>114</v>
      </c>
      <c r="G43" s="31"/>
      <c r="H43" s="10">
        <v>6</v>
      </c>
      <c r="I43" s="10">
        <v>1</v>
      </c>
      <c r="J43" s="10">
        <v>5</v>
      </c>
      <c r="K43" s="31">
        <v>3</v>
      </c>
      <c r="L43" s="31">
        <v>5</v>
      </c>
      <c r="M43" s="31">
        <v>0</v>
      </c>
      <c r="N43" s="14">
        <f t="shared" si="1"/>
        <v>50</v>
      </c>
      <c r="O43" s="32">
        <v>3737.06</v>
      </c>
      <c r="P43" s="33">
        <f t="shared" si="2"/>
        <v>3737.06</v>
      </c>
      <c r="Q43" s="33">
        <f t="shared" si="3"/>
        <v>100</v>
      </c>
      <c r="R43" s="33">
        <f t="shared" si="10"/>
        <v>2557.31</v>
      </c>
      <c r="S43" s="33">
        <f t="shared" si="4"/>
        <v>68.431066132200186</v>
      </c>
      <c r="T43" s="33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14">
        <v>0</v>
      </c>
      <c r="AA43" s="14">
        <v>0</v>
      </c>
      <c r="AB43" s="14">
        <f t="shared" si="7"/>
        <v>0</v>
      </c>
      <c r="AC43" s="14">
        <v>0</v>
      </c>
      <c r="AD43" s="14">
        <f t="shared" si="8"/>
        <v>0</v>
      </c>
      <c r="AE43" s="14">
        <v>0</v>
      </c>
      <c r="AF43" s="14">
        <f t="shared" si="9"/>
        <v>0</v>
      </c>
    </row>
    <row r="44" spans="1:32" ht="25.5" x14ac:dyDescent="0.2">
      <c r="A44" s="29">
        <v>38</v>
      </c>
      <c r="B44" s="30" t="s">
        <v>146</v>
      </c>
      <c r="C44" s="30"/>
      <c r="D44" s="45" t="s">
        <v>115</v>
      </c>
      <c r="E44" s="45" t="s">
        <v>106</v>
      </c>
      <c r="F44" s="45" t="s">
        <v>116</v>
      </c>
      <c r="G44" s="31"/>
      <c r="H44" s="10">
        <v>21</v>
      </c>
      <c r="I44" s="10">
        <v>1</v>
      </c>
      <c r="J44" s="10">
        <v>20</v>
      </c>
      <c r="K44" s="31">
        <v>15</v>
      </c>
      <c r="L44" s="31">
        <v>19</v>
      </c>
      <c r="M44" s="31">
        <v>1</v>
      </c>
      <c r="N44" s="14">
        <f t="shared" si="1"/>
        <v>71.428571428571431</v>
      </c>
      <c r="O44" s="32">
        <v>27105.63</v>
      </c>
      <c r="P44" s="33">
        <f t="shared" si="2"/>
        <v>27105.63</v>
      </c>
      <c r="Q44" s="33">
        <f t="shared" si="3"/>
        <v>100</v>
      </c>
      <c r="R44" s="33">
        <f t="shared" si="10"/>
        <v>12920.140000000001</v>
      </c>
      <c r="S44" s="33">
        <f t="shared" si="4"/>
        <v>47.665890813089383</v>
      </c>
      <c r="T44" s="33">
        <v>14185.49</v>
      </c>
      <c r="U44" s="14">
        <f t="shared" si="5"/>
        <v>52.334109186910617</v>
      </c>
      <c r="V44" s="16">
        <v>0</v>
      </c>
      <c r="W44" s="16">
        <v>0</v>
      </c>
      <c r="X44" s="16">
        <v>0</v>
      </c>
      <c r="Y44" s="14">
        <f t="shared" si="6"/>
        <v>0</v>
      </c>
      <c r="Z44" s="14">
        <v>0</v>
      </c>
      <c r="AA44" s="14">
        <v>0</v>
      </c>
      <c r="AB44" s="14">
        <f t="shared" si="7"/>
        <v>0</v>
      </c>
      <c r="AC44" s="14">
        <v>0</v>
      </c>
      <c r="AD44" s="14">
        <f t="shared" si="8"/>
        <v>0</v>
      </c>
      <c r="AE44" s="14">
        <v>0</v>
      </c>
      <c r="AF44" s="14">
        <f t="shared" si="9"/>
        <v>0</v>
      </c>
    </row>
    <row r="45" spans="1:32" ht="38.25" x14ac:dyDescent="0.2">
      <c r="A45" s="29">
        <v>39</v>
      </c>
      <c r="B45" s="30" t="s">
        <v>146</v>
      </c>
      <c r="C45" s="30"/>
      <c r="D45" s="45" t="s">
        <v>117</v>
      </c>
      <c r="E45" s="45" t="s">
        <v>31</v>
      </c>
      <c r="F45" s="45" t="s">
        <v>118</v>
      </c>
      <c r="G45" s="31"/>
      <c r="H45" s="10">
        <v>23</v>
      </c>
      <c r="I45" s="10">
        <v>6</v>
      </c>
      <c r="J45" s="10">
        <v>17</v>
      </c>
      <c r="K45" s="31">
        <v>9</v>
      </c>
      <c r="L45" s="31">
        <v>10</v>
      </c>
      <c r="M45" s="31">
        <v>0</v>
      </c>
      <c r="N45" s="14">
        <f t="shared" si="1"/>
        <v>39.130434782608695</v>
      </c>
      <c r="O45" s="32">
        <v>11125.2</v>
      </c>
      <c r="P45" s="33">
        <f t="shared" si="2"/>
        <v>11125.2</v>
      </c>
      <c r="Q45" s="33">
        <f t="shared" si="3"/>
        <v>100</v>
      </c>
      <c r="R45" s="33">
        <f t="shared" si="10"/>
        <v>6117.89</v>
      </c>
      <c r="S45" s="33">
        <f t="shared" si="4"/>
        <v>54.991281055621464</v>
      </c>
      <c r="T45" s="33">
        <v>5007.3100000000004</v>
      </c>
      <c r="U45" s="14">
        <f t="shared" si="5"/>
        <v>45.008718944378529</v>
      </c>
      <c r="V45" s="16">
        <v>0</v>
      </c>
      <c r="W45" s="16">
        <v>0</v>
      </c>
      <c r="X45" s="16">
        <v>0</v>
      </c>
      <c r="Y45" s="14">
        <f t="shared" si="6"/>
        <v>0</v>
      </c>
      <c r="Z45" s="14">
        <v>0</v>
      </c>
      <c r="AA45" s="14">
        <v>0</v>
      </c>
      <c r="AB45" s="14">
        <f t="shared" si="7"/>
        <v>0</v>
      </c>
      <c r="AC45" s="14">
        <v>0</v>
      </c>
      <c r="AD45" s="14">
        <f t="shared" si="8"/>
        <v>0</v>
      </c>
      <c r="AE45" s="14">
        <v>0</v>
      </c>
      <c r="AF45" s="14">
        <f t="shared" si="9"/>
        <v>0</v>
      </c>
    </row>
    <row r="46" spans="1:32" ht="38.25" x14ac:dyDescent="0.2">
      <c r="A46" s="29">
        <v>40</v>
      </c>
      <c r="B46" s="30" t="s">
        <v>146</v>
      </c>
      <c r="C46" s="30"/>
      <c r="D46" s="45" t="s">
        <v>119</v>
      </c>
      <c r="E46" s="45" t="s">
        <v>120</v>
      </c>
      <c r="F46" s="45" t="s">
        <v>121</v>
      </c>
      <c r="G46" s="31"/>
      <c r="H46" s="10">
        <v>0</v>
      </c>
      <c r="I46" s="10">
        <v>0</v>
      </c>
      <c r="J46" s="10">
        <v>0</v>
      </c>
      <c r="K46" s="31">
        <v>0</v>
      </c>
      <c r="L46" s="31">
        <v>0</v>
      </c>
      <c r="M46" s="31">
        <v>0</v>
      </c>
      <c r="N46" s="14">
        <f t="shared" si="1"/>
        <v>0</v>
      </c>
      <c r="O46" s="32">
        <v>0</v>
      </c>
      <c r="P46" s="33">
        <f t="shared" si="2"/>
        <v>0</v>
      </c>
      <c r="Q46" s="33">
        <f t="shared" si="3"/>
        <v>0</v>
      </c>
      <c r="R46" s="33">
        <f t="shared" si="10"/>
        <v>0</v>
      </c>
      <c r="S46" s="33">
        <f t="shared" si="4"/>
        <v>0</v>
      </c>
      <c r="T46" s="33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14">
        <v>0</v>
      </c>
      <c r="AB46" s="14">
        <f t="shared" si="7"/>
        <v>0</v>
      </c>
      <c r="AC46" s="14">
        <v>0</v>
      </c>
      <c r="AD46" s="14">
        <f t="shared" si="8"/>
        <v>0</v>
      </c>
      <c r="AE46" s="14">
        <v>0</v>
      </c>
      <c r="AF46" s="14">
        <f t="shared" si="9"/>
        <v>0</v>
      </c>
    </row>
    <row r="47" spans="1:32" ht="25.5" x14ac:dyDescent="0.2">
      <c r="A47" s="29">
        <v>41</v>
      </c>
      <c r="B47" s="30" t="s">
        <v>146</v>
      </c>
      <c r="C47" s="30"/>
      <c r="D47" s="45" t="s">
        <v>122</v>
      </c>
      <c r="E47" s="45" t="s">
        <v>31</v>
      </c>
      <c r="F47" s="45" t="s">
        <v>123</v>
      </c>
      <c r="G47" s="31"/>
      <c r="H47" s="10">
        <v>0</v>
      </c>
      <c r="I47" s="10">
        <v>0</v>
      </c>
      <c r="J47" s="10">
        <v>0</v>
      </c>
      <c r="K47" s="31">
        <v>0</v>
      </c>
      <c r="L47" s="31">
        <v>0</v>
      </c>
      <c r="M47" s="31">
        <v>0</v>
      </c>
      <c r="N47" s="14">
        <f t="shared" si="1"/>
        <v>0</v>
      </c>
      <c r="O47" s="32">
        <v>0</v>
      </c>
      <c r="P47" s="33">
        <f t="shared" si="2"/>
        <v>0</v>
      </c>
      <c r="Q47" s="33">
        <f t="shared" si="3"/>
        <v>0</v>
      </c>
      <c r="R47" s="33">
        <f t="shared" si="10"/>
        <v>0</v>
      </c>
      <c r="S47" s="33">
        <f t="shared" si="4"/>
        <v>0</v>
      </c>
      <c r="T47" s="33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14">
        <v>0</v>
      </c>
      <c r="AB47" s="14">
        <f t="shared" si="7"/>
        <v>0</v>
      </c>
      <c r="AC47" s="14">
        <v>0</v>
      </c>
      <c r="AD47" s="14">
        <f t="shared" si="8"/>
        <v>0</v>
      </c>
      <c r="AE47" s="14">
        <v>0</v>
      </c>
      <c r="AF47" s="14">
        <f t="shared" si="9"/>
        <v>0</v>
      </c>
    </row>
    <row r="48" spans="1:32" ht="38.25" x14ac:dyDescent="0.2">
      <c r="A48" s="29">
        <v>42</v>
      </c>
      <c r="B48" s="30" t="s">
        <v>146</v>
      </c>
      <c r="C48" s="30"/>
      <c r="D48" s="45" t="s">
        <v>124</v>
      </c>
      <c r="E48" s="45" t="s">
        <v>106</v>
      </c>
      <c r="F48" s="45" t="s">
        <v>125</v>
      </c>
      <c r="G48" s="31"/>
      <c r="H48" s="10">
        <v>18</v>
      </c>
      <c r="I48" s="10">
        <v>4</v>
      </c>
      <c r="J48" s="10">
        <v>9</v>
      </c>
      <c r="K48" s="31">
        <v>11</v>
      </c>
      <c r="L48" s="31">
        <v>12</v>
      </c>
      <c r="M48" s="31">
        <v>0</v>
      </c>
      <c r="N48" s="14">
        <f t="shared" si="1"/>
        <v>61.111111111111114</v>
      </c>
      <c r="O48" s="32">
        <v>13801.29</v>
      </c>
      <c r="P48" s="33">
        <f t="shared" si="2"/>
        <v>13801.29</v>
      </c>
      <c r="Q48" s="33">
        <f t="shared" si="3"/>
        <v>100</v>
      </c>
      <c r="R48" s="33">
        <f t="shared" si="10"/>
        <v>5005.7400000000016</v>
      </c>
      <c r="S48" s="33">
        <f t="shared" si="4"/>
        <v>36.270087796140807</v>
      </c>
      <c r="T48" s="33">
        <v>8795.5499999999993</v>
      </c>
      <c r="U48" s="14">
        <f t="shared" si="5"/>
        <v>63.729912203859193</v>
      </c>
      <c r="V48" s="16">
        <v>0</v>
      </c>
      <c r="W48" s="16">
        <v>0</v>
      </c>
      <c r="X48" s="16">
        <v>0</v>
      </c>
      <c r="Y48" s="14">
        <f t="shared" si="6"/>
        <v>0</v>
      </c>
      <c r="Z48" s="14">
        <v>0</v>
      </c>
      <c r="AA48" s="14">
        <v>0</v>
      </c>
      <c r="AB48" s="14">
        <f t="shared" si="7"/>
        <v>0</v>
      </c>
      <c r="AC48" s="14">
        <v>0</v>
      </c>
      <c r="AD48" s="14">
        <f t="shared" si="8"/>
        <v>0</v>
      </c>
      <c r="AE48" s="14">
        <v>0</v>
      </c>
      <c r="AF48" s="14">
        <f t="shared" si="9"/>
        <v>0</v>
      </c>
    </row>
    <row r="49" spans="1:32" ht="25.5" x14ac:dyDescent="0.2">
      <c r="A49" s="29">
        <v>43</v>
      </c>
      <c r="B49" s="30" t="s">
        <v>146</v>
      </c>
      <c r="C49" s="30"/>
      <c r="D49" s="45" t="s">
        <v>126</v>
      </c>
      <c r="E49" s="45" t="s">
        <v>31</v>
      </c>
      <c r="F49" s="45" t="s">
        <v>127</v>
      </c>
      <c r="G49" s="31"/>
      <c r="H49" s="10">
        <v>22</v>
      </c>
      <c r="I49" s="10">
        <v>4</v>
      </c>
      <c r="J49" s="10">
        <v>16</v>
      </c>
      <c r="K49" s="31">
        <v>11</v>
      </c>
      <c r="L49" s="31">
        <v>19</v>
      </c>
      <c r="M49" s="31">
        <v>0</v>
      </c>
      <c r="N49" s="14">
        <f t="shared" si="1"/>
        <v>50</v>
      </c>
      <c r="O49" s="32">
        <v>22324.080000000002</v>
      </c>
      <c r="P49" s="33">
        <f t="shared" si="2"/>
        <v>22324.080000000002</v>
      </c>
      <c r="Q49" s="33">
        <f t="shared" si="3"/>
        <v>100</v>
      </c>
      <c r="R49" s="33">
        <f t="shared" si="10"/>
        <v>9345.2000000000025</v>
      </c>
      <c r="S49" s="33">
        <f t="shared" si="4"/>
        <v>41.861523520790115</v>
      </c>
      <c r="T49" s="33">
        <v>12978.88</v>
      </c>
      <c r="U49" s="14">
        <f t="shared" si="5"/>
        <v>58.138476479209885</v>
      </c>
      <c r="V49" s="16">
        <v>0</v>
      </c>
      <c r="W49" s="16">
        <v>0</v>
      </c>
      <c r="X49" s="16">
        <v>0</v>
      </c>
      <c r="Y49" s="14">
        <f t="shared" si="6"/>
        <v>0</v>
      </c>
      <c r="Z49" s="14">
        <v>0</v>
      </c>
      <c r="AA49" s="14">
        <v>0</v>
      </c>
      <c r="AB49" s="14">
        <f t="shared" si="7"/>
        <v>0</v>
      </c>
      <c r="AC49" s="14">
        <v>0</v>
      </c>
      <c r="AD49" s="14">
        <f t="shared" si="8"/>
        <v>0</v>
      </c>
      <c r="AE49" s="14">
        <v>0</v>
      </c>
      <c r="AF49" s="14">
        <f t="shared" si="9"/>
        <v>0</v>
      </c>
    </row>
    <row r="50" spans="1:32" ht="25.5" x14ac:dyDescent="0.2">
      <c r="A50" s="29">
        <v>44</v>
      </c>
      <c r="B50" s="30" t="s">
        <v>146</v>
      </c>
      <c r="C50" s="30"/>
      <c r="D50" s="45" t="s">
        <v>128</v>
      </c>
      <c r="E50" s="45" t="s">
        <v>120</v>
      </c>
      <c r="F50" s="45" t="s">
        <v>129</v>
      </c>
      <c r="G50" s="31"/>
      <c r="H50" s="10">
        <v>9</v>
      </c>
      <c r="I50" s="10">
        <v>1</v>
      </c>
      <c r="J50" s="10">
        <v>8</v>
      </c>
      <c r="K50" s="31">
        <v>3</v>
      </c>
      <c r="L50" s="31">
        <v>3</v>
      </c>
      <c r="M50" s="31">
        <v>0</v>
      </c>
      <c r="N50" s="14">
        <f t="shared" si="1"/>
        <v>33.333333333333329</v>
      </c>
      <c r="O50" s="32">
        <v>3349.5</v>
      </c>
      <c r="P50" s="33">
        <f t="shared" si="2"/>
        <v>3349.5</v>
      </c>
      <c r="Q50" s="33">
        <f t="shared" si="3"/>
        <v>100</v>
      </c>
      <c r="R50" s="33">
        <f t="shared" si="10"/>
        <v>3349.5</v>
      </c>
      <c r="S50" s="33">
        <f t="shared" si="4"/>
        <v>100</v>
      </c>
      <c r="T50" s="33">
        <v>0</v>
      </c>
      <c r="U50" s="14">
        <f t="shared" si="5"/>
        <v>0</v>
      </c>
      <c r="V50" s="16">
        <v>0</v>
      </c>
      <c r="W50" s="16">
        <v>0</v>
      </c>
      <c r="X50" s="16">
        <v>0</v>
      </c>
      <c r="Y50" s="14">
        <f t="shared" si="6"/>
        <v>0</v>
      </c>
      <c r="Z50" s="14">
        <v>0</v>
      </c>
      <c r="AA50" s="14">
        <v>0</v>
      </c>
      <c r="AB50" s="14">
        <f t="shared" si="7"/>
        <v>0</v>
      </c>
      <c r="AC50" s="14">
        <v>0</v>
      </c>
      <c r="AD50" s="14">
        <f t="shared" si="8"/>
        <v>0</v>
      </c>
      <c r="AE50" s="14">
        <v>0</v>
      </c>
      <c r="AF50" s="14">
        <f t="shared" si="9"/>
        <v>0</v>
      </c>
    </row>
    <row r="51" spans="1:32" ht="38.25" x14ac:dyDescent="0.2">
      <c r="A51" s="29">
        <v>45</v>
      </c>
      <c r="B51" s="30" t="s">
        <v>146</v>
      </c>
      <c r="C51" s="30"/>
      <c r="D51" s="45" t="s">
        <v>130</v>
      </c>
      <c r="E51" s="45" t="s">
        <v>131</v>
      </c>
      <c r="F51" s="45" t="s">
        <v>132</v>
      </c>
      <c r="G51" s="31"/>
      <c r="H51" s="10">
        <v>8</v>
      </c>
      <c r="I51" s="10">
        <v>1</v>
      </c>
      <c r="J51" s="10">
        <v>6</v>
      </c>
      <c r="K51" s="31">
        <v>5</v>
      </c>
      <c r="L51" s="31">
        <v>7</v>
      </c>
      <c r="M51" s="31">
        <v>0</v>
      </c>
      <c r="N51" s="14">
        <f t="shared" si="1"/>
        <v>62.5</v>
      </c>
      <c r="O51" s="32">
        <v>5481.46</v>
      </c>
      <c r="P51" s="33">
        <f t="shared" si="2"/>
        <v>5481.46</v>
      </c>
      <c r="Q51" s="33">
        <f t="shared" si="3"/>
        <v>100</v>
      </c>
      <c r="R51" s="33">
        <f t="shared" si="10"/>
        <v>0</v>
      </c>
      <c r="S51" s="33">
        <f t="shared" si="4"/>
        <v>0</v>
      </c>
      <c r="T51" s="33">
        <v>5481.46</v>
      </c>
      <c r="U51" s="14">
        <f t="shared" si="5"/>
        <v>100</v>
      </c>
      <c r="V51" s="16">
        <v>0</v>
      </c>
      <c r="W51" s="16">
        <v>0</v>
      </c>
      <c r="X51" s="16">
        <v>0</v>
      </c>
      <c r="Y51" s="14">
        <f t="shared" si="6"/>
        <v>0</v>
      </c>
      <c r="Z51" s="14">
        <v>0</v>
      </c>
      <c r="AA51" s="14">
        <v>0</v>
      </c>
      <c r="AB51" s="14">
        <f t="shared" si="7"/>
        <v>0</v>
      </c>
      <c r="AC51" s="14">
        <v>0</v>
      </c>
      <c r="AD51" s="14">
        <f t="shared" si="8"/>
        <v>0</v>
      </c>
      <c r="AE51" s="14">
        <v>0</v>
      </c>
      <c r="AF51" s="14">
        <f t="shared" si="9"/>
        <v>0</v>
      </c>
    </row>
    <row r="52" spans="1:32" ht="38.25" x14ac:dyDescent="0.2">
      <c r="A52" s="29">
        <v>46</v>
      </c>
      <c r="B52" s="30" t="s">
        <v>146</v>
      </c>
      <c r="C52" s="30"/>
      <c r="D52" s="45" t="s">
        <v>133</v>
      </c>
      <c r="E52" s="45" t="s">
        <v>68</v>
      </c>
      <c r="F52" s="45" t="s">
        <v>134</v>
      </c>
      <c r="G52" s="31"/>
      <c r="H52" s="10">
        <v>6</v>
      </c>
      <c r="I52" s="10">
        <v>0</v>
      </c>
      <c r="J52" s="10">
        <v>4</v>
      </c>
      <c r="K52" s="31">
        <v>0</v>
      </c>
      <c r="L52" s="31">
        <v>0</v>
      </c>
      <c r="M52" s="31">
        <v>0</v>
      </c>
      <c r="N52" s="14">
        <f t="shared" si="1"/>
        <v>0</v>
      </c>
      <c r="O52" s="32">
        <v>0</v>
      </c>
      <c r="P52" s="33">
        <f t="shared" si="2"/>
        <v>0</v>
      </c>
      <c r="Q52" s="33">
        <f t="shared" si="3"/>
        <v>0</v>
      </c>
      <c r="R52" s="33">
        <f t="shared" si="10"/>
        <v>0</v>
      </c>
      <c r="S52" s="33">
        <f t="shared" si="4"/>
        <v>0</v>
      </c>
      <c r="T52" s="33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14">
        <v>0</v>
      </c>
      <c r="AB52" s="14">
        <f t="shared" si="7"/>
        <v>0</v>
      </c>
      <c r="AC52" s="14">
        <v>0</v>
      </c>
      <c r="AD52" s="14">
        <f t="shared" si="8"/>
        <v>0</v>
      </c>
      <c r="AE52" s="14">
        <v>0</v>
      </c>
      <c r="AF52" s="14">
        <f t="shared" si="9"/>
        <v>0</v>
      </c>
    </row>
    <row r="53" spans="1:32" ht="25.5" x14ac:dyDescent="0.2">
      <c r="A53" s="29">
        <v>47</v>
      </c>
      <c r="B53" s="30" t="s">
        <v>146</v>
      </c>
      <c r="C53" s="30"/>
      <c r="D53" s="45" t="s">
        <v>135</v>
      </c>
      <c r="E53" s="45" t="s">
        <v>136</v>
      </c>
      <c r="F53" s="45" t="s">
        <v>137</v>
      </c>
      <c r="G53" s="31"/>
      <c r="H53" s="10">
        <v>21</v>
      </c>
      <c r="I53" s="10">
        <v>2</v>
      </c>
      <c r="J53" s="10">
        <v>19</v>
      </c>
      <c r="K53" s="31">
        <v>21</v>
      </c>
      <c r="L53" s="31">
        <v>24</v>
      </c>
      <c r="M53" s="31">
        <v>3</v>
      </c>
      <c r="N53" s="14">
        <f t="shared" si="1"/>
        <v>100</v>
      </c>
      <c r="O53" s="32">
        <v>35215.5</v>
      </c>
      <c r="P53" s="33">
        <f t="shared" si="2"/>
        <v>35215.5</v>
      </c>
      <c r="Q53" s="33">
        <f t="shared" si="3"/>
        <v>100</v>
      </c>
      <c r="R53" s="33">
        <f t="shared" si="10"/>
        <v>12119.169999999998</v>
      </c>
      <c r="S53" s="33">
        <f t="shared" si="4"/>
        <v>34.414306200394705</v>
      </c>
      <c r="T53" s="33">
        <v>23096.33</v>
      </c>
      <c r="U53" s="14">
        <f t="shared" si="5"/>
        <v>65.585693799605295</v>
      </c>
      <c r="V53" s="16">
        <v>0</v>
      </c>
      <c r="W53" s="16">
        <v>0</v>
      </c>
      <c r="X53" s="16">
        <v>0</v>
      </c>
      <c r="Y53" s="14">
        <f t="shared" si="6"/>
        <v>0</v>
      </c>
      <c r="Z53" s="14">
        <v>0</v>
      </c>
      <c r="AA53" s="14">
        <v>0</v>
      </c>
      <c r="AB53" s="14">
        <f t="shared" si="7"/>
        <v>0</v>
      </c>
      <c r="AC53" s="14">
        <v>0</v>
      </c>
      <c r="AD53" s="14">
        <f t="shared" si="8"/>
        <v>0</v>
      </c>
      <c r="AE53" s="14">
        <v>0</v>
      </c>
      <c r="AF53" s="14">
        <f t="shared" si="9"/>
        <v>0</v>
      </c>
    </row>
    <row r="54" spans="1:32" ht="38.25" x14ac:dyDescent="0.2">
      <c r="A54" s="29">
        <v>48</v>
      </c>
      <c r="B54" s="30" t="s">
        <v>146</v>
      </c>
      <c r="C54" s="30"/>
      <c r="D54" s="45" t="s">
        <v>138</v>
      </c>
      <c r="E54" s="45" t="s">
        <v>113</v>
      </c>
      <c r="F54" s="45" t="s">
        <v>139</v>
      </c>
      <c r="G54" s="31"/>
      <c r="H54" s="10">
        <v>21</v>
      </c>
      <c r="I54" s="10">
        <v>4</v>
      </c>
      <c r="J54" s="10">
        <v>17</v>
      </c>
      <c r="K54" s="31">
        <v>14</v>
      </c>
      <c r="L54" s="31">
        <v>14</v>
      </c>
      <c r="M54" s="31">
        <v>0</v>
      </c>
      <c r="N54" s="14">
        <f t="shared" si="1"/>
        <v>66.666666666666657</v>
      </c>
      <c r="O54" s="32">
        <v>20318.66</v>
      </c>
      <c r="P54" s="33">
        <f t="shared" si="2"/>
        <v>20318.66</v>
      </c>
      <c r="Q54" s="33">
        <f t="shared" si="3"/>
        <v>100</v>
      </c>
      <c r="R54" s="33">
        <f t="shared" si="10"/>
        <v>4993.7999999999993</v>
      </c>
      <c r="S54" s="33">
        <f t="shared" si="4"/>
        <v>24.577408155852794</v>
      </c>
      <c r="T54" s="33">
        <v>15324.86</v>
      </c>
      <c r="U54" s="14">
        <f t="shared" si="5"/>
        <v>75.422591844147206</v>
      </c>
      <c r="V54" s="16">
        <v>0</v>
      </c>
      <c r="W54" s="16">
        <v>0</v>
      </c>
      <c r="X54" s="16">
        <v>0</v>
      </c>
      <c r="Y54" s="14">
        <f t="shared" si="6"/>
        <v>0</v>
      </c>
      <c r="Z54" s="14">
        <v>0</v>
      </c>
      <c r="AA54" s="14">
        <v>0</v>
      </c>
      <c r="AB54" s="14">
        <f t="shared" si="7"/>
        <v>0</v>
      </c>
      <c r="AC54" s="14">
        <v>0</v>
      </c>
      <c r="AD54" s="14">
        <f t="shared" si="8"/>
        <v>0</v>
      </c>
      <c r="AE54" s="14">
        <v>0</v>
      </c>
      <c r="AF54" s="14">
        <f t="shared" si="9"/>
        <v>0</v>
      </c>
    </row>
    <row r="55" spans="1:32" ht="38.25" x14ac:dyDescent="0.2">
      <c r="A55" s="29">
        <v>49</v>
      </c>
      <c r="B55" s="30" t="s">
        <v>146</v>
      </c>
      <c r="C55" s="30"/>
      <c r="D55" s="45" t="s">
        <v>140</v>
      </c>
      <c r="E55" s="45" t="s">
        <v>113</v>
      </c>
      <c r="F55" s="45" t="s">
        <v>141</v>
      </c>
      <c r="G55" s="31"/>
      <c r="H55" s="10">
        <v>10</v>
      </c>
      <c r="I55" s="10">
        <v>0</v>
      </c>
      <c r="J55" s="10">
        <v>10</v>
      </c>
      <c r="K55" s="31">
        <v>8</v>
      </c>
      <c r="L55" s="31">
        <v>8</v>
      </c>
      <c r="M55" s="31">
        <v>0</v>
      </c>
      <c r="N55" s="14">
        <f t="shared" si="1"/>
        <v>80</v>
      </c>
      <c r="O55" s="32">
        <v>5063.0600000000004</v>
      </c>
      <c r="P55" s="33">
        <f t="shared" si="2"/>
        <v>5063.0600000000004</v>
      </c>
      <c r="Q55" s="33">
        <f t="shared" si="3"/>
        <v>100</v>
      </c>
      <c r="R55" s="33">
        <f t="shared" si="10"/>
        <v>3306.63</v>
      </c>
      <c r="S55" s="33">
        <f t="shared" si="4"/>
        <v>65.308923852373852</v>
      </c>
      <c r="T55" s="33">
        <v>1756.43</v>
      </c>
      <c r="U55" s="14">
        <f t="shared" si="5"/>
        <v>34.691076147626134</v>
      </c>
      <c r="V55" s="16">
        <v>0</v>
      </c>
      <c r="W55" s="16">
        <v>0</v>
      </c>
      <c r="X55" s="16">
        <v>0</v>
      </c>
      <c r="Y55" s="14">
        <f t="shared" si="6"/>
        <v>0</v>
      </c>
      <c r="Z55" s="14">
        <v>0</v>
      </c>
      <c r="AA55" s="14">
        <v>0</v>
      </c>
      <c r="AB55" s="14">
        <f t="shared" si="7"/>
        <v>0</v>
      </c>
      <c r="AC55" s="14">
        <v>0</v>
      </c>
      <c r="AD55" s="14">
        <f t="shared" si="8"/>
        <v>0</v>
      </c>
      <c r="AE55" s="14">
        <v>0</v>
      </c>
      <c r="AF55" s="14">
        <f t="shared" si="9"/>
        <v>0</v>
      </c>
    </row>
    <row r="56" spans="1:32" ht="38.25" x14ac:dyDescent="0.2">
      <c r="A56" s="29">
        <v>50</v>
      </c>
      <c r="B56" s="30" t="s">
        <v>146</v>
      </c>
      <c r="C56" s="30"/>
      <c r="D56" s="45" t="s">
        <v>142</v>
      </c>
      <c r="E56" s="45" t="s">
        <v>68</v>
      </c>
      <c r="F56" s="45" t="s">
        <v>143</v>
      </c>
      <c r="G56" s="31"/>
      <c r="H56" s="10">
        <v>24</v>
      </c>
      <c r="I56" s="10">
        <v>2</v>
      </c>
      <c r="J56" s="10">
        <v>20</v>
      </c>
      <c r="K56" s="31">
        <v>12</v>
      </c>
      <c r="L56" s="31">
        <v>12</v>
      </c>
      <c r="M56" s="31">
        <v>1</v>
      </c>
      <c r="N56" s="14">
        <f t="shared" si="1"/>
        <v>50</v>
      </c>
      <c r="O56" s="32">
        <v>17496.89</v>
      </c>
      <c r="P56" s="33">
        <f t="shared" si="2"/>
        <v>17496.89</v>
      </c>
      <c r="Q56" s="33">
        <f t="shared" si="3"/>
        <v>100</v>
      </c>
      <c r="R56" s="33">
        <f t="shared" si="10"/>
        <v>8068.119999999999</v>
      </c>
      <c r="S56" s="33">
        <f t="shared" si="4"/>
        <v>46.11173757164844</v>
      </c>
      <c r="T56" s="33">
        <v>9428.77</v>
      </c>
      <c r="U56" s="14">
        <f t="shared" si="5"/>
        <v>53.888262428351553</v>
      </c>
      <c r="V56" s="16">
        <v>7</v>
      </c>
      <c r="W56" s="16">
        <v>7</v>
      </c>
      <c r="X56" s="16">
        <v>0</v>
      </c>
      <c r="Y56" s="14">
        <f t="shared" si="6"/>
        <v>29.166666666666668</v>
      </c>
      <c r="Z56" s="14">
        <v>3543.46</v>
      </c>
      <c r="AA56" s="14">
        <v>0</v>
      </c>
      <c r="AB56" s="14">
        <f t="shared" si="7"/>
        <v>0</v>
      </c>
      <c r="AC56" s="14">
        <v>0</v>
      </c>
      <c r="AD56" s="14">
        <f t="shared" si="8"/>
        <v>0</v>
      </c>
      <c r="AE56" s="14">
        <v>0</v>
      </c>
      <c r="AF56" s="14">
        <f t="shared" si="9"/>
        <v>0</v>
      </c>
    </row>
    <row r="57" spans="1:32" ht="25.5" x14ac:dyDescent="0.2">
      <c r="A57" s="29">
        <v>51</v>
      </c>
      <c r="B57" s="30" t="s">
        <v>146</v>
      </c>
      <c r="C57" s="30"/>
      <c r="D57" s="45" t="s">
        <v>144</v>
      </c>
      <c r="E57" s="45" t="s">
        <v>63</v>
      </c>
      <c r="F57" s="45" t="s">
        <v>145</v>
      </c>
      <c r="G57" s="31"/>
      <c r="H57" s="10">
        <v>145</v>
      </c>
      <c r="I57" s="10">
        <v>3</v>
      </c>
      <c r="J57" s="10">
        <v>139</v>
      </c>
      <c r="K57" s="31">
        <v>113</v>
      </c>
      <c r="L57" s="31">
        <v>53</v>
      </c>
      <c r="M57" s="31">
        <v>0</v>
      </c>
      <c r="N57" s="14">
        <f t="shared" si="1"/>
        <v>77.931034482758619</v>
      </c>
      <c r="O57" s="32">
        <v>42550.64</v>
      </c>
      <c r="P57" s="33">
        <f t="shared" si="2"/>
        <v>42550.64</v>
      </c>
      <c r="Q57" s="33">
        <f t="shared" si="3"/>
        <v>100</v>
      </c>
      <c r="R57" s="33">
        <f t="shared" si="10"/>
        <v>25650.6</v>
      </c>
      <c r="S57" s="33">
        <f t="shared" si="4"/>
        <v>60.282524540171423</v>
      </c>
      <c r="T57" s="33">
        <v>16900.04</v>
      </c>
      <c r="U57" s="14">
        <f t="shared" si="5"/>
        <v>39.71747545982857</v>
      </c>
      <c r="V57" s="16">
        <v>0</v>
      </c>
      <c r="W57" s="16">
        <v>0</v>
      </c>
      <c r="X57" s="16">
        <v>0</v>
      </c>
      <c r="Y57" s="14">
        <f t="shared" si="6"/>
        <v>0</v>
      </c>
      <c r="Z57" s="14">
        <v>0</v>
      </c>
      <c r="AA57" s="14">
        <v>0</v>
      </c>
      <c r="AB57" s="14">
        <f t="shared" si="7"/>
        <v>0</v>
      </c>
      <c r="AC57" s="14">
        <v>0</v>
      </c>
      <c r="AD57" s="14">
        <f t="shared" si="8"/>
        <v>0</v>
      </c>
      <c r="AE57" s="14">
        <v>0</v>
      </c>
      <c r="AF57" s="14">
        <f t="shared" si="9"/>
        <v>0</v>
      </c>
    </row>
    <row r="58" spans="1:32" x14ac:dyDescent="0.2">
      <c r="A58" s="262" t="s">
        <v>25</v>
      </c>
      <c r="B58" s="263"/>
      <c r="C58" s="263"/>
      <c r="D58" s="263"/>
      <c r="E58" s="263"/>
      <c r="F58" s="264"/>
      <c r="G58" s="31">
        <f>SUM(G7:G57)</f>
        <v>0</v>
      </c>
      <c r="H58" s="34">
        <f t="shared" ref="H58:M58" si="11">SUM(H7:H57)</f>
        <v>1073</v>
      </c>
      <c r="I58" s="34">
        <f t="shared" si="11"/>
        <v>161</v>
      </c>
      <c r="J58" s="34">
        <f t="shared" si="11"/>
        <v>841</v>
      </c>
      <c r="K58" s="34">
        <f t="shared" si="11"/>
        <v>639</v>
      </c>
      <c r="L58" s="34">
        <f t="shared" si="11"/>
        <v>677</v>
      </c>
      <c r="M58" s="34">
        <f t="shared" si="11"/>
        <v>17</v>
      </c>
      <c r="N58" s="14">
        <f>IF(H58=0,0,K58/H58)*100</f>
        <v>59.55265610438024</v>
      </c>
      <c r="O58" s="34">
        <f>SUM(O7:O57)</f>
        <v>702095.20000000007</v>
      </c>
      <c r="P58" s="35">
        <f>SUM(P7:P57)</f>
        <v>702095.20000000007</v>
      </c>
      <c r="Q58" s="33">
        <f>IF(O58=0,0,P58/O58)*100</f>
        <v>100</v>
      </c>
      <c r="R58" s="35">
        <f>SUM(R7:R57)</f>
        <v>355336.87000000005</v>
      </c>
      <c r="S58" s="33">
        <f>IF(P58=0,0,R58/P58)*100</f>
        <v>50.61092427351732</v>
      </c>
      <c r="T58" s="35">
        <f>SUM(T7:T57)</f>
        <v>344702.64999999997</v>
      </c>
      <c r="U58" s="14">
        <f>IF(P58=0,0,T58/P58)*100</f>
        <v>49.096283523943754</v>
      </c>
      <c r="V58" s="34">
        <f>SUM(V7:V57)</f>
        <v>9</v>
      </c>
      <c r="W58" s="34">
        <f>SUM(W7:W57)</f>
        <v>9</v>
      </c>
      <c r="X58" s="34">
        <f>SUM(X7:X57)</f>
        <v>0</v>
      </c>
      <c r="Y58" s="14">
        <f>IF(H58=0,0,V58/H58)*100</f>
        <v>0.83876980428704562</v>
      </c>
      <c r="Z58" s="34">
        <f>SUM(Z7:Z57)</f>
        <v>4387.54</v>
      </c>
      <c r="AA58" s="36">
        <f>SUM(AA7:AA57)</f>
        <v>0</v>
      </c>
      <c r="AB58" s="14">
        <f>IF(Z58=0,0,AA58/Z58)*100</f>
        <v>0</v>
      </c>
      <c r="AC58" s="36">
        <f>SUM(AC7:AC57)</f>
        <v>0</v>
      </c>
      <c r="AD58" s="14">
        <f>IF(AA58=0,0,AC58/AA58)*100</f>
        <v>0</v>
      </c>
      <c r="AE58" s="36">
        <f>SUM(AE7:AE57)</f>
        <v>0</v>
      </c>
      <c r="AF58" s="14">
        <f>IF(AA58=0,0,AE58/AA58)*100</f>
        <v>0</v>
      </c>
    </row>
  </sheetData>
  <mergeCells count="35">
    <mergeCell ref="H4:H5"/>
    <mergeCell ref="I4:I5"/>
    <mergeCell ref="A58:F58"/>
    <mergeCell ref="V4:V5"/>
    <mergeCell ref="W4:W5"/>
    <mergeCell ref="J4:J5"/>
    <mergeCell ref="K4:K5"/>
    <mergeCell ref="L4:L5"/>
    <mergeCell ref="M4:M5"/>
    <mergeCell ref="N4:N5"/>
    <mergeCell ref="O4:O5"/>
    <mergeCell ref="P4:Q4"/>
    <mergeCell ref="R4:S4"/>
    <mergeCell ref="T4:U4"/>
    <mergeCell ref="V3:Z3"/>
    <mergeCell ref="AA3:AF3"/>
    <mergeCell ref="AC4:AD4"/>
    <mergeCell ref="Y4:Y5"/>
    <mergeCell ref="X4:X5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AE4:AF4"/>
    <mergeCell ref="Z4:Z5"/>
    <mergeCell ref="AA4:AB4"/>
  </mergeCells>
  <pageMargins left="0.11811023622047245" right="0.11811023622047245" top="0.74803149606299213" bottom="0.15748031496062992" header="0.39370078740157483" footer="0"/>
  <pageSetup paperSize="9" scale="55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"/>
  <sheetViews>
    <sheetView topLeftCell="E1" workbookViewId="0">
      <selection activeCell="AA9" sqref="AA9"/>
    </sheetView>
  </sheetViews>
  <sheetFormatPr defaultRowHeight="15" x14ac:dyDescent="0.25"/>
  <cols>
    <col min="3" max="3" width="6.85546875" customWidth="1"/>
    <col min="4" max="4" width="15.28515625" customWidth="1"/>
  </cols>
  <sheetData>
    <row r="1" spans="1:32" ht="39" customHeight="1" x14ac:dyDescent="0.25">
      <c r="A1" s="307" t="s">
        <v>199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2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82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</row>
    <row r="3" spans="1:32" ht="24.75" customHeight="1" x14ac:dyDescent="0.25">
      <c r="A3" s="303"/>
      <c r="B3" s="303"/>
      <c r="C3" s="303"/>
      <c r="D3" s="318"/>
      <c r="E3" s="383"/>
      <c r="F3" s="301"/>
      <c r="G3" s="303"/>
      <c r="H3" s="314"/>
      <c r="I3" s="315"/>
      <c r="J3" s="316"/>
      <c r="K3" s="304"/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21" t="s">
        <v>17</v>
      </c>
      <c r="W3" s="325"/>
      <c r="X3" s="325"/>
      <c r="Y3" s="325"/>
      <c r="Z3" s="322"/>
      <c r="AA3" s="304" t="s">
        <v>26</v>
      </c>
      <c r="AB3" s="305"/>
      <c r="AC3" s="305"/>
      <c r="AD3" s="305"/>
      <c r="AE3" s="305"/>
      <c r="AF3" s="306"/>
    </row>
    <row r="4" spans="1:32" ht="27.75" customHeight="1" x14ac:dyDescent="0.25">
      <c r="A4" s="303"/>
      <c r="B4" s="303"/>
      <c r="C4" s="303"/>
      <c r="D4" s="318"/>
      <c r="E4" s="383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323" t="s">
        <v>9</v>
      </c>
      <c r="W4" s="323" t="s">
        <v>24</v>
      </c>
      <c r="X4" s="323" t="s">
        <v>23</v>
      </c>
      <c r="Y4" s="323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26" t="s">
        <v>19</v>
      </c>
      <c r="AA4" s="321" t="s">
        <v>2</v>
      </c>
      <c r="AB4" s="322"/>
      <c r="AC4" s="321" t="s">
        <v>7</v>
      </c>
      <c r="AD4" s="322"/>
      <c r="AE4" s="304" t="s">
        <v>16</v>
      </c>
      <c r="AF4" s="306"/>
    </row>
    <row r="5" spans="1:32" ht="86.25" customHeight="1" x14ac:dyDescent="0.25">
      <c r="A5" s="299"/>
      <c r="B5" s="299"/>
      <c r="C5" s="299"/>
      <c r="D5" s="319"/>
      <c r="E5" s="384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324"/>
      <c r="Y5" s="324"/>
      <c r="Z5" s="327"/>
      <c r="AA5" s="84" t="str">
        <f>"сума, грн.
(гр."&amp;T6&amp;"+гр."&amp;Z6&amp;")"</f>
        <v>сума, грн.
(гр.20+гр.26)</v>
      </c>
      <c r="AB5" s="85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85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</row>
    <row r="6" spans="1:32" x14ac:dyDescent="0.25">
      <c r="A6" s="217">
        <v>1</v>
      </c>
      <c r="B6" s="218">
        <f>A6+1</f>
        <v>2</v>
      </c>
      <c r="C6" s="218">
        <f t="shared" ref="C6:AD6" si="0">B6+1</f>
        <v>3</v>
      </c>
      <c r="D6" s="220">
        <f t="shared" si="0"/>
        <v>4</v>
      </c>
      <c r="E6" s="226">
        <f t="shared" si="0"/>
        <v>5</v>
      </c>
      <c r="F6" s="221">
        <f t="shared" si="0"/>
        <v>6</v>
      </c>
      <c r="G6" s="217">
        <f t="shared" si="0"/>
        <v>7</v>
      </c>
      <c r="H6" s="217">
        <f t="shared" si="0"/>
        <v>8</v>
      </c>
      <c r="I6" s="217">
        <f t="shared" si="0"/>
        <v>9</v>
      </c>
      <c r="J6" s="217">
        <f t="shared" si="0"/>
        <v>10</v>
      </c>
      <c r="K6" s="217">
        <f t="shared" si="0"/>
        <v>11</v>
      </c>
      <c r="L6" s="217">
        <f t="shared" si="0"/>
        <v>12</v>
      </c>
      <c r="M6" s="217">
        <f t="shared" si="0"/>
        <v>13</v>
      </c>
      <c r="N6" s="217">
        <f t="shared" si="0"/>
        <v>14</v>
      </c>
      <c r="O6" s="217">
        <f t="shared" si="0"/>
        <v>15</v>
      </c>
      <c r="P6" s="217">
        <f t="shared" si="0"/>
        <v>16</v>
      </c>
      <c r="Q6" s="217">
        <f t="shared" si="0"/>
        <v>17</v>
      </c>
      <c r="R6" s="217">
        <f t="shared" si="0"/>
        <v>18</v>
      </c>
      <c r="S6" s="217">
        <f t="shared" si="0"/>
        <v>19</v>
      </c>
      <c r="T6" s="217">
        <f t="shared" si="0"/>
        <v>20</v>
      </c>
      <c r="U6" s="217">
        <f t="shared" si="0"/>
        <v>21</v>
      </c>
      <c r="V6" s="219">
        <f>U6+1</f>
        <v>22</v>
      </c>
      <c r="W6" s="219">
        <f t="shared" si="0"/>
        <v>23</v>
      </c>
      <c r="X6" s="219">
        <f t="shared" si="0"/>
        <v>24</v>
      </c>
      <c r="Y6" s="219">
        <f t="shared" si="0"/>
        <v>25</v>
      </c>
      <c r="Z6" s="219">
        <f t="shared" si="0"/>
        <v>26</v>
      </c>
      <c r="AA6" s="219">
        <f t="shared" si="0"/>
        <v>27</v>
      </c>
      <c r="AB6" s="219">
        <f t="shared" si="0"/>
        <v>28</v>
      </c>
      <c r="AC6" s="219">
        <f t="shared" si="0"/>
        <v>29</v>
      </c>
      <c r="AD6" s="219">
        <f t="shared" si="0"/>
        <v>30</v>
      </c>
      <c r="AE6" s="219">
        <v>31</v>
      </c>
      <c r="AF6" s="217">
        <v>32</v>
      </c>
    </row>
    <row r="7" spans="1:32" ht="24" x14ac:dyDescent="0.25">
      <c r="A7" s="62">
        <v>1</v>
      </c>
      <c r="B7" s="63" t="s">
        <v>146</v>
      </c>
      <c r="C7" s="63"/>
      <c r="D7" s="48" t="s">
        <v>27</v>
      </c>
      <c r="E7" s="227" t="s">
        <v>28</v>
      </c>
      <c r="F7" s="48" t="s">
        <v>29</v>
      </c>
      <c r="G7" s="16">
        <v>72053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73">
        <v>10</v>
      </c>
      <c r="W7" s="73">
        <v>18</v>
      </c>
      <c r="X7" s="73">
        <v>0</v>
      </c>
      <c r="Y7" s="33">
        <f t="shared" ref="Y7:Y57" si="6">IF(H7=0,0,V7/H7)*100</f>
        <v>34.482758620689658</v>
      </c>
      <c r="Z7" s="33">
        <v>16454.919999999998</v>
      </c>
      <c r="AA7" s="33">
        <f>T7+Z7</f>
        <v>24099.269999999997</v>
      </c>
      <c r="AB7" s="33">
        <f>AA7/(Z7+T7)*100</f>
        <v>100</v>
      </c>
      <c r="AC7" s="33">
        <f>AA7</f>
        <v>24099.269999999997</v>
      </c>
      <c r="AD7" s="33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</row>
    <row r="8" spans="1:32" ht="36" x14ac:dyDescent="0.25">
      <c r="A8" s="62">
        <v>2</v>
      </c>
      <c r="B8" s="63" t="s">
        <v>146</v>
      </c>
      <c r="C8" s="63"/>
      <c r="D8" s="48" t="s">
        <v>30</v>
      </c>
      <c r="E8" s="227" t="s">
        <v>31</v>
      </c>
      <c r="F8" s="48" t="s">
        <v>32</v>
      </c>
      <c r="G8" s="16">
        <v>6609.92</v>
      </c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73">
        <v>0</v>
      </c>
      <c r="W8" s="73">
        <v>0</v>
      </c>
      <c r="X8" s="73">
        <v>0</v>
      </c>
      <c r="Y8" s="33">
        <f t="shared" si="6"/>
        <v>0</v>
      </c>
      <c r="Z8" s="33">
        <v>0</v>
      </c>
      <c r="AA8" s="33">
        <f t="shared" ref="AA8:AA57" si="9">T8+Z8</f>
        <v>0</v>
      </c>
      <c r="AB8" s="33" t="e">
        <f t="shared" ref="AB8:AB58" si="10">AA8/(Z8+T8)*100</f>
        <v>#DIV/0!</v>
      </c>
      <c r="AC8" s="33">
        <f t="shared" ref="AC8:AC57" si="11">AA8</f>
        <v>0</v>
      </c>
      <c r="AD8" s="33">
        <f t="shared" si="7"/>
        <v>0</v>
      </c>
      <c r="AE8" s="33">
        <f t="shared" ref="AE8:AE57" si="12">AA8-AC8</f>
        <v>0</v>
      </c>
      <c r="AF8" s="14">
        <f t="shared" si="8"/>
        <v>0</v>
      </c>
    </row>
    <row r="9" spans="1:32" ht="24" x14ac:dyDescent="0.25">
      <c r="A9" s="62">
        <v>3</v>
      </c>
      <c r="B9" s="63" t="s">
        <v>146</v>
      </c>
      <c r="C9" s="63"/>
      <c r="D9" s="48" t="s">
        <v>33</v>
      </c>
      <c r="E9" s="227" t="s">
        <v>34</v>
      </c>
      <c r="F9" s="48" t="s">
        <v>35</v>
      </c>
      <c r="G9" s="16">
        <v>55362.93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73">
        <v>4</v>
      </c>
      <c r="W9" s="73">
        <v>7</v>
      </c>
      <c r="X9" s="73">
        <v>0</v>
      </c>
      <c r="Y9" s="33">
        <f t="shared" si="6"/>
        <v>12.121212121212121</v>
      </c>
      <c r="Z9" s="33">
        <v>4526.0600000000004</v>
      </c>
      <c r="AA9" s="33">
        <f t="shared" si="9"/>
        <v>31455.18</v>
      </c>
      <c r="AB9" s="33">
        <f t="shared" si="10"/>
        <v>100</v>
      </c>
      <c r="AC9" s="33">
        <f t="shared" si="11"/>
        <v>31455.18</v>
      </c>
      <c r="AD9" s="33">
        <f t="shared" si="7"/>
        <v>100</v>
      </c>
      <c r="AE9" s="33">
        <f t="shared" si="12"/>
        <v>0</v>
      </c>
      <c r="AF9" s="14">
        <f t="shared" si="8"/>
        <v>0</v>
      </c>
    </row>
    <row r="10" spans="1:32" ht="24" x14ac:dyDescent="0.25">
      <c r="A10" s="62">
        <v>4</v>
      </c>
      <c r="B10" s="63" t="s">
        <v>146</v>
      </c>
      <c r="C10" s="63"/>
      <c r="D10" s="48" t="s">
        <v>36</v>
      </c>
      <c r="E10" s="227" t="s">
        <v>31</v>
      </c>
      <c r="F10" s="48" t="s">
        <v>37</v>
      </c>
      <c r="G10" s="16">
        <v>14950.87</v>
      </c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73">
        <v>1</v>
      </c>
      <c r="W10" s="73">
        <v>1</v>
      </c>
      <c r="X10" s="73">
        <v>0</v>
      </c>
      <c r="Y10" s="33">
        <f t="shared" si="6"/>
        <v>100</v>
      </c>
      <c r="Z10" s="33">
        <v>0</v>
      </c>
      <c r="AA10" s="33">
        <f t="shared" si="9"/>
        <v>0</v>
      </c>
      <c r="AB10" s="33" t="e">
        <f t="shared" si="10"/>
        <v>#DIV/0!</v>
      </c>
      <c r="AC10" s="33">
        <f t="shared" si="11"/>
        <v>0</v>
      </c>
      <c r="AD10" s="33">
        <f t="shared" si="7"/>
        <v>0</v>
      </c>
      <c r="AE10" s="33">
        <f t="shared" si="12"/>
        <v>0</v>
      </c>
      <c r="AF10" s="14">
        <f t="shared" si="8"/>
        <v>0</v>
      </c>
    </row>
    <row r="11" spans="1:32" ht="24" x14ac:dyDescent="0.25">
      <c r="A11" s="62">
        <v>5</v>
      </c>
      <c r="B11" s="63" t="s">
        <v>146</v>
      </c>
      <c r="C11" s="63"/>
      <c r="D11" s="48" t="s">
        <v>38</v>
      </c>
      <c r="E11" s="227" t="s">
        <v>31</v>
      </c>
      <c r="F11" s="48" t="s">
        <v>39</v>
      </c>
      <c r="G11" s="16">
        <v>704.35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73">
        <v>2</v>
      </c>
      <c r="W11" s="73">
        <v>3</v>
      </c>
      <c r="X11" s="73">
        <v>0</v>
      </c>
      <c r="Y11" s="33">
        <f t="shared" si="6"/>
        <v>50</v>
      </c>
      <c r="Z11" s="33">
        <v>23999.51</v>
      </c>
      <c r="AA11" s="33">
        <f t="shared" si="9"/>
        <v>23999.51</v>
      </c>
      <c r="AB11" s="33">
        <f t="shared" si="10"/>
        <v>100</v>
      </c>
      <c r="AC11" s="33">
        <f t="shared" si="11"/>
        <v>23999.51</v>
      </c>
      <c r="AD11" s="33">
        <f t="shared" si="7"/>
        <v>100</v>
      </c>
      <c r="AE11" s="33">
        <f t="shared" si="12"/>
        <v>0</v>
      </c>
      <c r="AF11" s="14">
        <f t="shared" si="8"/>
        <v>0</v>
      </c>
    </row>
    <row r="12" spans="1:32" ht="24" x14ac:dyDescent="0.25">
      <c r="A12" s="62">
        <v>6</v>
      </c>
      <c r="B12" s="63" t="s">
        <v>146</v>
      </c>
      <c r="C12" s="63"/>
      <c r="D12" s="48" t="s">
        <v>40</v>
      </c>
      <c r="E12" s="227" t="s">
        <v>31</v>
      </c>
      <c r="F12" s="48" t="s">
        <v>41</v>
      </c>
      <c r="G12" s="16">
        <v>22484.86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73">
        <v>1</v>
      </c>
      <c r="W12" s="73">
        <v>1</v>
      </c>
      <c r="X12" s="73">
        <v>0</v>
      </c>
      <c r="Y12" s="33">
        <f t="shared" si="6"/>
        <v>10</v>
      </c>
      <c r="Z12" s="33">
        <v>363.55</v>
      </c>
      <c r="AA12" s="33">
        <f t="shared" si="9"/>
        <v>5122.5700000000006</v>
      </c>
      <c r="AB12" s="33">
        <f t="shared" si="10"/>
        <v>100</v>
      </c>
      <c r="AC12" s="33">
        <f t="shared" si="11"/>
        <v>5122.5700000000006</v>
      </c>
      <c r="AD12" s="33">
        <f t="shared" si="7"/>
        <v>100</v>
      </c>
      <c r="AE12" s="33">
        <f t="shared" si="12"/>
        <v>0</v>
      </c>
      <c r="AF12" s="14">
        <f t="shared" si="8"/>
        <v>0</v>
      </c>
    </row>
    <row r="13" spans="1:32" ht="36" x14ac:dyDescent="0.25">
      <c r="A13" s="62">
        <v>7</v>
      </c>
      <c r="B13" s="63" t="s">
        <v>146</v>
      </c>
      <c r="C13" s="63"/>
      <c r="D13" s="48" t="s">
        <v>42</v>
      </c>
      <c r="E13" s="227" t="s">
        <v>31</v>
      </c>
      <c r="F13" s="48" t="s">
        <v>43</v>
      </c>
      <c r="G13" s="16">
        <v>62268.27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73">
        <v>4</v>
      </c>
      <c r="W13" s="73">
        <v>5</v>
      </c>
      <c r="X13" s="73">
        <v>0</v>
      </c>
      <c r="Y13" s="33">
        <f t="shared" si="6"/>
        <v>12.5</v>
      </c>
      <c r="Z13" s="33">
        <v>4459.9399999999996</v>
      </c>
      <c r="AA13" s="33">
        <f t="shared" si="9"/>
        <v>17500.329999999998</v>
      </c>
      <c r="AB13" s="33">
        <f t="shared" si="10"/>
        <v>100</v>
      </c>
      <c r="AC13" s="33">
        <f t="shared" si="11"/>
        <v>17500.329999999998</v>
      </c>
      <c r="AD13" s="33">
        <f t="shared" si="7"/>
        <v>100</v>
      </c>
      <c r="AE13" s="33">
        <f t="shared" si="12"/>
        <v>0</v>
      </c>
      <c r="AF13" s="14">
        <f t="shared" si="8"/>
        <v>0</v>
      </c>
    </row>
    <row r="14" spans="1:32" ht="24" x14ac:dyDescent="0.25">
      <c r="A14" s="62">
        <v>8</v>
      </c>
      <c r="B14" s="63" t="s">
        <v>146</v>
      </c>
      <c r="C14" s="63"/>
      <c r="D14" s="48" t="s">
        <v>44</v>
      </c>
      <c r="E14" s="227" t="s">
        <v>45</v>
      </c>
      <c r="F14" s="48" t="s">
        <v>46</v>
      </c>
      <c r="G14" s="16">
        <v>9637.2900000000009</v>
      </c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>IF(P14=0,0,T14/P14)*100</f>
        <v>43.080003579318515</v>
      </c>
      <c r="V14" s="73">
        <v>0</v>
      </c>
      <c r="W14" s="73">
        <v>0</v>
      </c>
      <c r="X14" s="73">
        <v>0</v>
      </c>
      <c r="Y14" s="33">
        <f t="shared" si="6"/>
        <v>0</v>
      </c>
      <c r="Z14" s="33">
        <v>0</v>
      </c>
      <c r="AA14" s="33">
        <f t="shared" si="9"/>
        <v>3707.03</v>
      </c>
      <c r="AB14" s="33">
        <f t="shared" si="10"/>
        <v>100</v>
      </c>
      <c r="AC14" s="33">
        <f t="shared" si="11"/>
        <v>3707.03</v>
      </c>
      <c r="AD14" s="33">
        <f t="shared" si="7"/>
        <v>100</v>
      </c>
      <c r="AE14" s="33">
        <f t="shared" si="12"/>
        <v>0</v>
      </c>
      <c r="AF14" s="14">
        <f t="shared" si="8"/>
        <v>0</v>
      </c>
    </row>
    <row r="15" spans="1:32" ht="36" x14ac:dyDescent="0.25">
      <c r="A15" s="62">
        <v>9</v>
      </c>
      <c r="B15" s="63" t="s">
        <v>146</v>
      </c>
      <c r="C15" s="63"/>
      <c r="D15" s="48" t="s">
        <v>47</v>
      </c>
      <c r="E15" s="227" t="s">
        <v>31</v>
      </c>
      <c r="F15" s="48" t="s">
        <v>48</v>
      </c>
      <c r="G15" s="16">
        <v>76905.289999999994</v>
      </c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3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73">
        <v>7</v>
      </c>
      <c r="W15" s="73">
        <v>8</v>
      </c>
      <c r="X15" s="73">
        <v>0</v>
      </c>
      <c r="Y15" s="33">
        <f t="shared" si="6"/>
        <v>77.777777777777786</v>
      </c>
      <c r="Z15" s="33">
        <v>15354.28</v>
      </c>
      <c r="AA15" s="33">
        <f t="shared" si="9"/>
        <v>15628.34</v>
      </c>
      <c r="AB15" s="33">
        <f t="shared" si="10"/>
        <v>100</v>
      </c>
      <c r="AC15" s="33">
        <f t="shared" si="11"/>
        <v>15628.34</v>
      </c>
      <c r="AD15" s="33">
        <f t="shared" si="7"/>
        <v>100</v>
      </c>
      <c r="AE15" s="33">
        <f t="shared" si="12"/>
        <v>0</v>
      </c>
      <c r="AF15" s="14">
        <f t="shared" si="8"/>
        <v>0</v>
      </c>
    </row>
    <row r="16" spans="1:32" ht="24" x14ac:dyDescent="0.25">
      <c r="A16" s="62">
        <v>10</v>
      </c>
      <c r="B16" s="63" t="s">
        <v>146</v>
      </c>
      <c r="C16" s="63"/>
      <c r="D16" s="48" t="s">
        <v>49</v>
      </c>
      <c r="E16" s="227" t="s">
        <v>50</v>
      </c>
      <c r="F16" s="48" t="s">
        <v>51</v>
      </c>
      <c r="G16" s="16">
        <v>20051.7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3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73">
        <v>3</v>
      </c>
      <c r="W16" s="73">
        <v>5</v>
      </c>
      <c r="X16" s="73">
        <v>0</v>
      </c>
      <c r="Y16" s="33">
        <f t="shared" si="6"/>
        <v>18.75</v>
      </c>
      <c r="Z16" s="33">
        <v>2993.81</v>
      </c>
      <c r="AA16" s="33">
        <f t="shared" si="9"/>
        <v>4038.9700000000003</v>
      </c>
      <c r="AB16" s="33">
        <f t="shared" si="10"/>
        <v>100</v>
      </c>
      <c r="AC16" s="33">
        <f t="shared" si="11"/>
        <v>4038.9700000000003</v>
      </c>
      <c r="AD16" s="33">
        <f t="shared" si="7"/>
        <v>100</v>
      </c>
      <c r="AE16" s="33">
        <f t="shared" si="12"/>
        <v>0</v>
      </c>
      <c r="AF16" s="14">
        <f t="shared" si="8"/>
        <v>0</v>
      </c>
    </row>
    <row r="17" spans="1:32" ht="36" x14ac:dyDescent="0.25">
      <c r="A17" s="62">
        <v>11</v>
      </c>
      <c r="B17" s="63" t="s">
        <v>146</v>
      </c>
      <c r="C17" s="63"/>
      <c r="D17" s="48" t="s">
        <v>52</v>
      </c>
      <c r="E17" s="227" t="s">
        <v>31</v>
      </c>
      <c r="F17" s="48" t="s">
        <v>53</v>
      </c>
      <c r="G17" s="16">
        <v>15992.95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3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73">
        <v>7</v>
      </c>
      <c r="W17" s="73">
        <v>7</v>
      </c>
      <c r="X17" s="73">
        <v>0</v>
      </c>
      <c r="Y17" s="33">
        <f t="shared" si="6"/>
        <v>53.846153846153847</v>
      </c>
      <c r="Z17" s="33">
        <v>18656.990000000002</v>
      </c>
      <c r="AA17" s="33">
        <f t="shared" si="9"/>
        <v>19337.36</v>
      </c>
      <c r="AB17" s="33">
        <f t="shared" si="10"/>
        <v>100</v>
      </c>
      <c r="AC17" s="33">
        <f t="shared" si="11"/>
        <v>19337.36</v>
      </c>
      <c r="AD17" s="33">
        <f t="shared" si="7"/>
        <v>100</v>
      </c>
      <c r="AE17" s="33">
        <f t="shared" si="12"/>
        <v>0</v>
      </c>
      <c r="AF17" s="14">
        <f t="shared" si="8"/>
        <v>0</v>
      </c>
    </row>
    <row r="18" spans="1:32" ht="36" x14ac:dyDescent="0.25">
      <c r="A18" s="62">
        <v>12</v>
      </c>
      <c r="B18" s="63" t="s">
        <v>146</v>
      </c>
      <c r="C18" s="63"/>
      <c r="D18" s="48" t="s">
        <v>54</v>
      </c>
      <c r="E18" s="227" t="s">
        <v>28</v>
      </c>
      <c r="F18" s="48" t="s">
        <v>55</v>
      </c>
      <c r="G18" s="16">
        <v>42617.1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3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73">
        <v>5</v>
      </c>
      <c r="W18" s="73">
        <v>9</v>
      </c>
      <c r="X18" s="73">
        <v>0</v>
      </c>
      <c r="Y18" s="33">
        <f t="shared" si="6"/>
        <v>15.625</v>
      </c>
      <c r="Z18" s="33">
        <v>10804.64</v>
      </c>
      <c r="AA18" s="33">
        <f t="shared" si="9"/>
        <v>26316.39</v>
      </c>
      <c r="AB18" s="33">
        <f t="shared" si="10"/>
        <v>100</v>
      </c>
      <c r="AC18" s="33">
        <f t="shared" si="11"/>
        <v>26316.39</v>
      </c>
      <c r="AD18" s="33">
        <f t="shared" si="7"/>
        <v>100</v>
      </c>
      <c r="AE18" s="33">
        <f t="shared" si="12"/>
        <v>0</v>
      </c>
      <c r="AF18" s="14">
        <f t="shared" si="8"/>
        <v>0</v>
      </c>
    </row>
    <row r="19" spans="1:32" ht="24" x14ac:dyDescent="0.25">
      <c r="A19" s="62">
        <v>13</v>
      </c>
      <c r="B19" s="63" t="s">
        <v>146</v>
      </c>
      <c r="C19" s="63"/>
      <c r="D19" s="48" t="s">
        <v>56</v>
      </c>
      <c r="E19" s="227" t="s">
        <v>57</v>
      </c>
      <c r="F19" s="48" t="s">
        <v>58</v>
      </c>
      <c r="G19" s="16">
        <v>18009.21</v>
      </c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3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73">
        <v>6</v>
      </c>
      <c r="W19" s="73">
        <v>6</v>
      </c>
      <c r="X19" s="73">
        <v>0</v>
      </c>
      <c r="Y19" s="33">
        <f t="shared" si="6"/>
        <v>26.086956521739129</v>
      </c>
      <c r="Z19" s="33">
        <v>16879.849999999999</v>
      </c>
      <c r="AA19" s="33">
        <f t="shared" si="9"/>
        <v>26223.21</v>
      </c>
      <c r="AB19" s="33">
        <f t="shared" si="10"/>
        <v>100</v>
      </c>
      <c r="AC19" s="33">
        <f t="shared" si="11"/>
        <v>26223.21</v>
      </c>
      <c r="AD19" s="33">
        <f t="shared" si="7"/>
        <v>100</v>
      </c>
      <c r="AE19" s="33">
        <f t="shared" si="12"/>
        <v>0</v>
      </c>
      <c r="AF19" s="14">
        <f t="shared" si="8"/>
        <v>0</v>
      </c>
    </row>
    <row r="20" spans="1:32" ht="36" x14ac:dyDescent="0.25">
      <c r="A20" s="62">
        <v>14</v>
      </c>
      <c r="B20" s="63" t="s">
        <v>146</v>
      </c>
      <c r="C20" s="63"/>
      <c r="D20" s="48" t="s">
        <v>59</v>
      </c>
      <c r="E20" s="227" t="s">
        <v>60</v>
      </c>
      <c r="F20" s="48" t="s">
        <v>61</v>
      </c>
      <c r="G20" s="16">
        <v>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73">
        <v>0</v>
      </c>
      <c r="W20" s="73">
        <v>0</v>
      </c>
      <c r="X20" s="73">
        <v>0</v>
      </c>
      <c r="Y20" s="33">
        <f t="shared" si="6"/>
        <v>0</v>
      </c>
      <c r="Z20" s="33">
        <v>0</v>
      </c>
      <c r="AA20" s="33">
        <f t="shared" si="9"/>
        <v>0</v>
      </c>
      <c r="AB20" s="33" t="e">
        <f t="shared" si="10"/>
        <v>#DIV/0!</v>
      </c>
      <c r="AC20" s="33">
        <f t="shared" si="11"/>
        <v>0</v>
      </c>
      <c r="AD20" s="33">
        <f t="shared" si="7"/>
        <v>0</v>
      </c>
      <c r="AE20" s="33">
        <f t="shared" si="12"/>
        <v>0</v>
      </c>
      <c r="AF20" s="14">
        <f t="shared" si="8"/>
        <v>0</v>
      </c>
    </row>
    <row r="21" spans="1:32" ht="24" x14ac:dyDescent="0.25">
      <c r="A21" s="62">
        <v>15</v>
      </c>
      <c r="B21" s="63" t="s">
        <v>146</v>
      </c>
      <c r="C21" s="63"/>
      <c r="D21" s="48" t="s">
        <v>62</v>
      </c>
      <c r="E21" s="227" t="s">
        <v>63</v>
      </c>
      <c r="F21" s="48" t="s">
        <v>64</v>
      </c>
      <c r="G21" s="16">
        <v>19196.240000000002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3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73">
        <v>7</v>
      </c>
      <c r="W21" s="73">
        <v>12</v>
      </c>
      <c r="X21" s="73">
        <v>0</v>
      </c>
      <c r="Y21" s="33">
        <f t="shared" si="6"/>
        <v>23.333333333333332</v>
      </c>
      <c r="Z21" s="33">
        <v>9974.59</v>
      </c>
      <c r="AA21" s="33">
        <f t="shared" si="9"/>
        <v>17327.419999999998</v>
      </c>
      <c r="AB21" s="33">
        <f t="shared" si="10"/>
        <v>100</v>
      </c>
      <c r="AC21" s="33">
        <f t="shared" si="11"/>
        <v>17327.419999999998</v>
      </c>
      <c r="AD21" s="33">
        <f t="shared" si="7"/>
        <v>100</v>
      </c>
      <c r="AE21" s="33">
        <f t="shared" si="12"/>
        <v>0</v>
      </c>
      <c r="AF21" s="14">
        <f t="shared" si="8"/>
        <v>0</v>
      </c>
    </row>
    <row r="22" spans="1:32" ht="24" x14ac:dyDescent="0.25">
      <c r="A22" s="62">
        <v>16</v>
      </c>
      <c r="B22" s="63" t="s">
        <v>146</v>
      </c>
      <c r="C22" s="63"/>
      <c r="D22" s="48" t="s">
        <v>65</v>
      </c>
      <c r="E22" s="227" t="s">
        <v>31</v>
      </c>
      <c r="F22" s="48" t="s">
        <v>66</v>
      </c>
      <c r="G22" s="16">
        <v>37327.589999999997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3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73">
        <v>6</v>
      </c>
      <c r="W22" s="73">
        <v>8</v>
      </c>
      <c r="X22" s="73">
        <v>0</v>
      </c>
      <c r="Y22" s="33">
        <f t="shared" si="6"/>
        <v>33.333333333333329</v>
      </c>
      <c r="Z22" s="33">
        <v>4492.1400000000003</v>
      </c>
      <c r="AA22" s="33">
        <f t="shared" si="9"/>
        <v>10827.45</v>
      </c>
      <c r="AB22" s="33">
        <f t="shared" si="10"/>
        <v>100</v>
      </c>
      <c r="AC22" s="33">
        <f t="shared" si="11"/>
        <v>10827.45</v>
      </c>
      <c r="AD22" s="33">
        <f t="shared" si="7"/>
        <v>100</v>
      </c>
      <c r="AE22" s="33">
        <f t="shared" si="12"/>
        <v>0</v>
      </c>
      <c r="AF22" s="14">
        <f t="shared" si="8"/>
        <v>0</v>
      </c>
    </row>
    <row r="23" spans="1:32" ht="36" x14ac:dyDescent="0.25">
      <c r="A23" s="62">
        <v>17</v>
      </c>
      <c r="B23" s="63" t="s">
        <v>146</v>
      </c>
      <c r="C23" s="63"/>
      <c r="D23" s="48" t="s">
        <v>67</v>
      </c>
      <c r="E23" s="227" t="s">
        <v>68</v>
      </c>
      <c r="F23" s="48" t="s">
        <v>69</v>
      </c>
      <c r="G23" s="16">
        <v>28831.58</v>
      </c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73">
        <v>0</v>
      </c>
      <c r="W23" s="73">
        <v>0</v>
      </c>
      <c r="X23" s="73">
        <v>0</v>
      </c>
      <c r="Y23" s="33">
        <f t="shared" si="6"/>
        <v>0</v>
      </c>
      <c r="Z23" s="33">
        <v>0</v>
      </c>
      <c r="AA23" s="33">
        <f t="shared" si="9"/>
        <v>4382.9799999999996</v>
      </c>
      <c r="AB23" s="33">
        <f t="shared" si="10"/>
        <v>100</v>
      </c>
      <c r="AC23" s="33">
        <f t="shared" si="11"/>
        <v>4382.9799999999996</v>
      </c>
      <c r="AD23" s="33">
        <f t="shared" si="7"/>
        <v>100</v>
      </c>
      <c r="AE23" s="33">
        <f t="shared" si="12"/>
        <v>0</v>
      </c>
      <c r="AF23" s="14">
        <f t="shared" si="8"/>
        <v>0</v>
      </c>
    </row>
    <row r="24" spans="1:32" ht="24" x14ac:dyDescent="0.25">
      <c r="A24" s="62">
        <v>18</v>
      </c>
      <c r="B24" s="63" t="s">
        <v>146</v>
      </c>
      <c r="C24" s="63"/>
      <c r="D24" s="48" t="s">
        <v>70</v>
      </c>
      <c r="E24" s="227" t="s">
        <v>31</v>
      </c>
      <c r="F24" s="48" t="s">
        <v>71</v>
      </c>
      <c r="G24" s="16">
        <v>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73">
        <v>0</v>
      </c>
      <c r="W24" s="73">
        <v>0</v>
      </c>
      <c r="X24" s="73">
        <v>0</v>
      </c>
      <c r="Y24" s="33">
        <f t="shared" si="6"/>
        <v>0</v>
      </c>
      <c r="Z24" s="33">
        <v>0</v>
      </c>
      <c r="AA24" s="33">
        <f t="shared" si="9"/>
        <v>0</v>
      </c>
      <c r="AB24" s="33" t="e">
        <f t="shared" si="10"/>
        <v>#DIV/0!</v>
      </c>
      <c r="AC24" s="33">
        <f t="shared" si="11"/>
        <v>0</v>
      </c>
      <c r="AD24" s="33">
        <f t="shared" si="7"/>
        <v>0</v>
      </c>
      <c r="AE24" s="33">
        <f t="shared" si="12"/>
        <v>0</v>
      </c>
      <c r="AF24" s="14">
        <f t="shared" si="8"/>
        <v>0</v>
      </c>
    </row>
    <row r="25" spans="1:32" ht="24" x14ac:dyDescent="0.25">
      <c r="A25" s="62">
        <v>19</v>
      </c>
      <c r="B25" s="63" t="s">
        <v>146</v>
      </c>
      <c r="C25" s="63"/>
      <c r="D25" s="48" t="s">
        <v>72</v>
      </c>
      <c r="E25" s="227" t="s">
        <v>73</v>
      </c>
      <c r="F25" s="48" t="s">
        <v>74</v>
      </c>
      <c r="G25" s="16">
        <v>13924.58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73">
        <v>0</v>
      </c>
      <c r="W25" s="73">
        <v>0</v>
      </c>
      <c r="X25" s="73">
        <v>0</v>
      </c>
      <c r="Y25" s="33">
        <f t="shared" si="6"/>
        <v>0</v>
      </c>
      <c r="Z25" s="33">
        <v>0</v>
      </c>
      <c r="AA25" s="33">
        <f t="shared" si="9"/>
        <v>563.33000000000004</v>
      </c>
      <c r="AB25" s="33">
        <f t="shared" si="10"/>
        <v>100</v>
      </c>
      <c r="AC25" s="33">
        <f t="shared" si="11"/>
        <v>563.33000000000004</v>
      </c>
      <c r="AD25" s="33">
        <f t="shared" si="7"/>
        <v>100</v>
      </c>
      <c r="AE25" s="33">
        <f t="shared" si="12"/>
        <v>0</v>
      </c>
      <c r="AF25" s="14">
        <f t="shared" si="8"/>
        <v>0</v>
      </c>
    </row>
    <row r="26" spans="1:32" ht="36" x14ac:dyDescent="0.25">
      <c r="A26" s="62">
        <v>20</v>
      </c>
      <c r="B26" s="63" t="s">
        <v>146</v>
      </c>
      <c r="C26" s="63"/>
      <c r="D26" s="48" t="s">
        <v>75</v>
      </c>
      <c r="E26" s="227" t="s">
        <v>76</v>
      </c>
      <c r="F26" s="48" t="s">
        <v>77</v>
      </c>
      <c r="G26" s="16">
        <v>10591.53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3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73">
        <v>16</v>
      </c>
      <c r="W26" s="73">
        <v>21</v>
      </c>
      <c r="X26" s="73">
        <v>0</v>
      </c>
      <c r="Y26" s="33">
        <f t="shared" si="6"/>
        <v>40</v>
      </c>
      <c r="Z26" s="33">
        <v>17370.21</v>
      </c>
      <c r="AA26" s="33">
        <f t="shared" si="9"/>
        <v>18701.07</v>
      </c>
      <c r="AB26" s="33">
        <f t="shared" si="10"/>
        <v>100</v>
      </c>
      <c r="AC26" s="33">
        <f t="shared" si="11"/>
        <v>18701.07</v>
      </c>
      <c r="AD26" s="33">
        <f t="shared" si="7"/>
        <v>100</v>
      </c>
      <c r="AE26" s="33">
        <f t="shared" si="12"/>
        <v>0</v>
      </c>
      <c r="AF26" s="14">
        <f t="shared" si="8"/>
        <v>0</v>
      </c>
    </row>
    <row r="27" spans="1:32" ht="24" x14ac:dyDescent="0.25">
      <c r="A27" s="62">
        <v>21</v>
      </c>
      <c r="B27" s="63" t="s">
        <v>146</v>
      </c>
      <c r="C27" s="63"/>
      <c r="D27" s="48" t="s">
        <v>78</v>
      </c>
      <c r="E27" s="227" t="s">
        <v>31</v>
      </c>
      <c r="F27" s="48" t="s">
        <v>79</v>
      </c>
      <c r="G27" s="16">
        <v>18470.63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3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73">
        <v>0</v>
      </c>
      <c r="W27" s="73">
        <v>0</v>
      </c>
      <c r="X27" s="73">
        <v>0</v>
      </c>
      <c r="Y27" s="33">
        <f t="shared" si="6"/>
        <v>0</v>
      </c>
      <c r="Z27" s="33">
        <v>0</v>
      </c>
      <c r="AA27" s="33">
        <f t="shared" si="9"/>
        <v>10869.96</v>
      </c>
      <c r="AB27" s="33">
        <f t="shared" si="10"/>
        <v>100</v>
      </c>
      <c r="AC27" s="33">
        <f t="shared" si="11"/>
        <v>10869.96</v>
      </c>
      <c r="AD27" s="33">
        <f t="shared" si="7"/>
        <v>100</v>
      </c>
      <c r="AE27" s="33">
        <f t="shared" si="12"/>
        <v>0</v>
      </c>
      <c r="AF27" s="14">
        <f t="shared" si="8"/>
        <v>0</v>
      </c>
    </row>
    <row r="28" spans="1:32" ht="24" x14ac:dyDescent="0.25">
      <c r="A28" s="62">
        <v>22</v>
      </c>
      <c r="B28" s="63" t="s">
        <v>146</v>
      </c>
      <c r="C28" s="63"/>
      <c r="D28" s="48" t="s">
        <v>80</v>
      </c>
      <c r="E28" s="227" t="s">
        <v>28</v>
      </c>
      <c r="F28" s="48" t="s">
        <v>81</v>
      </c>
      <c r="G28" s="16">
        <v>105650.25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3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73">
        <v>15</v>
      </c>
      <c r="W28" s="73">
        <v>20</v>
      </c>
      <c r="X28" s="73">
        <v>0</v>
      </c>
      <c r="Y28" s="33">
        <f t="shared" si="6"/>
        <v>26.785714285714285</v>
      </c>
      <c r="Z28" s="33">
        <v>22458.34</v>
      </c>
      <c r="AA28" s="33">
        <f t="shared" si="9"/>
        <v>34228.51</v>
      </c>
      <c r="AB28" s="33">
        <f t="shared" si="10"/>
        <v>100</v>
      </c>
      <c r="AC28" s="33">
        <f t="shared" si="11"/>
        <v>34228.51</v>
      </c>
      <c r="AD28" s="33">
        <f t="shared" si="7"/>
        <v>100</v>
      </c>
      <c r="AE28" s="33">
        <v>0</v>
      </c>
      <c r="AF28" s="14">
        <f t="shared" si="8"/>
        <v>0</v>
      </c>
    </row>
    <row r="29" spans="1:32" ht="36" x14ac:dyDescent="0.25">
      <c r="A29" s="62">
        <v>23</v>
      </c>
      <c r="B29" s="63" t="s">
        <v>146</v>
      </c>
      <c r="C29" s="63"/>
      <c r="D29" s="48" t="s">
        <v>82</v>
      </c>
      <c r="E29" s="227" t="s">
        <v>31</v>
      </c>
      <c r="F29" s="48" t="s">
        <v>83</v>
      </c>
      <c r="G29" s="16">
        <v>26371.06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3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73">
        <v>8</v>
      </c>
      <c r="W29" s="73">
        <v>12</v>
      </c>
      <c r="X29" s="73">
        <v>0</v>
      </c>
      <c r="Y29" s="33">
        <f t="shared" si="6"/>
        <v>33.333333333333329</v>
      </c>
      <c r="Z29" s="33">
        <v>22881.83</v>
      </c>
      <c r="AA29" s="33">
        <f t="shared" si="9"/>
        <v>31155.530000000002</v>
      </c>
      <c r="AB29" s="33">
        <f t="shared" si="10"/>
        <v>100</v>
      </c>
      <c r="AC29" s="33">
        <f t="shared" si="11"/>
        <v>31155.530000000002</v>
      </c>
      <c r="AD29" s="33">
        <f t="shared" si="7"/>
        <v>100</v>
      </c>
      <c r="AE29" s="33">
        <f t="shared" si="12"/>
        <v>0</v>
      </c>
      <c r="AF29" s="14">
        <f t="shared" si="8"/>
        <v>0</v>
      </c>
    </row>
    <row r="30" spans="1:32" ht="24" x14ac:dyDescent="0.25">
      <c r="A30" s="62">
        <v>24</v>
      </c>
      <c r="B30" s="63" t="s">
        <v>146</v>
      </c>
      <c r="C30" s="63"/>
      <c r="D30" s="48" t="s">
        <v>84</v>
      </c>
      <c r="E30" s="227" t="s">
        <v>31</v>
      </c>
      <c r="F30" s="48" t="s">
        <v>85</v>
      </c>
      <c r="G30" s="16">
        <v>26288.080000000002</v>
      </c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3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73">
        <v>0</v>
      </c>
      <c r="W30" s="73">
        <v>0</v>
      </c>
      <c r="X30" s="73">
        <v>0</v>
      </c>
      <c r="Y30" s="33">
        <f t="shared" si="6"/>
        <v>0</v>
      </c>
      <c r="Z30" s="33">
        <v>0</v>
      </c>
      <c r="AA30" s="33">
        <f t="shared" si="9"/>
        <v>8845.52</v>
      </c>
      <c r="AB30" s="33">
        <f t="shared" si="10"/>
        <v>100</v>
      </c>
      <c r="AC30" s="33">
        <f t="shared" si="11"/>
        <v>8845.52</v>
      </c>
      <c r="AD30" s="33">
        <f t="shared" si="7"/>
        <v>100</v>
      </c>
      <c r="AE30" s="33">
        <f t="shared" si="12"/>
        <v>0</v>
      </c>
      <c r="AF30" s="14">
        <f t="shared" si="8"/>
        <v>0</v>
      </c>
    </row>
    <row r="31" spans="1:32" ht="24" x14ac:dyDescent="0.25">
      <c r="A31" s="62">
        <v>25</v>
      </c>
      <c r="B31" s="63" t="s">
        <v>146</v>
      </c>
      <c r="C31" s="63"/>
      <c r="D31" s="48" t="s">
        <v>86</v>
      </c>
      <c r="E31" s="227" t="s">
        <v>31</v>
      </c>
      <c r="F31" s="48" t="s">
        <v>87</v>
      </c>
      <c r="G31" s="16">
        <v>78683.490000000005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3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73">
        <v>5</v>
      </c>
      <c r="W31" s="73">
        <v>9</v>
      </c>
      <c r="X31" s="73">
        <v>0</v>
      </c>
      <c r="Y31" s="33">
        <f t="shared" si="6"/>
        <v>11.904761904761903</v>
      </c>
      <c r="Z31" s="33">
        <v>28111.73</v>
      </c>
      <c r="AA31" s="33">
        <f t="shared" si="9"/>
        <v>42830.92</v>
      </c>
      <c r="AB31" s="33">
        <f t="shared" si="10"/>
        <v>100</v>
      </c>
      <c r="AC31" s="33">
        <f t="shared" si="11"/>
        <v>42830.92</v>
      </c>
      <c r="AD31" s="33">
        <f t="shared" si="7"/>
        <v>100</v>
      </c>
      <c r="AE31" s="33">
        <f t="shared" si="12"/>
        <v>0</v>
      </c>
      <c r="AF31" s="14">
        <f t="shared" si="8"/>
        <v>0</v>
      </c>
    </row>
    <row r="32" spans="1:32" ht="24" x14ac:dyDescent="0.25">
      <c r="A32" s="62">
        <v>26</v>
      </c>
      <c r="B32" s="63" t="s">
        <v>146</v>
      </c>
      <c r="C32" s="63"/>
      <c r="D32" s="48" t="s">
        <v>88</v>
      </c>
      <c r="E32" s="227" t="s">
        <v>31</v>
      </c>
      <c r="F32" s="48" t="s">
        <v>89</v>
      </c>
      <c r="G32" s="16">
        <v>24921.24</v>
      </c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3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73">
        <v>1</v>
      </c>
      <c r="W32" s="73">
        <v>3</v>
      </c>
      <c r="X32" s="73">
        <v>0</v>
      </c>
      <c r="Y32" s="33">
        <f t="shared" si="6"/>
        <v>16.666666666666664</v>
      </c>
      <c r="Z32" s="33">
        <v>1534.68</v>
      </c>
      <c r="AA32" s="33">
        <f t="shared" si="9"/>
        <v>1534.68</v>
      </c>
      <c r="AB32" s="33">
        <f t="shared" si="10"/>
        <v>100</v>
      </c>
      <c r="AC32" s="33">
        <f t="shared" si="11"/>
        <v>1534.68</v>
      </c>
      <c r="AD32" s="33">
        <f t="shared" si="7"/>
        <v>100</v>
      </c>
      <c r="AE32" s="33">
        <f t="shared" si="12"/>
        <v>0</v>
      </c>
      <c r="AF32" s="14">
        <f t="shared" si="8"/>
        <v>0</v>
      </c>
    </row>
    <row r="33" spans="1:32" ht="24" x14ac:dyDescent="0.25">
      <c r="A33" s="62">
        <v>27</v>
      </c>
      <c r="B33" s="63" t="s">
        <v>146</v>
      </c>
      <c r="C33" s="63"/>
      <c r="D33" s="48" t="s">
        <v>90</v>
      </c>
      <c r="E33" s="227" t="s">
        <v>60</v>
      </c>
      <c r="F33" s="48" t="s">
        <v>91</v>
      </c>
      <c r="G33" s="16">
        <v>0</v>
      </c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3"/>
        <v>0</v>
      </c>
      <c r="S33" s="14">
        <f t="shared" si="4"/>
        <v>0</v>
      </c>
      <c r="T33" s="14">
        <v>0</v>
      </c>
      <c r="U33" s="14">
        <f t="shared" si="5"/>
        <v>0</v>
      </c>
      <c r="V33" s="73">
        <v>0</v>
      </c>
      <c r="W33" s="73">
        <v>0</v>
      </c>
      <c r="X33" s="73">
        <v>0</v>
      </c>
      <c r="Y33" s="33">
        <f t="shared" si="6"/>
        <v>0</v>
      </c>
      <c r="Z33" s="33">
        <v>0</v>
      </c>
      <c r="AA33" s="33">
        <f t="shared" si="9"/>
        <v>0</v>
      </c>
      <c r="AB33" s="33" t="e">
        <f t="shared" si="10"/>
        <v>#DIV/0!</v>
      </c>
      <c r="AC33" s="33">
        <f t="shared" si="11"/>
        <v>0</v>
      </c>
      <c r="AD33" s="33">
        <f t="shared" si="7"/>
        <v>0</v>
      </c>
      <c r="AE33" s="33">
        <f t="shared" si="12"/>
        <v>0</v>
      </c>
      <c r="AF33" s="14">
        <f t="shared" si="8"/>
        <v>0</v>
      </c>
    </row>
    <row r="34" spans="1:32" ht="36" x14ac:dyDescent="0.25">
      <c r="A34" s="62">
        <v>28</v>
      </c>
      <c r="B34" s="63" t="s">
        <v>146</v>
      </c>
      <c r="C34" s="63"/>
      <c r="D34" s="48" t="s">
        <v>92</v>
      </c>
      <c r="E34" s="227" t="s">
        <v>68</v>
      </c>
      <c r="F34" s="48" t="s">
        <v>93</v>
      </c>
      <c r="G34" s="16">
        <v>14490.35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3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73">
        <v>21</v>
      </c>
      <c r="W34" s="73">
        <v>29</v>
      </c>
      <c r="X34" s="73">
        <v>0</v>
      </c>
      <c r="Y34" s="33">
        <f t="shared" si="6"/>
        <v>44.680851063829785</v>
      </c>
      <c r="Z34" s="33">
        <v>15745.96</v>
      </c>
      <c r="AA34" s="33">
        <f t="shared" si="9"/>
        <v>29444.61</v>
      </c>
      <c r="AB34" s="33">
        <f t="shared" si="10"/>
        <v>100</v>
      </c>
      <c r="AC34" s="33">
        <f t="shared" si="11"/>
        <v>29444.61</v>
      </c>
      <c r="AD34" s="33">
        <f t="shared" si="7"/>
        <v>100</v>
      </c>
      <c r="AE34" s="33">
        <f t="shared" si="12"/>
        <v>0</v>
      </c>
      <c r="AF34" s="14">
        <f t="shared" si="8"/>
        <v>0</v>
      </c>
    </row>
    <row r="35" spans="1:32" ht="24" x14ac:dyDescent="0.25">
      <c r="A35" s="62">
        <v>29</v>
      </c>
      <c r="B35" s="63" t="s">
        <v>146</v>
      </c>
      <c r="C35" s="63"/>
      <c r="D35" s="48" t="s">
        <v>94</v>
      </c>
      <c r="E35" s="227" t="s">
        <v>95</v>
      </c>
      <c r="F35" s="48" t="s">
        <v>96</v>
      </c>
      <c r="G35" s="16">
        <v>28200.33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3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73">
        <v>3</v>
      </c>
      <c r="W35" s="73">
        <v>5</v>
      </c>
      <c r="X35" s="73">
        <v>0</v>
      </c>
      <c r="Y35" s="33">
        <f t="shared" si="6"/>
        <v>13.636363636363635</v>
      </c>
      <c r="Z35" s="33">
        <v>2769.72</v>
      </c>
      <c r="AA35" s="33">
        <f t="shared" si="9"/>
        <v>7005.01</v>
      </c>
      <c r="AB35" s="33">
        <f t="shared" si="10"/>
        <v>100</v>
      </c>
      <c r="AC35" s="33">
        <f t="shared" si="11"/>
        <v>7005.01</v>
      </c>
      <c r="AD35" s="33">
        <f t="shared" si="7"/>
        <v>100</v>
      </c>
      <c r="AE35" s="33">
        <f t="shared" si="12"/>
        <v>0</v>
      </c>
      <c r="AF35" s="14">
        <f t="shared" si="8"/>
        <v>0</v>
      </c>
    </row>
    <row r="36" spans="1:32" ht="24" x14ac:dyDescent="0.25">
      <c r="A36" s="62">
        <v>30</v>
      </c>
      <c r="B36" s="63" t="s">
        <v>146</v>
      </c>
      <c r="C36" s="63"/>
      <c r="D36" s="48" t="s">
        <v>97</v>
      </c>
      <c r="E36" s="227" t="s">
        <v>63</v>
      </c>
      <c r="F36" s="48" t="s">
        <v>98</v>
      </c>
      <c r="G36" s="16">
        <v>10843.88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3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73">
        <v>1</v>
      </c>
      <c r="W36" s="73">
        <v>1</v>
      </c>
      <c r="X36" s="73">
        <v>0</v>
      </c>
      <c r="Y36" s="33">
        <f t="shared" si="6"/>
        <v>2.9411764705882351</v>
      </c>
      <c r="Z36" s="33">
        <v>2111.87</v>
      </c>
      <c r="AA36" s="33">
        <f t="shared" si="9"/>
        <v>3236.91</v>
      </c>
      <c r="AB36" s="33">
        <f t="shared" si="10"/>
        <v>100</v>
      </c>
      <c r="AC36" s="33">
        <f t="shared" si="11"/>
        <v>3236.91</v>
      </c>
      <c r="AD36" s="33">
        <f t="shared" si="7"/>
        <v>100</v>
      </c>
      <c r="AE36" s="33">
        <f t="shared" si="12"/>
        <v>0</v>
      </c>
      <c r="AF36" s="14">
        <f t="shared" si="8"/>
        <v>0</v>
      </c>
    </row>
    <row r="37" spans="1:32" ht="24" x14ac:dyDescent="0.25">
      <c r="A37" s="62">
        <v>31</v>
      </c>
      <c r="B37" s="63" t="s">
        <v>146</v>
      </c>
      <c r="C37" s="63"/>
      <c r="D37" s="48" t="s">
        <v>99</v>
      </c>
      <c r="E37" s="227" t="s">
        <v>31</v>
      </c>
      <c r="F37" s="48" t="s">
        <v>100</v>
      </c>
      <c r="G37" s="16">
        <v>28300.68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3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73">
        <v>2</v>
      </c>
      <c r="W37" s="73">
        <v>2</v>
      </c>
      <c r="X37" s="73">
        <v>0</v>
      </c>
      <c r="Y37" s="33">
        <f t="shared" si="6"/>
        <v>15.384615384615385</v>
      </c>
      <c r="Z37" s="33">
        <v>1617.61</v>
      </c>
      <c r="AA37" s="33">
        <f t="shared" si="9"/>
        <v>4081.0199999999995</v>
      </c>
      <c r="AB37" s="33">
        <f t="shared" si="10"/>
        <v>100</v>
      </c>
      <c r="AC37" s="33">
        <f t="shared" si="11"/>
        <v>4081.0199999999995</v>
      </c>
      <c r="AD37" s="33">
        <f t="shared" si="7"/>
        <v>100</v>
      </c>
      <c r="AE37" s="33">
        <v>0</v>
      </c>
      <c r="AF37" s="14">
        <f t="shared" si="8"/>
        <v>0</v>
      </c>
    </row>
    <row r="38" spans="1:32" ht="36" x14ac:dyDescent="0.25">
      <c r="A38" s="62">
        <v>32</v>
      </c>
      <c r="B38" s="63" t="s">
        <v>146</v>
      </c>
      <c r="C38" s="63"/>
      <c r="D38" s="48" t="s">
        <v>101</v>
      </c>
      <c r="E38" s="227" t="s">
        <v>31</v>
      </c>
      <c r="F38" s="48" t="s">
        <v>102</v>
      </c>
      <c r="G38" s="16">
        <v>18082.93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3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73">
        <v>1</v>
      </c>
      <c r="W38" s="73">
        <v>1</v>
      </c>
      <c r="X38" s="73">
        <v>0</v>
      </c>
      <c r="Y38" s="33">
        <f t="shared" si="6"/>
        <v>7.6923076923076925</v>
      </c>
      <c r="Z38" s="33">
        <v>11042.64</v>
      </c>
      <c r="AA38" s="33">
        <f t="shared" si="9"/>
        <v>13699.63</v>
      </c>
      <c r="AB38" s="33">
        <f t="shared" si="10"/>
        <v>100</v>
      </c>
      <c r="AC38" s="33">
        <f t="shared" si="11"/>
        <v>13699.63</v>
      </c>
      <c r="AD38" s="33">
        <f t="shared" si="7"/>
        <v>100</v>
      </c>
      <c r="AE38" s="33">
        <f t="shared" si="12"/>
        <v>0</v>
      </c>
      <c r="AF38" s="14">
        <f t="shared" si="8"/>
        <v>0</v>
      </c>
    </row>
    <row r="39" spans="1:32" ht="24" x14ac:dyDescent="0.25">
      <c r="A39" s="62">
        <v>33</v>
      </c>
      <c r="B39" s="63" t="s">
        <v>146</v>
      </c>
      <c r="C39" s="63"/>
      <c r="D39" s="48" t="s">
        <v>103</v>
      </c>
      <c r="E39" s="227" t="s">
        <v>68</v>
      </c>
      <c r="F39" s="48" t="s">
        <v>104</v>
      </c>
      <c r="G39" s="16">
        <v>67227.73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3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73">
        <v>12</v>
      </c>
      <c r="W39" s="73">
        <v>18</v>
      </c>
      <c r="X39" s="73">
        <v>0</v>
      </c>
      <c r="Y39" s="33">
        <f t="shared" si="6"/>
        <v>17.910447761194028</v>
      </c>
      <c r="Z39" s="33">
        <v>22419</v>
      </c>
      <c r="AA39" s="33">
        <f t="shared" si="9"/>
        <v>39590.15</v>
      </c>
      <c r="AB39" s="33">
        <f t="shared" si="10"/>
        <v>100</v>
      </c>
      <c r="AC39" s="33">
        <f t="shared" si="11"/>
        <v>39590.15</v>
      </c>
      <c r="AD39" s="33">
        <f t="shared" si="7"/>
        <v>100</v>
      </c>
      <c r="AE39" s="33">
        <f t="shared" si="12"/>
        <v>0</v>
      </c>
      <c r="AF39" s="14">
        <f t="shared" si="8"/>
        <v>0</v>
      </c>
    </row>
    <row r="40" spans="1:32" ht="24" x14ac:dyDescent="0.25">
      <c r="A40" s="62">
        <v>34</v>
      </c>
      <c r="B40" s="63" t="s">
        <v>146</v>
      </c>
      <c r="C40" s="63"/>
      <c r="D40" s="48" t="s">
        <v>105</v>
      </c>
      <c r="E40" s="227" t="s">
        <v>106</v>
      </c>
      <c r="F40" s="48" t="s">
        <v>107</v>
      </c>
      <c r="G40" s="16">
        <v>20473.14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3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73">
        <v>2</v>
      </c>
      <c r="W40" s="73">
        <v>3</v>
      </c>
      <c r="X40" s="73">
        <v>0</v>
      </c>
      <c r="Y40" s="33">
        <f t="shared" si="6"/>
        <v>11.111111111111111</v>
      </c>
      <c r="Z40" s="33">
        <v>8622.5300000000007</v>
      </c>
      <c r="AA40" s="33">
        <f t="shared" si="9"/>
        <v>29095.67</v>
      </c>
      <c r="AB40" s="33">
        <f t="shared" si="10"/>
        <v>100</v>
      </c>
      <c r="AC40" s="33">
        <f t="shared" si="11"/>
        <v>29095.67</v>
      </c>
      <c r="AD40" s="33">
        <f t="shared" si="7"/>
        <v>100</v>
      </c>
      <c r="AE40" s="33">
        <f t="shared" si="12"/>
        <v>0</v>
      </c>
      <c r="AF40" s="14">
        <f t="shared" si="8"/>
        <v>0</v>
      </c>
    </row>
    <row r="41" spans="1:32" ht="24" x14ac:dyDescent="0.25">
      <c r="A41" s="62">
        <v>35</v>
      </c>
      <c r="B41" s="63" t="s">
        <v>146</v>
      </c>
      <c r="C41" s="63"/>
      <c r="D41" s="48" t="s">
        <v>108</v>
      </c>
      <c r="E41" s="227" t="s">
        <v>68</v>
      </c>
      <c r="F41" s="48" t="s">
        <v>109</v>
      </c>
      <c r="G41" s="16">
        <v>27508.22</v>
      </c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3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73">
        <v>1</v>
      </c>
      <c r="W41" s="73">
        <v>1</v>
      </c>
      <c r="X41" s="73">
        <v>0</v>
      </c>
      <c r="Y41" s="33">
        <f t="shared" si="6"/>
        <v>6.666666666666667</v>
      </c>
      <c r="Z41" s="33">
        <v>479.4</v>
      </c>
      <c r="AA41" s="33">
        <f t="shared" si="9"/>
        <v>2883.61</v>
      </c>
      <c r="AB41" s="33">
        <f t="shared" si="10"/>
        <v>100</v>
      </c>
      <c r="AC41" s="33">
        <f t="shared" si="11"/>
        <v>2883.61</v>
      </c>
      <c r="AD41" s="33">
        <f t="shared" si="7"/>
        <v>100</v>
      </c>
      <c r="AE41" s="33">
        <f t="shared" si="12"/>
        <v>0</v>
      </c>
      <c r="AF41" s="14">
        <f t="shared" si="8"/>
        <v>0</v>
      </c>
    </row>
    <row r="42" spans="1:32" ht="24" x14ac:dyDescent="0.25">
      <c r="A42" s="62">
        <v>36</v>
      </c>
      <c r="B42" s="63" t="s">
        <v>146</v>
      </c>
      <c r="C42" s="63"/>
      <c r="D42" s="48" t="s">
        <v>110</v>
      </c>
      <c r="E42" s="227" t="s">
        <v>68</v>
      </c>
      <c r="F42" s="48" t="s">
        <v>111</v>
      </c>
      <c r="G42" s="16">
        <v>25928.42</v>
      </c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3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73">
        <v>1</v>
      </c>
      <c r="W42" s="73">
        <v>1</v>
      </c>
      <c r="X42" s="73">
        <v>0</v>
      </c>
      <c r="Y42" s="33">
        <f t="shared" si="6"/>
        <v>5.8823529411764701</v>
      </c>
      <c r="Z42" s="33">
        <v>1790.23</v>
      </c>
      <c r="AA42" s="33">
        <f t="shared" si="9"/>
        <v>10751.67</v>
      </c>
      <c r="AB42" s="33">
        <f t="shared" si="10"/>
        <v>100</v>
      </c>
      <c r="AC42" s="33">
        <f t="shared" si="11"/>
        <v>10751.67</v>
      </c>
      <c r="AD42" s="33">
        <f t="shared" si="7"/>
        <v>100</v>
      </c>
      <c r="AE42" s="33">
        <f t="shared" si="12"/>
        <v>0</v>
      </c>
      <c r="AF42" s="14">
        <f t="shared" si="8"/>
        <v>0</v>
      </c>
    </row>
    <row r="43" spans="1:32" ht="24" x14ac:dyDescent="0.25">
      <c r="A43" s="62">
        <v>37</v>
      </c>
      <c r="B43" s="63" t="s">
        <v>146</v>
      </c>
      <c r="C43" s="63"/>
      <c r="D43" s="48" t="s">
        <v>112</v>
      </c>
      <c r="E43" s="227" t="s">
        <v>113</v>
      </c>
      <c r="F43" s="48" t="s">
        <v>114</v>
      </c>
      <c r="G43" s="16">
        <v>3737.06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3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73">
        <v>3</v>
      </c>
      <c r="W43" s="73">
        <v>3</v>
      </c>
      <c r="X43" s="73">
        <v>0</v>
      </c>
      <c r="Y43" s="33">
        <f t="shared" si="6"/>
        <v>50</v>
      </c>
      <c r="Z43" s="33">
        <v>3076.79</v>
      </c>
      <c r="AA43" s="33">
        <f t="shared" si="9"/>
        <v>4256.54</v>
      </c>
      <c r="AB43" s="33">
        <f t="shared" si="10"/>
        <v>100</v>
      </c>
      <c r="AC43" s="33">
        <f t="shared" si="11"/>
        <v>4256.54</v>
      </c>
      <c r="AD43" s="33">
        <f t="shared" si="7"/>
        <v>100</v>
      </c>
      <c r="AE43" s="33">
        <f t="shared" si="12"/>
        <v>0</v>
      </c>
      <c r="AF43" s="14">
        <f t="shared" si="8"/>
        <v>0</v>
      </c>
    </row>
    <row r="44" spans="1:32" ht="24" x14ac:dyDescent="0.25">
      <c r="A44" s="62">
        <v>38</v>
      </c>
      <c r="B44" s="63" t="s">
        <v>146</v>
      </c>
      <c r="C44" s="63"/>
      <c r="D44" s="48" t="s">
        <v>115</v>
      </c>
      <c r="E44" s="227" t="s">
        <v>106</v>
      </c>
      <c r="F44" s="48" t="s">
        <v>116</v>
      </c>
      <c r="G44" s="16">
        <v>50006.38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3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73">
        <v>4</v>
      </c>
      <c r="W44" s="73">
        <v>5</v>
      </c>
      <c r="X44" s="73">
        <v>0</v>
      </c>
      <c r="Y44" s="33">
        <f t="shared" si="6"/>
        <v>19.047619047619047</v>
      </c>
      <c r="Z44" s="33">
        <v>5886.17</v>
      </c>
      <c r="AA44" s="33">
        <f t="shared" si="9"/>
        <v>20071.66</v>
      </c>
      <c r="AB44" s="33">
        <f t="shared" si="10"/>
        <v>100</v>
      </c>
      <c r="AC44" s="33">
        <f t="shared" si="11"/>
        <v>20071.66</v>
      </c>
      <c r="AD44" s="33">
        <f t="shared" si="7"/>
        <v>100</v>
      </c>
      <c r="AE44" s="33">
        <f t="shared" si="12"/>
        <v>0</v>
      </c>
      <c r="AF44" s="14">
        <f t="shared" si="8"/>
        <v>0</v>
      </c>
    </row>
    <row r="45" spans="1:32" ht="36" x14ac:dyDescent="0.25">
      <c r="A45" s="62">
        <v>39</v>
      </c>
      <c r="B45" s="63" t="s">
        <v>146</v>
      </c>
      <c r="C45" s="63"/>
      <c r="D45" s="48" t="s">
        <v>117</v>
      </c>
      <c r="E45" s="227" t="s">
        <v>31</v>
      </c>
      <c r="F45" s="48" t="s">
        <v>118</v>
      </c>
      <c r="G45" s="16">
        <v>35241.129999999997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3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73">
        <v>13</v>
      </c>
      <c r="W45" s="73">
        <v>15</v>
      </c>
      <c r="X45" s="73">
        <v>1</v>
      </c>
      <c r="Y45" s="33">
        <f t="shared" si="6"/>
        <v>56.521739130434781</v>
      </c>
      <c r="Z45" s="33">
        <v>13622.51</v>
      </c>
      <c r="AA45" s="33">
        <f t="shared" si="9"/>
        <v>18629.82</v>
      </c>
      <c r="AB45" s="33">
        <f t="shared" si="10"/>
        <v>100</v>
      </c>
      <c r="AC45" s="33">
        <f t="shared" si="11"/>
        <v>18629.82</v>
      </c>
      <c r="AD45" s="33">
        <f t="shared" si="7"/>
        <v>100</v>
      </c>
      <c r="AE45" s="33">
        <f t="shared" si="12"/>
        <v>0</v>
      </c>
      <c r="AF45" s="14">
        <f t="shared" si="8"/>
        <v>0</v>
      </c>
    </row>
    <row r="46" spans="1:32" ht="24" x14ac:dyDescent="0.25">
      <c r="A46" s="62">
        <v>40</v>
      </c>
      <c r="B46" s="63" t="s">
        <v>146</v>
      </c>
      <c r="C46" s="63"/>
      <c r="D46" s="48" t="s">
        <v>119</v>
      </c>
      <c r="E46" s="227" t="s">
        <v>120</v>
      </c>
      <c r="F46" s="48" t="s">
        <v>121</v>
      </c>
      <c r="G46" s="16">
        <v>659.77</v>
      </c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3"/>
        <v>0</v>
      </c>
      <c r="S46" s="14">
        <f t="shared" si="4"/>
        <v>0</v>
      </c>
      <c r="T46" s="14">
        <v>0</v>
      </c>
      <c r="U46" s="14">
        <f t="shared" si="5"/>
        <v>0</v>
      </c>
      <c r="V46" s="73">
        <v>0</v>
      </c>
      <c r="W46" s="73">
        <v>0</v>
      </c>
      <c r="X46" s="73">
        <v>0</v>
      </c>
      <c r="Y46" s="33">
        <f t="shared" si="6"/>
        <v>0</v>
      </c>
      <c r="Z46" s="33">
        <v>0</v>
      </c>
      <c r="AA46" s="33">
        <f t="shared" si="9"/>
        <v>0</v>
      </c>
      <c r="AB46" s="33" t="e">
        <f t="shared" si="10"/>
        <v>#DIV/0!</v>
      </c>
      <c r="AC46" s="33">
        <f t="shared" si="11"/>
        <v>0</v>
      </c>
      <c r="AD46" s="33">
        <f t="shared" si="7"/>
        <v>0</v>
      </c>
      <c r="AE46" s="33">
        <f t="shared" si="12"/>
        <v>0</v>
      </c>
      <c r="AF46" s="14">
        <f t="shared" si="8"/>
        <v>0</v>
      </c>
    </row>
    <row r="47" spans="1:32" ht="24" x14ac:dyDescent="0.25">
      <c r="A47" s="62">
        <v>41</v>
      </c>
      <c r="B47" s="63" t="s">
        <v>146</v>
      </c>
      <c r="C47" s="63"/>
      <c r="D47" s="48" t="s">
        <v>122</v>
      </c>
      <c r="E47" s="227" t="s">
        <v>31</v>
      </c>
      <c r="F47" s="48" t="s">
        <v>123</v>
      </c>
      <c r="G47" s="16">
        <v>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3"/>
        <v>0</v>
      </c>
      <c r="S47" s="14">
        <f t="shared" si="4"/>
        <v>0</v>
      </c>
      <c r="T47" s="14">
        <v>0</v>
      </c>
      <c r="U47" s="14">
        <f t="shared" si="5"/>
        <v>0</v>
      </c>
      <c r="V47" s="73">
        <v>0</v>
      </c>
      <c r="W47" s="73">
        <v>0</v>
      </c>
      <c r="X47" s="73">
        <v>0</v>
      </c>
      <c r="Y47" s="33">
        <f t="shared" si="6"/>
        <v>0</v>
      </c>
      <c r="Z47" s="33">
        <v>0</v>
      </c>
      <c r="AA47" s="33">
        <f t="shared" si="9"/>
        <v>0</v>
      </c>
      <c r="AB47" s="33" t="e">
        <f t="shared" si="10"/>
        <v>#DIV/0!</v>
      </c>
      <c r="AC47" s="33">
        <f t="shared" si="11"/>
        <v>0</v>
      </c>
      <c r="AD47" s="33">
        <f t="shared" si="7"/>
        <v>0</v>
      </c>
      <c r="AE47" s="33">
        <f t="shared" si="12"/>
        <v>0</v>
      </c>
      <c r="AF47" s="14">
        <f t="shared" si="8"/>
        <v>0</v>
      </c>
    </row>
    <row r="48" spans="1:32" ht="24" x14ac:dyDescent="0.25">
      <c r="A48" s="62">
        <v>42</v>
      </c>
      <c r="B48" s="63" t="s">
        <v>146</v>
      </c>
      <c r="C48" s="63"/>
      <c r="D48" s="48" t="s">
        <v>124</v>
      </c>
      <c r="E48" s="227" t="s">
        <v>106</v>
      </c>
      <c r="F48" s="48" t="s">
        <v>125</v>
      </c>
      <c r="G48" s="16">
        <v>33437.410000000003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3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73">
        <v>5</v>
      </c>
      <c r="W48" s="73">
        <v>7</v>
      </c>
      <c r="X48" s="73">
        <v>0</v>
      </c>
      <c r="Y48" s="33">
        <f t="shared" si="6"/>
        <v>27.777777777777779</v>
      </c>
      <c r="Z48" s="33">
        <v>18067.71</v>
      </c>
      <c r="AA48" s="33">
        <f t="shared" si="9"/>
        <v>26863.26</v>
      </c>
      <c r="AB48" s="33">
        <f t="shared" si="10"/>
        <v>100</v>
      </c>
      <c r="AC48" s="33">
        <f t="shared" si="11"/>
        <v>26863.26</v>
      </c>
      <c r="AD48" s="33">
        <f t="shared" si="7"/>
        <v>100</v>
      </c>
      <c r="AE48" s="33">
        <f t="shared" si="12"/>
        <v>0</v>
      </c>
      <c r="AF48" s="14">
        <f t="shared" si="8"/>
        <v>0</v>
      </c>
    </row>
    <row r="49" spans="1:32" ht="24" x14ac:dyDescent="0.25">
      <c r="A49" s="62">
        <v>43</v>
      </c>
      <c r="B49" s="63" t="s">
        <v>146</v>
      </c>
      <c r="C49" s="63"/>
      <c r="D49" s="48" t="s">
        <v>126</v>
      </c>
      <c r="E49" s="227" t="s">
        <v>31</v>
      </c>
      <c r="F49" s="48" t="s">
        <v>127</v>
      </c>
      <c r="G49" s="16">
        <v>38990.449999999997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3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73">
        <v>9</v>
      </c>
      <c r="W49" s="73">
        <v>11</v>
      </c>
      <c r="X49" s="73">
        <v>0</v>
      </c>
      <c r="Y49" s="33">
        <f t="shared" si="6"/>
        <v>40.909090909090914</v>
      </c>
      <c r="Z49" s="33">
        <v>11111.99</v>
      </c>
      <c r="AA49" s="33">
        <f t="shared" si="9"/>
        <v>24090.87</v>
      </c>
      <c r="AB49" s="33">
        <f t="shared" si="10"/>
        <v>100</v>
      </c>
      <c r="AC49" s="33">
        <f t="shared" si="11"/>
        <v>24090.87</v>
      </c>
      <c r="AD49" s="33">
        <f t="shared" si="7"/>
        <v>100</v>
      </c>
      <c r="AE49" s="33">
        <f t="shared" si="12"/>
        <v>0</v>
      </c>
      <c r="AF49" s="14">
        <f t="shared" si="8"/>
        <v>0</v>
      </c>
    </row>
    <row r="50" spans="1:32" ht="24" x14ac:dyDescent="0.25">
      <c r="A50" s="62">
        <v>44</v>
      </c>
      <c r="B50" s="63" t="s">
        <v>146</v>
      </c>
      <c r="C50" s="63"/>
      <c r="D50" s="48" t="s">
        <v>128</v>
      </c>
      <c r="E50" s="227" t="s">
        <v>120</v>
      </c>
      <c r="F50" s="48" t="s">
        <v>129</v>
      </c>
      <c r="G50" s="16">
        <v>15962.39</v>
      </c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3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73">
        <v>7</v>
      </c>
      <c r="W50" s="73">
        <v>8</v>
      </c>
      <c r="X50" s="73">
        <v>0</v>
      </c>
      <c r="Y50" s="33">
        <f t="shared" si="6"/>
        <v>77.777777777777786</v>
      </c>
      <c r="Z50" s="33">
        <v>12421.38</v>
      </c>
      <c r="AA50" s="33">
        <f t="shared" si="9"/>
        <v>12421.38</v>
      </c>
      <c r="AB50" s="33">
        <f t="shared" si="10"/>
        <v>100</v>
      </c>
      <c r="AC50" s="33">
        <f t="shared" si="11"/>
        <v>12421.38</v>
      </c>
      <c r="AD50" s="33">
        <f t="shared" si="7"/>
        <v>100</v>
      </c>
      <c r="AE50" s="33">
        <f t="shared" si="12"/>
        <v>0</v>
      </c>
      <c r="AF50" s="14">
        <f t="shared" si="8"/>
        <v>0</v>
      </c>
    </row>
    <row r="51" spans="1:32" ht="24" x14ac:dyDescent="0.25">
      <c r="A51" s="62">
        <v>45</v>
      </c>
      <c r="B51" s="63" t="s">
        <v>146</v>
      </c>
      <c r="C51" s="63"/>
      <c r="D51" s="48" t="s">
        <v>130</v>
      </c>
      <c r="E51" s="227" t="s">
        <v>131</v>
      </c>
      <c r="F51" s="48" t="s">
        <v>132</v>
      </c>
      <c r="G51" s="16">
        <v>26813.72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3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73">
        <v>2</v>
      </c>
      <c r="W51" s="73">
        <v>2</v>
      </c>
      <c r="X51" s="73">
        <v>0</v>
      </c>
      <c r="Y51" s="33">
        <f t="shared" si="6"/>
        <v>25</v>
      </c>
      <c r="Z51" s="33">
        <v>1358.83</v>
      </c>
      <c r="AA51" s="33">
        <f t="shared" si="9"/>
        <v>6840.29</v>
      </c>
      <c r="AB51" s="33">
        <f t="shared" si="10"/>
        <v>100</v>
      </c>
      <c r="AC51" s="33">
        <f t="shared" si="11"/>
        <v>6840.29</v>
      </c>
      <c r="AD51" s="33">
        <f t="shared" si="7"/>
        <v>100</v>
      </c>
      <c r="AE51" s="33">
        <f t="shared" si="12"/>
        <v>0</v>
      </c>
      <c r="AF51" s="14">
        <f t="shared" si="8"/>
        <v>0</v>
      </c>
    </row>
    <row r="52" spans="1:32" ht="24" x14ac:dyDescent="0.25">
      <c r="A52" s="62">
        <v>46</v>
      </c>
      <c r="B52" s="63" t="s">
        <v>146</v>
      </c>
      <c r="C52" s="63"/>
      <c r="D52" s="48" t="s">
        <v>133</v>
      </c>
      <c r="E52" s="227" t="s">
        <v>68</v>
      </c>
      <c r="F52" s="48" t="s">
        <v>134</v>
      </c>
      <c r="G52" s="16">
        <v>0</v>
      </c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3"/>
        <v>0</v>
      </c>
      <c r="S52" s="14">
        <f t="shared" si="4"/>
        <v>0</v>
      </c>
      <c r="T52" s="14">
        <v>0</v>
      </c>
      <c r="U52" s="14">
        <f t="shared" si="5"/>
        <v>0</v>
      </c>
      <c r="V52" s="73">
        <v>0</v>
      </c>
      <c r="W52" s="73">
        <v>0</v>
      </c>
      <c r="X52" s="73">
        <v>0</v>
      </c>
      <c r="Y52" s="33">
        <f t="shared" si="6"/>
        <v>0</v>
      </c>
      <c r="Z52" s="33">
        <v>0</v>
      </c>
      <c r="AA52" s="33">
        <f t="shared" si="9"/>
        <v>0</v>
      </c>
      <c r="AB52" s="33" t="e">
        <f t="shared" si="10"/>
        <v>#DIV/0!</v>
      </c>
      <c r="AC52" s="33">
        <f t="shared" si="11"/>
        <v>0</v>
      </c>
      <c r="AD52" s="33">
        <f t="shared" si="7"/>
        <v>0</v>
      </c>
      <c r="AE52" s="33">
        <f t="shared" si="12"/>
        <v>0</v>
      </c>
      <c r="AF52" s="14">
        <f t="shared" si="8"/>
        <v>0</v>
      </c>
    </row>
    <row r="53" spans="1:32" ht="24" x14ac:dyDescent="0.25">
      <c r="A53" s="62">
        <v>47</v>
      </c>
      <c r="B53" s="63" t="s">
        <v>146</v>
      </c>
      <c r="C53" s="63"/>
      <c r="D53" s="48" t="s">
        <v>135</v>
      </c>
      <c r="E53" s="227" t="s">
        <v>136</v>
      </c>
      <c r="F53" s="48" t="s">
        <v>137</v>
      </c>
      <c r="G53" s="16">
        <v>52199.42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3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73">
        <v>3</v>
      </c>
      <c r="W53" s="73">
        <v>5</v>
      </c>
      <c r="X53" s="73">
        <v>0</v>
      </c>
      <c r="Y53" s="33">
        <f t="shared" si="6"/>
        <v>14.285714285714285</v>
      </c>
      <c r="Z53" s="33">
        <v>4819.7299999999996</v>
      </c>
      <c r="AA53" s="33">
        <f t="shared" si="9"/>
        <v>27916.06</v>
      </c>
      <c r="AB53" s="33">
        <f t="shared" si="10"/>
        <v>100</v>
      </c>
      <c r="AC53" s="33">
        <f t="shared" si="11"/>
        <v>27916.06</v>
      </c>
      <c r="AD53" s="33">
        <f t="shared" si="7"/>
        <v>100</v>
      </c>
      <c r="AE53" s="33">
        <f t="shared" si="12"/>
        <v>0</v>
      </c>
      <c r="AF53" s="14">
        <f t="shared" si="8"/>
        <v>0</v>
      </c>
    </row>
    <row r="54" spans="1:32" ht="24" x14ac:dyDescent="0.25">
      <c r="A54" s="62">
        <v>48</v>
      </c>
      <c r="B54" s="63" t="s">
        <v>146</v>
      </c>
      <c r="C54" s="63"/>
      <c r="D54" s="48" t="s">
        <v>138</v>
      </c>
      <c r="E54" s="227" t="s">
        <v>113</v>
      </c>
      <c r="F54" s="48" t="s">
        <v>139</v>
      </c>
      <c r="G54" s="16">
        <v>29496.21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3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73">
        <v>5</v>
      </c>
      <c r="W54" s="73">
        <v>9</v>
      </c>
      <c r="X54" s="73">
        <v>0</v>
      </c>
      <c r="Y54" s="33">
        <f t="shared" si="6"/>
        <v>23.809523809523807</v>
      </c>
      <c r="Z54" s="33">
        <v>7211.6</v>
      </c>
      <c r="AA54" s="33">
        <f t="shared" si="9"/>
        <v>22536.46</v>
      </c>
      <c r="AB54" s="33">
        <f t="shared" si="10"/>
        <v>100</v>
      </c>
      <c r="AC54" s="33">
        <f t="shared" si="11"/>
        <v>22536.46</v>
      </c>
      <c r="AD54" s="33">
        <f t="shared" si="7"/>
        <v>100</v>
      </c>
      <c r="AE54" s="33">
        <f t="shared" si="12"/>
        <v>0</v>
      </c>
      <c r="AF54" s="14">
        <f t="shared" si="8"/>
        <v>0</v>
      </c>
    </row>
    <row r="55" spans="1:32" ht="24" x14ac:dyDescent="0.25">
      <c r="A55" s="62">
        <v>49</v>
      </c>
      <c r="B55" s="63" t="s">
        <v>146</v>
      </c>
      <c r="C55" s="63"/>
      <c r="D55" s="48" t="s">
        <v>140</v>
      </c>
      <c r="E55" s="227" t="s">
        <v>113</v>
      </c>
      <c r="F55" s="48" t="s">
        <v>141</v>
      </c>
      <c r="G55" s="16">
        <v>27926.3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3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73">
        <v>2</v>
      </c>
      <c r="W55" s="73">
        <v>3</v>
      </c>
      <c r="X55" s="73">
        <v>0</v>
      </c>
      <c r="Y55" s="33">
        <f t="shared" si="6"/>
        <v>20</v>
      </c>
      <c r="Z55" s="33">
        <v>3796.24</v>
      </c>
      <c r="AA55" s="33">
        <f t="shared" si="9"/>
        <v>5552.67</v>
      </c>
      <c r="AB55" s="33">
        <f t="shared" si="10"/>
        <v>100</v>
      </c>
      <c r="AC55" s="33">
        <f t="shared" si="11"/>
        <v>5552.67</v>
      </c>
      <c r="AD55" s="33">
        <f t="shared" si="7"/>
        <v>100</v>
      </c>
      <c r="AE55" s="33">
        <f t="shared" si="12"/>
        <v>0</v>
      </c>
      <c r="AF55" s="14">
        <f t="shared" si="8"/>
        <v>0</v>
      </c>
    </row>
    <row r="56" spans="1:32" ht="24" x14ac:dyDescent="0.25">
      <c r="A56" s="62">
        <v>50</v>
      </c>
      <c r="B56" s="63" t="s">
        <v>146</v>
      </c>
      <c r="C56" s="63"/>
      <c r="D56" s="48" t="s">
        <v>142</v>
      </c>
      <c r="E56" s="227" t="s">
        <v>68</v>
      </c>
      <c r="F56" s="48" t="s">
        <v>143</v>
      </c>
      <c r="G56" s="16">
        <v>17496.89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3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73">
        <v>18</v>
      </c>
      <c r="W56" s="73">
        <v>21</v>
      </c>
      <c r="X56" s="73">
        <v>0</v>
      </c>
      <c r="Y56" s="33">
        <f t="shared" si="6"/>
        <v>75</v>
      </c>
      <c r="Z56" s="33">
        <v>13168.96</v>
      </c>
      <c r="AA56" s="33">
        <f t="shared" si="9"/>
        <v>22597.73</v>
      </c>
      <c r="AB56" s="33">
        <f t="shared" si="10"/>
        <v>100</v>
      </c>
      <c r="AC56" s="33">
        <f t="shared" si="11"/>
        <v>22597.73</v>
      </c>
      <c r="AD56" s="33">
        <f t="shared" si="7"/>
        <v>100</v>
      </c>
      <c r="AE56" s="33">
        <f t="shared" si="12"/>
        <v>0</v>
      </c>
      <c r="AF56" s="14">
        <f t="shared" si="8"/>
        <v>0</v>
      </c>
    </row>
    <row r="57" spans="1:32" ht="24" x14ac:dyDescent="0.25">
      <c r="A57" s="62">
        <v>51</v>
      </c>
      <c r="B57" s="63" t="s">
        <v>146</v>
      </c>
      <c r="C57" s="63"/>
      <c r="D57" s="48" t="s">
        <v>144</v>
      </c>
      <c r="E57" s="227" t="s">
        <v>63</v>
      </c>
      <c r="F57" s="48" t="s">
        <v>145</v>
      </c>
      <c r="G57" s="16">
        <v>83319.520000000004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3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73">
        <v>27</v>
      </c>
      <c r="W57" s="73">
        <v>29</v>
      </c>
      <c r="X57" s="73">
        <v>0</v>
      </c>
      <c r="Y57" s="33">
        <f t="shared" si="6"/>
        <v>18.620689655172416</v>
      </c>
      <c r="Z57" s="33">
        <v>13216.88</v>
      </c>
      <c r="AA57" s="33">
        <f t="shared" si="9"/>
        <v>30116.92</v>
      </c>
      <c r="AB57" s="33">
        <f t="shared" si="10"/>
        <v>100</v>
      </c>
      <c r="AC57" s="33">
        <f t="shared" si="11"/>
        <v>30116.92</v>
      </c>
      <c r="AD57" s="33">
        <f t="shared" si="7"/>
        <v>100</v>
      </c>
      <c r="AE57" s="33">
        <f t="shared" si="12"/>
        <v>0</v>
      </c>
      <c r="AF57" s="14">
        <f t="shared" si="8"/>
        <v>0</v>
      </c>
    </row>
    <row r="58" spans="1:32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1464246.3399999994</v>
      </c>
      <c r="H58" s="58">
        <f t="shared" ref="H58:M58" si="14">SUM(H7:H57)</f>
        <v>1073</v>
      </c>
      <c r="I58" s="58">
        <f t="shared" si="14"/>
        <v>161</v>
      </c>
      <c r="J58" s="58">
        <f t="shared" si="14"/>
        <v>841</v>
      </c>
      <c r="K58" s="58">
        <f t="shared" si="14"/>
        <v>639</v>
      </c>
      <c r="L58" s="58">
        <f t="shared" si="14"/>
        <v>677</v>
      </c>
      <c r="M58" s="58">
        <f t="shared" si="14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74">
        <f>SUM(V7:V57)</f>
        <v>250</v>
      </c>
      <c r="W58" s="74">
        <f>SUM(W7:W57)</f>
        <v>334</v>
      </c>
      <c r="X58" s="35">
        <f>SUM(X7:X57)</f>
        <v>1</v>
      </c>
      <c r="Y58" s="33">
        <f>IF(H58=0,0,V58/H58)*100</f>
        <v>23.299161230195715</v>
      </c>
      <c r="Z58" s="108">
        <f>SUM(Z7:Z57)</f>
        <v>395674.82</v>
      </c>
      <c r="AA58" s="108">
        <f>SUM(AA7:AA57)</f>
        <v>740377.47000000009</v>
      </c>
      <c r="AB58" s="33">
        <f t="shared" si="10"/>
        <v>100.00000000000003</v>
      </c>
      <c r="AC58" s="108">
        <f>SUM(AC7:AC57)</f>
        <v>740377.47000000009</v>
      </c>
      <c r="AD58" s="33">
        <f>IF(AA58=0,0,AC58/AA58)*100</f>
        <v>100</v>
      </c>
      <c r="AE58" s="33">
        <f>SUM(AE7:AE57)</f>
        <v>0</v>
      </c>
      <c r="AF58" s="14">
        <f>IF(AA58=0,0,AE58/AA58)*100</f>
        <v>0</v>
      </c>
    </row>
  </sheetData>
  <mergeCells count="35">
    <mergeCell ref="V3:Z3"/>
    <mergeCell ref="AA3:AF3"/>
    <mergeCell ref="AC4:AD4"/>
    <mergeCell ref="J4:J5"/>
    <mergeCell ref="K4:K5"/>
    <mergeCell ref="L4:L5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AE4:AF4"/>
    <mergeCell ref="Z4:Z5"/>
    <mergeCell ref="AA4:AB4"/>
    <mergeCell ref="A58:F58"/>
    <mergeCell ref="V4:V5"/>
    <mergeCell ref="W4:W5"/>
    <mergeCell ref="X4:X5"/>
    <mergeCell ref="Y4:Y5"/>
    <mergeCell ref="M4:M5"/>
    <mergeCell ref="N4:N5"/>
    <mergeCell ref="O4:O5"/>
    <mergeCell ref="P4:Q4"/>
    <mergeCell ref="R4:S4"/>
    <mergeCell ref="T4:U4"/>
    <mergeCell ref="H4:H5"/>
    <mergeCell ref="I4:I5"/>
  </mergeCells>
  <printOptions horizontalCentered="1"/>
  <pageMargins left="0.11811023622047245" right="0.11811023622047245" top="0.19685039370078741" bottom="0.15748031496062992" header="0.11811023622047245" footer="0.11811023622047245"/>
  <pageSetup paperSize="9" scale="48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view="pageLayout" zoomScaleNormal="100" workbookViewId="0">
      <selection sqref="A1:XFD1048576"/>
    </sheetView>
  </sheetViews>
  <sheetFormatPr defaultRowHeight="15" x14ac:dyDescent="0.25"/>
  <cols>
    <col min="3" max="3" width="6.85546875" customWidth="1"/>
    <col min="4" max="4" width="15.28515625" customWidth="1"/>
    <col min="27" max="27" width="9.140625" style="83"/>
    <col min="29" max="29" width="9.140625" style="83"/>
  </cols>
  <sheetData>
    <row r="1" spans="1:36" ht="39" customHeight="1" x14ac:dyDescent="0.25">
      <c r="A1" s="307" t="s">
        <v>201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6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82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</row>
    <row r="3" spans="1:36" ht="24.75" customHeight="1" x14ac:dyDescent="0.25">
      <c r="A3" s="303"/>
      <c r="B3" s="303"/>
      <c r="C3" s="303"/>
      <c r="D3" s="318"/>
      <c r="E3" s="383"/>
      <c r="F3" s="301"/>
      <c r="G3" s="303"/>
      <c r="H3" s="314"/>
      <c r="I3" s="315"/>
      <c r="J3" s="316"/>
      <c r="K3" s="304"/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21" t="s">
        <v>17</v>
      </c>
      <c r="W3" s="325"/>
      <c r="X3" s="325"/>
      <c r="Y3" s="325"/>
      <c r="Z3" s="322"/>
      <c r="AA3" s="304" t="s">
        <v>26</v>
      </c>
      <c r="AB3" s="305"/>
      <c r="AC3" s="305"/>
      <c r="AD3" s="305"/>
      <c r="AE3" s="305"/>
      <c r="AF3" s="306"/>
    </row>
    <row r="4" spans="1:36" ht="27.75" customHeight="1" x14ac:dyDescent="0.25">
      <c r="A4" s="303"/>
      <c r="B4" s="303"/>
      <c r="C4" s="303"/>
      <c r="D4" s="318"/>
      <c r="E4" s="383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323" t="s">
        <v>9</v>
      </c>
      <c r="W4" s="323" t="s">
        <v>24</v>
      </c>
      <c r="X4" s="323" t="s">
        <v>23</v>
      </c>
      <c r="Y4" s="323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26" t="s">
        <v>19</v>
      </c>
      <c r="AA4" s="321" t="s">
        <v>2</v>
      </c>
      <c r="AB4" s="322"/>
      <c r="AC4" s="321" t="s">
        <v>7</v>
      </c>
      <c r="AD4" s="322"/>
      <c r="AE4" s="304" t="s">
        <v>16</v>
      </c>
      <c r="AF4" s="306"/>
    </row>
    <row r="5" spans="1:36" ht="86.25" customHeight="1" x14ac:dyDescent="0.25">
      <c r="A5" s="299"/>
      <c r="B5" s="299"/>
      <c r="C5" s="299"/>
      <c r="D5" s="319"/>
      <c r="E5" s="384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324"/>
      <c r="Y5" s="324"/>
      <c r="Z5" s="327"/>
      <c r="AA5" s="84" t="str">
        <f>"сума, грн.
(гр."&amp;T6&amp;"+гр."&amp;Z6&amp;")"</f>
        <v>сума, грн.
(гр.20+гр.26)</v>
      </c>
      <c r="AB5" s="85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85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6"/>
      <c r="AH5" s="136"/>
      <c r="AI5" s="136"/>
      <c r="AJ5" s="136"/>
    </row>
    <row r="6" spans="1:36" x14ac:dyDescent="0.25">
      <c r="A6" s="217">
        <v>1</v>
      </c>
      <c r="B6" s="218">
        <f>A6+1</f>
        <v>2</v>
      </c>
      <c r="C6" s="218">
        <f t="shared" ref="C6:AD6" si="0">B6+1</f>
        <v>3</v>
      </c>
      <c r="D6" s="220">
        <f t="shared" si="0"/>
        <v>4</v>
      </c>
      <c r="E6" s="226">
        <f t="shared" si="0"/>
        <v>5</v>
      </c>
      <c r="F6" s="221">
        <f t="shared" si="0"/>
        <v>6</v>
      </c>
      <c r="G6" s="217">
        <f t="shared" si="0"/>
        <v>7</v>
      </c>
      <c r="H6" s="217">
        <f t="shared" si="0"/>
        <v>8</v>
      </c>
      <c r="I6" s="217">
        <f t="shared" si="0"/>
        <v>9</v>
      </c>
      <c r="J6" s="217">
        <f t="shared" si="0"/>
        <v>10</v>
      </c>
      <c r="K6" s="217">
        <f t="shared" si="0"/>
        <v>11</v>
      </c>
      <c r="L6" s="217">
        <f t="shared" si="0"/>
        <v>12</v>
      </c>
      <c r="M6" s="217">
        <f t="shared" si="0"/>
        <v>13</v>
      </c>
      <c r="N6" s="217">
        <f t="shared" si="0"/>
        <v>14</v>
      </c>
      <c r="O6" s="217">
        <f t="shared" si="0"/>
        <v>15</v>
      </c>
      <c r="P6" s="217">
        <f t="shared" si="0"/>
        <v>16</v>
      </c>
      <c r="Q6" s="217">
        <f t="shared" si="0"/>
        <v>17</v>
      </c>
      <c r="R6" s="217">
        <f t="shared" si="0"/>
        <v>18</v>
      </c>
      <c r="S6" s="217">
        <f t="shared" si="0"/>
        <v>19</v>
      </c>
      <c r="T6" s="217">
        <f t="shared" si="0"/>
        <v>20</v>
      </c>
      <c r="U6" s="217">
        <f t="shared" si="0"/>
        <v>21</v>
      </c>
      <c r="V6" s="219">
        <f>U6+1</f>
        <v>22</v>
      </c>
      <c r="W6" s="219">
        <f t="shared" si="0"/>
        <v>23</v>
      </c>
      <c r="X6" s="219">
        <f t="shared" si="0"/>
        <v>24</v>
      </c>
      <c r="Y6" s="219">
        <f t="shared" si="0"/>
        <v>25</v>
      </c>
      <c r="Z6" s="219">
        <f t="shared" si="0"/>
        <v>26</v>
      </c>
      <c r="AA6" s="219">
        <f t="shared" si="0"/>
        <v>27</v>
      </c>
      <c r="AB6" s="219">
        <f t="shared" si="0"/>
        <v>28</v>
      </c>
      <c r="AC6" s="219">
        <f t="shared" si="0"/>
        <v>29</v>
      </c>
      <c r="AD6" s="219">
        <f t="shared" si="0"/>
        <v>30</v>
      </c>
      <c r="AE6" s="219">
        <v>31</v>
      </c>
      <c r="AF6" s="217">
        <v>32</v>
      </c>
      <c r="AG6" s="136"/>
      <c r="AH6" s="136"/>
      <c r="AI6" s="136"/>
      <c r="AJ6" s="136"/>
    </row>
    <row r="7" spans="1:36" ht="24" x14ac:dyDescent="0.25">
      <c r="A7" s="62">
        <v>1</v>
      </c>
      <c r="B7" s="63" t="s">
        <v>146</v>
      </c>
      <c r="C7" s="63"/>
      <c r="D7" s="48" t="s">
        <v>27</v>
      </c>
      <c r="E7" s="227" t="s">
        <v>28</v>
      </c>
      <c r="F7" s="48" t="s">
        <v>29</v>
      </c>
      <c r="G7" s="16">
        <v>72053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73">
        <v>10</v>
      </c>
      <c r="W7" s="73">
        <v>18</v>
      </c>
      <c r="X7" s="73">
        <v>0</v>
      </c>
      <c r="Y7" s="33">
        <f t="shared" ref="Y7:Y57" si="6">IF(H7=0,0,V7/H7)*100</f>
        <v>34.482758620689658</v>
      </c>
      <c r="Z7" s="33">
        <v>16454.919999999998</v>
      </c>
      <c r="AA7" s="33">
        <f>T7+Z7</f>
        <v>24099.269999999997</v>
      </c>
      <c r="AB7" s="33">
        <f>AA7/(Z7+T7)*100</f>
        <v>100</v>
      </c>
      <c r="AC7" s="33">
        <f>AA7</f>
        <v>24099.269999999997</v>
      </c>
      <c r="AD7" s="33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36"/>
      <c r="AH7" s="136"/>
      <c r="AI7" s="136"/>
      <c r="AJ7" s="136"/>
    </row>
    <row r="8" spans="1:36" ht="36" x14ac:dyDescent="0.25">
      <c r="A8" s="62">
        <v>2</v>
      </c>
      <c r="B8" s="63" t="s">
        <v>146</v>
      </c>
      <c r="C8" s="63"/>
      <c r="D8" s="48" t="s">
        <v>30</v>
      </c>
      <c r="E8" s="227" t="s">
        <v>31</v>
      </c>
      <c r="F8" s="48" t="s">
        <v>32</v>
      </c>
      <c r="G8" s="16">
        <v>6609.92</v>
      </c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73">
        <v>0</v>
      </c>
      <c r="W8" s="73">
        <v>0</v>
      </c>
      <c r="X8" s="73">
        <v>0</v>
      </c>
      <c r="Y8" s="33">
        <f t="shared" si="6"/>
        <v>0</v>
      </c>
      <c r="Z8" s="33">
        <v>0</v>
      </c>
      <c r="AA8" s="33">
        <f t="shared" ref="AA8:AA57" si="9">T8+Z8</f>
        <v>0</v>
      </c>
      <c r="AB8" s="33" t="e">
        <f t="shared" ref="AB8:AB58" si="10">AA8/(Z8+T8)*100</f>
        <v>#DIV/0!</v>
      </c>
      <c r="AC8" s="33">
        <f t="shared" ref="AC8:AC57" si="11">AA8</f>
        <v>0</v>
      </c>
      <c r="AD8" s="33">
        <f t="shared" si="7"/>
        <v>0</v>
      </c>
      <c r="AE8" s="33">
        <f t="shared" ref="AE8:AE57" si="12">AA8-AC8</f>
        <v>0</v>
      </c>
      <c r="AF8" s="14">
        <f t="shared" si="8"/>
        <v>0</v>
      </c>
      <c r="AG8" s="136"/>
      <c r="AH8" s="136"/>
      <c r="AI8" s="136"/>
      <c r="AJ8" s="136"/>
    </row>
    <row r="9" spans="1:36" ht="24" x14ac:dyDescent="0.25">
      <c r="A9" s="62">
        <v>3</v>
      </c>
      <c r="B9" s="63" t="s">
        <v>146</v>
      </c>
      <c r="C9" s="63"/>
      <c r="D9" s="48" t="s">
        <v>33</v>
      </c>
      <c r="E9" s="227" t="s">
        <v>34</v>
      </c>
      <c r="F9" s="48" t="s">
        <v>35</v>
      </c>
      <c r="G9" s="16">
        <v>55362.93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73">
        <v>4</v>
      </c>
      <c r="W9" s="73">
        <v>7</v>
      </c>
      <c r="X9" s="73">
        <v>0</v>
      </c>
      <c r="Y9" s="33">
        <f t="shared" si="6"/>
        <v>12.121212121212121</v>
      </c>
      <c r="Z9" s="33">
        <v>4526.0600000000004</v>
      </c>
      <c r="AA9" s="33">
        <f t="shared" si="9"/>
        <v>31455.18</v>
      </c>
      <c r="AB9" s="33">
        <f t="shared" si="10"/>
        <v>100</v>
      </c>
      <c r="AC9" s="33">
        <f t="shared" si="11"/>
        <v>31455.18</v>
      </c>
      <c r="AD9" s="33">
        <f t="shared" si="7"/>
        <v>100</v>
      </c>
      <c r="AE9" s="33">
        <f t="shared" si="12"/>
        <v>0</v>
      </c>
      <c r="AF9" s="14">
        <f t="shared" si="8"/>
        <v>0</v>
      </c>
      <c r="AG9" s="136"/>
      <c r="AH9" s="136"/>
      <c r="AI9" s="136"/>
      <c r="AJ9" s="136"/>
    </row>
    <row r="10" spans="1:36" ht="24" x14ac:dyDescent="0.25">
      <c r="A10" s="62">
        <v>4</v>
      </c>
      <c r="B10" s="63" t="s">
        <v>146</v>
      </c>
      <c r="C10" s="63"/>
      <c r="D10" s="48" t="s">
        <v>36</v>
      </c>
      <c r="E10" s="227" t="s">
        <v>31</v>
      </c>
      <c r="F10" s="48" t="s">
        <v>37</v>
      </c>
      <c r="G10" s="16">
        <v>14950.87</v>
      </c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73">
        <v>1</v>
      </c>
      <c r="W10" s="73">
        <v>1</v>
      </c>
      <c r="X10" s="73">
        <v>0</v>
      </c>
      <c r="Y10" s="33">
        <f t="shared" si="6"/>
        <v>100</v>
      </c>
      <c r="Z10" s="33">
        <v>0</v>
      </c>
      <c r="AA10" s="33">
        <f t="shared" si="9"/>
        <v>0</v>
      </c>
      <c r="AB10" s="33" t="e">
        <f t="shared" si="10"/>
        <v>#DIV/0!</v>
      </c>
      <c r="AC10" s="33">
        <f t="shared" si="11"/>
        <v>0</v>
      </c>
      <c r="AD10" s="33">
        <f t="shared" si="7"/>
        <v>0</v>
      </c>
      <c r="AE10" s="33">
        <f t="shared" si="12"/>
        <v>0</v>
      </c>
      <c r="AF10" s="14">
        <f t="shared" si="8"/>
        <v>0</v>
      </c>
      <c r="AG10" s="136"/>
      <c r="AH10" s="136"/>
      <c r="AI10" s="136"/>
      <c r="AJ10" s="136"/>
    </row>
    <row r="11" spans="1:36" ht="24" x14ac:dyDescent="0.25">
      <c r="A11" s="62">
        <v>5</v>
      </c>
      <c r="B11" s="63" t="s">
        <v>146</v>
      </c>
      <c r="C11" s="63"/>
      <c r="D11" s="48" t="s">
        <v>38</v>
      </c>
      <c r="E11" s="227" t="s">
        <v>31</v>
      </c>
      <c r="F11" s="48" t="s">
        <v>39</v>
      </c>
      <c r="G11" s="16">
        <v>704.35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73">
        <v>2</v>
      </c>
      <c r="W11" s="73">
        <v>3</v>
      </c>
      <c r="X11" s="73">
        <v>0</v>
      </c>
      <c r="Y11" s="33">
        <f t="shared" si="6"/>
        <v>50</v>
      </c>
      <c r="Z11" s="33">
        <v>23999.51</v>
      </c>
      <c r="AA11" s="33">
        <f t="shared" si="9"/>
        <v>23999.51</v>
      </c>
      <c r="AB11" s="33">
        <f t="shared" si="10"/>
        <v>100</v>
      </c>
      <c r="AC11" s="33">
        <f t="shared" si="11"/>
        <v>23999.51</v>
      </c>
      <c r="AD11" s="33">
        <f t="shared" si="7"/>
        <v>100</v>
      </c>
      <c r="AE11" s="33">
        <f t="shared" si="12"/>
        <v>0</v>
      </c>
      <c r="AF11" s="14">
        <f t="shared" si="8"/>
        <v>0</v>
      </c>
      <c r="AG11" s="136"/>
      <c r="AH11" s="136"/>
      <c r="AI11" s="136"/>
      <c r="AJ11" s="136"/>
    </row>
    <row r="12" spans="1:36" ht="24" x14ac:dyDescent="0.25">
      <c r="A12" s="62">
        <v>6</v>
      </c>
      <c r="B12" s="63" t="s">
        <v>146</v>
      </c>
      <c r="C12" s="63"/>
      <c r="D12" s="48" t="s">
        <v>40</v>
      </c>
      <c r="E12" s="227" t="s">
        <v>31</v>
      </c>
      <c r="F12" s="48" t="s">
        <v>41</v>
      </c>
      <c r="G12" s="16">
        <v>22484.86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73">
        <v>1</v>
      </c>
      <c r="W12" s="73">
        <v>1</v>
      </c>
      <c r="X12" s="73">
        <v>0</v>
      </c>
      <c r="Y12" s="33">
        <f t="shared" si="6"/>
        <v>10</v>
      </c>
      <c r="Z12" s="33">
        <v>363.55</v>
      </c>
      <c r="AA12" s="33">
        <f t="shared" si="9"/>
        <v>5122.5700000000006</v>
      </c>
      <c r="AB12" s="33">
        <f t="shared" si="10"/>
        <v>100</v>
      </c>
      <c r="AC12" s="33">
        <f t="shared" si="11"/>
        <v>5122.5700000000006</v>
      </c>
      <c r="AD12" s="33">
        <f t="shared" si="7"/>
        <v>100</v>
      </c>
      <c r="AE12" s="33">
        <f t="shared" si="12"/>
        <v>0</v>
      </c>
      <c r="AF12" s="14">
        <f t="shared" si="8"/>
        <v>0</v>
      </c>
      <c r="AG12" s="136"/>
      <c r="AH12" s="136"/>
      <c r="AI12" s="136"/>
      <c r="AJ12" s="136"/>
    </row>
    <row r="13" spans="1:36" ht="36" x14ac:dyDescent="0.25">
      <c r="A13" s="62">
        <v>7</v>
      </c>
      <c r="B13" s="63" t="s">
        <v>146</v>
      </c>
      <c r="C13" s="63"/>
      <c r="D13" s="48" t="s">
        <v>42</v>
      </c>
      <c r="E13" s="227" t="s">
        <v>31</v>
      </c>
      <c r="F13" s="48" t="s">
        <v>43</v>
      </c>
      <c r="G13" s="16">
        <v>62268.27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73">
        <v>4</v>
      </c>
      <c r="W13" s="73">
        <v>5</v>
      </c>
      <c r="X13" s="73">
        <v>0</v>
      </c>
      <c r="Y13" s="33">
        <f t="shared" si="6"/>
        <v>12.5</v>
      </c>
      <c r="Z13" s="33">
        <v>4459.9399999999996</v>
      </c>
      <c r="AA13" s="33">
        <f t="shared" si="9"/>
        <v>17500.329999999998</v>
      </c>
      <c r="AB13" s="33">
        <f t="shared" si="10"/>
        <v>100</v>
      </c>
      <c r="AC13" s="33">
        <f t="shared" si="11"/>
        <v>17500.329999999998</v>
      </c>
      <c r="AD13" s="33">
        <f t="shared" si="7"/>
        <v>100</v>
      </c>
      <c r="AE13" s="33">
        <f t="shared" si="12"/>
        <v>0</v>
      </c>
      <c r="AF13" s="14">
        <f t="shared" si="8"/>
        <v>0</v>
      </c>
      <c r="AG13" s="136"/>
      <c r="AH13" s="136"/>
      <c r="AI13" s="136"/>
      <c r="AJ13" s="136"/>
    </row>
    <row r="14" spans="1:36" ht="24" x14ac:dyDescent="0.25">
      <c r="A14" s="62">
        <v>8</v>
      </c>
      <c r="B14" s="63" t="s">
        <v>146</v>
      </c>
      <c r="C14" s="63"/>
      <c r="D14" s="48" t="s">
        <v>44</v>
      </c>
      <c r="E14" s="227" t="s">
        <v>45</v>
      </c>
      <c r="F14" s="48" t="s">
        <v>46</v>
      </c>
      <c r="G14" s="16">
        <v>9637.2900000000009</v>
      </c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>IF(P14=0,0,T14/P14)*100</f>
        <v>43.080003579318515</v>
      </c>
      <c r="V14" s="73">
        <v>0</v>
      </c>
      <c r="W14" s="73">
        <v>0</v>
      </c>
      <c r="X14" s="73">
        <v>0</v>
      </c>
      <c r="Y14" s="33">
        <f t="shared" si="6"/>
        <v>0</v>
      </c>
      <c r="Z14" s="33">
        <v>0</v>
      </c>
      <c r="AA14" s="33">
        <f t="shared" si="9"/>
        <v>3707.03</v>
      </c>
      <c r="AB14" s="33">
        <f t="shared" si="10"/>
        <v>100</v>
      </c>
      <c r="AC14" s="33">
        <f t="shared" si="11"/>
        <v>3707.03</v>
      </c>
      <c r="AD14" s="33">
        <f t="shared" si="7"/>
        <v>100</v>
      </c>
      <c r="AE14" s="33">
        <f t="shared" si="12"/>
        <v>0</v>
      </c>
      <c r="AF14" s="14">
        <f t="shared" si="8"/>
        <v>0</v>
      </c>
      <c r="AG14" s="136"/>
      <c r="AH14" s="136"/>
      <c r="AI14" s="136"/>
      <c r="AJ14" s="136"/>
    </row>
    <row r="15" spans="1:36" ht="36" x14ac:dyDescent="0.25">
      <c r="A15" s="62">
        <v>9</v>
      </c>
      <c r="B15" s="63" t="s">
        <v>146</v>
      </c>
      <c r="C15" s="63"/>
      <c r="D15" s="48" t="s">
        <v>47</v>
      </c>
      <c r="E15" s="227" t="s">
        <v>31</v>
      </c>
      <c r="F15" s="48" t="s">
        <v>48</v>
      </c>
      <c r="G15" s="16">
        <v>76905.289999999994</v>
      </c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3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73">
        <v>7</v>
      </c>
      <c r="W15" s="73">
        <v>8</v>
      </c>
      <c r="X15" s="73">
        <v>0</v>
      </c>
      <c r="Y15" s="33">
        <f t="shared" si="6"/>
        <v>77.777777777777786</v>
      </c>
      <c r="Z15" s="33">
        <v>15354.28</v>
      </c>
      <c r="AA15" s="33">
        <f t="shared" si="9"/>
        <v>15628.34</v>
      </c>
      <c r="AB15" s="33">
        <f t="shared" si="10"/>
        <v>100</v>
      </c>
      <c r="AC15" s="33">
        <f t="shared" si="11"/>
        <v>15628.34</v>
      </c>
      <c r="AD15" s="33">
        <f t="shared" si="7"/>
        <v>100</v>
      </c>
      <c r="AE15" s="33">
        <f t="shared" si="12"/>
        <v>0</v>
      </c>
      <c r="AF15" s="14">
        <f t="shared" si="8"/>
        <v>0</v>
      </c>
      <c r="AG15" s="136"/>
      <c r="AH15" s="136"/>
      <c r="AI15" s="136"/>
      <c r="AJ15" s="136"/>
    </row>
    <row r="16" spans="1:36" ht="24" x14ac:dyDescent="0.25">
      <c r="A16" s="62">
        <v>10</v>
      </c>
      <c r="B16" s="63" t="s">
        <v>146</v>
      </c>
      <c r="C16" s="63"/>
      <c r="D16" s="48" t="s">
        <v>49</v>
      </c>
      <c r="E16" s="227" t="s">
        <v>50</v>
      </c>
      <c r="F16" s="48" t="s">
        <v>51</v>
      </c>
      <c r="G16" s="16">
        <v>20051.7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3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73">
        <v>3</v>
      </c>
      <c r="W16" s="73">
        <v>5</v>
      </c>
      <c r="X16" s="73">
        <v>0</v>
      </c>
      <c r="Y16" s="33">
        <f t="shared" si="6"/>
        <v>18.75</v>
      </c>
      <c r="Z16" s="33">
        <v>2993.81</v>
      </c>
      <c r="AA16" s="33">
        <f t="shared" si="9"/>
        <v>4038.9700000000003</v>
      </c>
      <c r="AB16" s="33">
        <f t="shared" si="10"/>
        <v>100</v>
      </c>
      <c r="AC16" s="33">
        <f t="shared" si="11"/>
        <v>4038.9700000000003</v>
      </c>
      <c r="AD16" s="33">
        <f t="shared" si="7"/>
        <v>100</v>
      </c>
      <c r="AE16" s="33">
        <f t="shared" si="12"/>
        <v>0</v>
      </c>
      <c r="AF16" s="14">
        <f t="shared" si="8"/>
        <v>0</v>
      </c>
      <c r="AG16" s="136"/>
      <c r="AH16" s="136"/>
      <c r="AI16" s="136"/>
      <c r="AJ16" s="136"/>
    </row>
    <row r="17" spans="1:36" ht="36" x14ac:dyDescent="0.25">
      <c r="A17" s="62">
        <v>11</v>
      </c>
      <c r="B17" s="63" t="s">
        <v>146</v>
      </c>
      <c r="C17" s="63"/>
      <c r="D17" s="48" t="s">
        <v>52</v>
      </c>
      <c r="E17" s="227" t="s">
        <v>31</v>
      </c>
      <c r="F17" s="48" t="s">
        <v>53</v>
      </c>
      <c r="G17" s="16">
        <v>15992.95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3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73">
        <v>7</v>
      </c>
      <c r="W17" s="73">
        <v>7</v>
      </c>
      <c r="X17" s="73">
        <v>0</v>
      </c>
      <c r="Y17" s="33">
        <f t="shared" si="6"/>
        <v>53.846153846153847</v>
      </c>
      <c r="Z17" s="33">
        <v>18656.990000000002</v>
      </c>
      <c r="AA17" s="33">
        <f t="shared" si="9"/>
        <v>19337.36</v>
      </c>
      <c r="AB17" s="33">
        <f t="shared" si="10"/>
        <v>100</v>
      </c>
      <c r="AC17" s="33">
        <f t="shared" si="11"/>
        <v>19337.36</v>
      </c>
      <c r="AD17" s="33">
        <f t="shared" si="7"/>
        <v>100</v>
      </c>
      <c r="AE17" s="33">
        <f t="shared" si="12"/>
        <v>0</v>
      </c>
      <c r="AF17" s="14">
        <f t="shared" si="8"/>
        <v>0</v>
      </c>
      <c r="AG17" s="136"/>
      <c r="AH17" s="136"/>
      <c r="AI17" s="136"/>
      <c r="AJ17" s="136"/>
    </row>
    <row r="18" spans="1:36" ht="36" x14ac:dyDescent="0.25">
      <c r="A18" s="62">
        <v>12</v>
      </c>
      <c r="B18" s="63" t="s">
        <v>146</v>
      </c>
      <c r="C18" s="63"/>
      <c r="D18" s="48" t="s">
        <v>54</v>
      </c>
      <c r="E18" s="227" t="s">
        <v>28</v>
      </c>
      <c r="F18" s="48" t="s">
        <v>55</v>
      </c>
      <c r="G18" s="16">
        <v>42617.1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3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73">
        <v>5</v>
      </c>
      <c r="W18" s="73">
        <v>9</v>
      </c>
      <c r="X18" s="73">
        <v>0</v>
      </c>
      <c r="Y18" s="33">
        <f t="shared" si="6"/>
        <v>15.625</v>
      </c>
      <c r="Z18" s="33">
        <v>10804.64</v>
      </c>
      <c r="AA18" s="33">
        <f t="shared" si="9"/>
        <v>26316.39</v>
      </c>
      <c r="AB18" s="33">
        <f t="shared" si="10"/>
        <v>100</v>
      </c>
      <c r="AC18" s="33">
        <f t="shared" si="11"/>
        <v>26316.39</v>
      </c>
      <c r="AD18" s="33">
        <f t="shared" si="7"/>
        <v>100</v>
      </c>
      <c r="AE18" s="33">
        <f t="shared" si="12"/>
        <v>0</v>
      </c>
      <c r="AF18" s="14">
        <f t="shared" si="8"/>
        <v>0</v>
      </c>
      <c r="AG18" s="136"/>
      <c r="AH18" s="136"/>
      <c r="AI18" s="136"/>
      <c r="AJ18" s="136"/>
    </row>
    <row r="19" spans="1:36" ht="24" x14ac:dyDescent="0.25">
      <c r="A19" s="62">
        <v>13</v>
      </c>
      <c r="B19" s="63" t="s">
        <v>146</v>
      </c>
      <c r="C19" s="63"/>
      <c r="D19" s="48" t="s">
        <v>56</v>
      </c>
      <c r="E19" s="227" t="s">
        <v>57</v>
      </c>
      <c r="F19" s="48" t="s">
        <v>58</v>
      </c>
      <c r="G19" s="16">
        <v>18009.21</v>
      </c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3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73">
        <v>6</v>
      </c>
      <c r="W19" s="73">
        <v>6</v>
      </c>
      <c r="X19" s="73">
        <v>0</v>
      </c>
      <c r="Y19" s="33">
        <f t="shared" si="6"/>
        <v>26.086956521739129</v>
      </c>
      <c r="Z19" s="33">
        <v>16879.849999999999</v>
      </c>
      <c r="AA19" s="33">
        <f t="shared" si="9"/>
        <v>26223.21</v>
      </c>
      <c r="AB19" s="33">
        <f t="shared" si="10"/>
        <v>100</v>
      </c>
      <c r="AC19" s="33">
        <f t="shared" si="11"/>
        <v>26223.21</v>
      </c>
      <c r="AD19" s="33">
        <f t="shared" si="7"/>
        <v>100</v>
      </c>
      <c r="AE19" s="33">
        <f t="shared" si="12"/>
        <v>0</v>
      </c>
      <c r="AF19" s="14">
        <f t="shared" si="8"/>
        <v>0</v>
      </c>
      <c r="AG19" s="136"/>
      <c r="AH19" s="136"/>
      <c r="AI19" s="136"/>
      <c r="AJ19" s="136"/>
    </row>
    <row r="20" spans="1:36" ht="36" x14ac:dyDescent="0.25">
      <c r="A20" s="62">
        <v>14</v>
      </c>
      <c r="B20" s="63" t="s">
        <v>146</v>
      </c>
      <c r="C20" s="63"/>
      <c r="D20" s="48" t="s">
        <v>59</v>
      </c>
      <c r="E20" s="227" t="s">
        <v>60</v>
      </c>
      <c r="F20" s="48" t="s">
        <v>61</v>
      </c>
      <c r="G20" s="16">
        <v>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73">
        <v>0</v>
      </c>
      <c r="W20" s="73">
        <v>0</v>
      </c>
      <c r="X20" s="73">
        <v>0</v>
      </c>
      <c r="Y20" s="33">
        <f t="shared" si="6"/>
        <v>0</v>
      </c>
      <c r="Z20" s="33">
        <v>0</v>
      </c>
      <c r="AA20" s="33">
        <f t="shared" si="9"/>
        <v>0</v>
      </c>
      <c r="AB20" s="33" t="e">
        <f t="shared" si="10"/>
        <v>#DIV/0!</v>
      </c>
      <c r="AC20" s="33">
        <f t="shared" si="11"/>
        <v>0</v>
      </c>
      <c r="AD20" s="33">
        <f t="shared" si="7"/>
        <v>0</v>
      </c>
      <c r="AE20" s="33">
        <f t="shared" si="12"/>
        <v>0</v>
      </c>
      <c r="AF20" s="14">
        <f t="shared" si="8"/>
        <v>0</v>
      </c>
      <c r="AG20" s="136"/>
      <c r="AH20" s="136"/>
      <c r="AI20" s="136"/>
      <c r="AJ20" s="136"/>
    </row>
    <row r="21" spans="1:36" ht="24" x14ac:dyDescent="0.25">
      <c r="A21" s="62">
        <v>15</v>
      </c>
      <c r="B21" s="63" t="s">
        <v>146</v>
      </c>
      <c r="C21" s="63"/>
      <c r="D21" s="48" t="s">
        <v>62</v>
      </c>
      <c r="E21" s="227" t="s">
        <v>63</v>
      </c>
      <c r="F21" s="48" t="s">
        <v>64</v>
      </c>
      <c r="G21" s="16">
        <v>19196.240000000002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3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73">
        <v>7</v>
      </c>
      <c r="W21" s="73">
        <v>12</v>
      </c>
      <c r="X21" s="73">
        <v>0</v>
      </c>
      <c r="Y21" s="33">
        <f t="shared" si="6"/>
        <v>23.333333333333332</v>
      </c>
      <c r="Z21" s="33">
        <v>9974.59</v>
      </c>
      <c r="AA21" s="33">
        <f t="shared" si="9"/>
        <v>17327.419999999998</v>
      </c>
      <c r="AB21" s="33">
        <f t="shared" si="10"/>
        <v>100</v>
      </c>
      <c r="AC21" s="33">
        <f t="shared" si="11"/>
        <v>17327.419999999998</v>
      </c>
      <c r="AD21" s="33">
        <f t="shared" si="7"/>
        <v>100</v>
      </c>
      <c r="AE21" s="33">
        <f t="shared" si="12"/>
        <v>0</v>
      </c>
      <c r="AF21" s="14">
        <f t="shared" si="8"/>
        <v>0</v>
      </c>
      <c r="AG21" s="136"/>
      <c r="AH21" s="136"/>
      <c r="AI21" s="136"/>
      <c r="AJ21" s="136"/>
    </row>
    <row r="22" spans="1:36" ht="24" x14ac:dyDescent="0.25">
      <c r="A22" s="62">
        <v>16</v>
      </c>
      <c r="B22" s="63" t="s">
        <v>146</v>
      </c>
      <c r="C22" s="63"/>
      <c r="D22" s="48" t="s">
        <v>65</v>
      </c>
      <c r="E22" s="227" t="s">
        <v>31</v>
      </c>
      <c r="F22" s="48" t="s">
        <v>66</v>
      </c>
      <c r="G22" s="16">
        <v>37327.589999999997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3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73">
        <v>6</v>
      </c>
      <c r="W22" s="73">
        <v>8</v>
      </c>
      <c r="X22" s="73">
        <v>0</v>
      </c>
      <c r="Y22" s="33">
        <f t="shared" si="6"/>
        <v>33.333333333333329</v>
      </c>
      <c r="Z22" s="33">
        <v>4492.1400000000003</v>
      </c>
      <c r="AA22" s="33">
        <f t="shared" si="9"/>
        <v>10827.45</v>
      </c>
      <c r="AB22" s="33">
        <f t="shared" si="10"/>
        <v>100</v>
      </c>
      <c r="AC22" s="33">
        <f t="shared" si="11"/>
        <v>10827.45</v>
      </c>
      <c r="AD22" s="33">
        <f t="shared" si="7"/>
        <v>100</v>
      </c>
      <c r="AE22" s="33">
        <f t="shared" si="12"/>
        <v>0</v>
      </c>
      <c r="AF22" s="14">
        <f t="shared" si="8"/>
        <v>0</v>
      </c>
      <c r="AG22" s="136"/>
      <c r="AH22" s="136"/>
      <c r="AI22" s="136"/>
      <c r="AJ22" s="136"/>
    </row>
    <row r="23" spans="1:36" ht="36" x14ac:dyDescent="0.25">
      <c r="A23" s="62">
        <v>17</v>
      </c>
      <c r="B23" s="63" t="s">
        <v>146</v>
      </c>
      <c r="C23" s="63"/>
      <c r="D23" s="48" t="s">
        <v>67</v>
      </c>
      <c r="E23" s="227" t="s">
        <v>68</v>
      </c>
      <c r="F23" s="48" t="s">
        <v>69</v>
      </c>
      <c r="G23" s="16">
        <v>28831.58</v>
      </c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73">
        <v>0</v>
      </c>
      <c r="W23" s="73">
        <v>0</v>
      </c>
      <c r="X23" s="73">
        <v>0</v>
      </c>
      <c r="Y23" s="33">
        <f t="shared" si="6"/>
        <v>0</v>
      </c>
      <c r="Z23" s="33">
        <v>0</v>
      </c>
      <c r="AA23" s="33">
        <f t="shared" si="9"/>
        <v>4382.9799999999996</v>
      </c>
      <c r="AB23" s="33">
        <f t="shared" si="10"/>
        <v>100</v>
      </c>
      <c r="AC23" s="33">
        <f t="shared" si="11"/>
        <v>4382.9799999999996</v>
      </c>
      <c r="AD23" s="33">
        <f t="shared" si="7"/>
        <v>100</v>
      </c>
      <c r="AE23" s="33">
        <f t="shared" si="12"/>
        <v>0</v>
      </c>
      <c r="AF23" s="14">
        <f t="shared" si="8"/>
        <v>0</v>
      </c>
      <c r="AG23" s="136"/>
      <c r="AH23" s="136"/>
      <c r="AI23" s="136"/>
      <c r="AJ23" s="136"/>
    </row>
    <row r="24" spans="1:36" ht="24" x14ac:dyDescent="0.25">
      <c r="A24" s="62">
        <v>18</v>
      </c>
      <c r="B24" s="63" t="s">
        <v>146</v>
      </c>
      <c r="C24" s="63"/>
      <c r="D24" s="48" t="s">
        <v>70</v>
      </c>
      <c r="E24" s="227" t="s">
        <v>31</v>
      </c>
      <c r="F24" s="48" t="s">
        <v>71</v>
      </c>
      <c r="G24" s="16">
        <v>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73">
        <v>0</v>
      </c>
      <c r="W24" s="73">
        <v>0</v>
      </c>
      <c r="X24" s="73">
        <v>0</v>
      </c>
      <c r="Y24" s="33">
        <f t="shared" si="6"/>
        <v>0</v>
      </c>
      <c r="Z24" s="33">
        <v>0</v>
      </c>
      <c r="AA24" s="33">
        <f t="shared" si="9"/>
        <v>0</v>
      </c>
      <c r="AB24" s="33" t="e">
        <f t="shared" si="10"/>
        <v>#DIV/0!</v>
      </c>
      <c r="AC24" s="33">
        <f t="shared" si="11"/>
        <v>0</v>
      </c>
      <c r="AD24" s="33">
        <f t="shared" si="7"/>
        <v>0</v>
      </c>
      <c r="AE24" s="33">
        <f t="shared" si="12"/>
        <v>0</v>
      </c>
      <c r="AF24" s="14">
        <f t="shared" si="8"/>
        <v>0</v>
      </c>
      <c r="AG24" s="136"/>
      <c r="AH24" s="136"/>
      <c r="AI24" s="136"/>
      <c r="AJ24" s="136"/>
    </row>
    <row r="25" spans="1:36" ht="24" x14ac:dyDescent="0.25">
      <c r="A25" s="62">
        <v>19</v>
      </c>
      <c r="B25" s="63" t="s">
        <v>146</v>
      </c>
      <c r="C25" s="63"/>
      <c r="D25" s="48" t="s">
        <v>72</v>
      </c>
      <c r="E25" s="227" t="s">
        <v>73</v>
      </c>
      <c r="F25" s="48" t="s">
        <v>74</v>
      </c>
      <c r="G25" s="16">
        <v>13924.58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73">
        <v>0</v>
      </c>
      <c r="W25" s="73">
        <v>0</v>
      </c>
      <c r="X25" s="73">
        <v>0</v>
      </c>
      <c r="Y25" s="33">
        <f t="shared" si="6"/>
        <v>0</v>
      </c>
      <c r="Z25" s="33">
        <v>0</v>
      </c>
      <c r="AA25" s="33">
        <f t="shared" si="9"/>
        <v>563.33000000000004</v>
      </c>
      <c r="AB25" s="33">
        <f t="shared" si="10"/>
        <v>100</v>
      </c>
      <c r="AC25" s="33">
        <f t="shared" si="11"/>
        <v>563.33000000000004</v>
      </c>
      <c r="AD25" s="33">
        <f t="shared" si="7"/>
        <v>100</v>
      </c>
      <c r="AE25" s="33">
        <f t="shared" si="12"/>
        <v>0</v>
      </c>
      <c r="AF25" s="14">
        <f t="shared" si="8"/>
        <v>0</v>
      </c>
      <c r="AG25" s="136"/>
      <c r="AH25" s="136"/>
      <c r="AI25" s="136"/>
      <c r="AJ25" s="136"/>
    </row>
    <row r="26" spans="1:36" ht="36" x14ac:dyDescent="0.25">
      <c r="A26" s="62">
        <v>20</v>
      </c>
      <c r="B26" s="63" t="s">
        <v>146</v>
      </c>
      <c r="C26" s="63"/>
      <c r="D26" s="48" t="s">
        <v>75</v>
      </c>
      <c r="E26" s="227" t="s">
        <v>76</v>
      </c>
      <c r="F26" s="48" t="s">
        <v>77</v>
      </c>
      <c r="G26" s="16">
        <v>10591.53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3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73">
        <v>16</v>
      </c>
      <c r="W26" s="73">
        <v>21</v>
      </c>
      <c r="X26" s="73">
        <v>0</v>
      </c>
      <c r="Y26" s="33">
        <f t="shared" si="6"/>
        <v>40</v>
      </c>
      <c r="Z26" s="33">
        <v>17370.21</v>
      </c>
      <c r="AA26" s="33">
        <f t="shared" si="9"/>
        <v>18701.07</v>
      </c>
      <c r="AB26" s="33">
        <f t="shared" si="10"/>
        <v>100</v>
      </c>
      <c r="AC26" s="33">
        <f t="shared" si="11"/>
        <v>18701.07</v>
      </c>
      <c r="AD26" s="33">
        <f t="shared" si="7"/>
        <v>100</v>
      </c>
      <c r="AE26" s="33">
        <f t="shared" si="12"/>
        <v>0</v>
      </c>
      <c r="AF26" s="14">
        <f t="shared" si="8"/>
        <v>0</v>
      </c>
      <c r="AG26" s="136"/>
      <c r="AH26" s="136"/>
      <c r="AI26" s="136"/>
      <c r="AJ26" s="136"/>
    </row>
    <row r="27" spans="1:36" ht="24" x14ac:dyDescent="0.25">
      <c r="A27" s="62">
        <v>21</v>
      </c>
      <c r="B27" s="63" t="s">
        <v>146</v>
      </c>
      <c r="C27" s="63"/>
      <c r="D27" s="48" t="s">
        <v>78</v>
      </c>
      <c r="E27" s="227" t="s">
        <v>31</v>
      </c>
      <c r="F27" s="48" t="s">
        <v>79</v>
      </c>
      <c r="G27" s="16">
        <v>18470.63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3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73">
        <v>0</v>
      </c>
      <c r="W27" s="73">
        <v>0</v>
      </c>
      <c r="X27" s="73">
        <v>0</v>
      </c>
      <c r="Y27" s="33">
        <f t="shared" si="6"/>
        <v>0</v>
      </c>
      <c r="Z27" s="33">
        <v>0</v>
      </c>
      <c r="AA27" s="33">
        <f t="shared" si="9"/>
        <v>10869.96</v>
      </c>
      <c r="AB27" s="33">
        <f t="shared" si="10"/>
        <v>100</v>
      </c>
      <c r="AC27" s="33">
        <f t="shared" si="11"/>
        <v>10869.96</v>
      </c>
      <c r="AD27" s="33">
        <f t="shared" si="7"/>
        <v>100</v>
      </c>
      <c r="AE27" s="33">
        <f t="shared" si="12"/>
        <v>0</v>
      </c>
      <c r="AF27" s="14">
        <f t="shared" si="8"/>
        <v>0</v>
      </c>
      <c r="AG27" s="136"/>
      <c r="AH27" s="136"/>
      <c r="AI27" s="136"/>
      <c r="AJ27" s="136"/>
    </row>
    <row r="28" spans="1:36" ht="24" x14ac:dyDescent="0.25">
      <c r="A28" s="62">
        <v>22</v>
      </c>
      <c r="B28" s="63" t="s">
        <v>146</v>
      </c>
      <c r="C28" s="63"/>
      <c r="D28" s="48" t="s">
        <v>80</v>
      </c>
      <c r="E28" s="227" t="s">
        <v>28</v>
      </c>
      <c r="F28" s="48" t="s">
        <v>81</v>
      </c>
      <c r="G28" s="16">
        <v>105650.25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3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73">
        <v>15</v>
      </c>
      <c r="W28" s="73">
        <v>20</v>
      </c>
      <c r="X28" s="73">
        <v>0</v>
      </c>
      <c r="Y28" s="33">
        <f t="shared" si="6"/>
        <v>26.785714285714285</v>
      </c>
      <c r="Z28" s="33">
        <v>22458.34</v>
      </c>
      <c r="AA28" s="33">
        <f t="shared" si="9"/>
        <v>34228.51</v>
      </c>
      <c r="AB28" s="33">
        <f t="shared" si="10"/>
        <v>100</v>
      </c>
      <c r="AC28" s="33">
        <f t="shared" si="11"/>
        <v>34228.51</v>
      </c>
      <c r="AD28" s="33">
        <f t="shared" si="7"/>
        <v>100</v>
      </c>
      <c r="AE28" s="33">
        <v>0</v>
      </c>
      <c r="AF28" s="14">
        <f t="shared" si="8"/>
        <v>0</v>
      </c>
      <c r="AG28" s="136"/>
      <c r="AH28" s="136"/>
      <c r="AI28" s="136"/>
      <c r="AJ28" s="136"/>
    </row>
    <row r="29" spans="1:36" ht="36" x14ac:dyDescent="0.25">
      <c r="A29" s="62">
        <v>23</v>
      </c>
      <c r="B29" s="63" t="s">
        <v>146</v>
      </c>
      <c r="C29" s="63"/>
      <c r="D29" s="48" t="s">
        <v>82</v>
      </c>
      <c r="E29" s="227" t="s">
        <v>31</v>
      </c>
      <c r="F29" s="48" t="s">
        <v>83</v>
      </c>
      <c r="G29" s="16">
        <v>26371.06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3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73">
        <v>8</v>
      </c>
      <c r="W29" s="73">
        <v>12</v>
      </c>
      <c r="X29" s="73">
        <v>0</v>
      </c>
      <c r="Y29" s="33">
        <f t="shared" si="6"/>
        <v>33.333333333333329</v>
      </c>
      <c r="Z29" s="33">
        <v>22881.83</v>
      </c>
      <c r="AA29" s="33">
        <f t="shared" si="9"/>
        <v>31155.530000000002</v>
      </c>
      <c r="AB29" s="33">
        <f t="shared" si="10"/>
        <v>100</v>
      </c>
      <c r="AC29" s="33">
        <f t="shared" si="11"/>
        <v>31155.530000000002</v>
      </c>
      <c r="AD29" s="33">
        <f t="shared" si="7"/>
        <v>100</v>
      </c>
      <c r="AE29" s="33">
        <f t="shared" si="12"/>
        <v>0</v>
      </c>
      <c r="AF29" s="14">
        <f t="shared" si="8"/>
        <v>0</v>
      </c>
      <c r="AG29" s="136"/>
      <c r="AH29" s="136"/>
      <c r="AI29" s="136"/>
      <c r="AJ29" s="136"/>
    </row>
    <row r="30" spans="1:36" ht="24" x14ac:dyDescent="0.25">
      <c r="A30" s="62">
        <v>24</v>
      </c>
      <c r="B30" s="63" t="s">
        <v>146</v>
      </c>
      <c r="C30" s="63"/>
      <c r="D30" s="48" t="s">
        <v>84</v>
      </c>
      <c r="E30" s="227" t="s">
        <v>31</v>
      </c>
      <c r="F30" s="48" t="s">
        <v>85</v>
      </c>
      <c r="G30" s="16">
        <v>26288.080000000002</v>
      </c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3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73">
        <v>0</v>
      </c>
      <c r="W30" s="73">
        <v>0</v>
      </c>
      <c r="X30" s="73">
        <v>0</v>
      </c>
      <c r="Y30" s="33">
        <f t="shared" si="6"/>
        <v>0</v>
      </c>
      <c r="Z30" s="33">
        <v>0</v>
      </c>
      <c r="AA30" s="33">
        <f t="shared" si="9"/>
        <v>8845.52</v>
      </c>
      <c r="AB30" s="33">
        <f t="shared" si="10"/>
        <v>100</v>
      </c>
      <c r="AC30" s="33">
        <f t="shared" si="11"/>
        <v>8845.52</v>
      </c>
      <c r="AD30" s="33">
        <f t="shared" si="7"/>
        <v>100</v>
      </c>
      <c r="AE30" s="33">
        <f t="shared" si="12"/>
        <v>0</v>
      </c>
      <c r="AF30" s="14">
        <f t="shared" si="8"/>
        <v>0</v>
      </c>
      <c r="AG30" s="136"/>
      <c r="AH30" s="136"/>
      <c r="AI30" s="136"/>
      <c r="AJ30" s="136"/>
    </row>
    <row r="31" spans="1:36" ht="24" x14ac:dyDescent="0.25">
      <c r="A31" s="62">
        <v>25</v>
      </c>
      <c r="B31" s="63" t="s">
        <v>146</v>
      </c>
      <c r="C31" s="63"/>
      <c r="D31" s="48" t="s">
        <v>86</v>
      </c>
      <c r="E31" s="227" t="s">
        <v>31</v>
      </c>
      <c r="F31" s="48" t="s">
        <v>87</v>
      </c>
      <c r="G31" s="16">
        <v>78683.490000000005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3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73">
        <v>5</v>
      </c>
      <c r="W31" s="73">
        <v>9</v>
      </c>
      <c r="X31" s="73">
        <v>0</v>
      </c>
      <c r="Y31" s="33">
        <f t="shared" si="6"/>
        <v>11.904761904761903</v>
      </c>
      <c r="Z31" s="33">
        <v>28111.73</v>
      </c>
      <c r="AA31" s="33">
        <f t="shared" si="9"/>
        <v>42830.92</v>
      </c>
      <c r="AB31" s="33">
        <f t="shared" si="10"/>
        <v>100</v>
      </c>
      <c r="AC31" s="33">
        <f t="shared" si="11"/>
        <v>42830.92</v>
      </c>
      <c r="AD31" s="33">
        <f t="shared" si="7"/>
        <v>100</v>
      </c>
      <c r="AE31" s="33">
        <f t="shared" si="12"/>
        <v>0</v>
      </c>
      <c r="AF31" s="14">
        <f t="shared" si="8"/>
        <v>0</v>
      </c>
      <c r="AG31" s="136"/>
      <c r="AH31" s="136"/>
      <c r="AI31" s="136"/>
      <c r="AJ31" s="136"/>
    </row>
    <row r="32" spans="1:36" ht="24" x14ac:dyDescent="0.25">
      <c r="A32" s="62">
        <v>26</v>
      </c>
      <c r="B32" s="63" t="s">
        <v>146</v>
      </c>
      <c r="C32" s="63"/>
      <c r="D32" s="48" t="s">
        <v>88</v>
      </c>
      <c r="E32" s="227" t="s">
        <v>31</v>
      </c>
      <c r="F32" s="48" t="s">
        <v>89</v>
      </c>
      <c r="G32" s="16">
        <v>24921.24</v>
      </c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3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73">
        <v>1</v>
      </c>
      <c r="W32" s="73">
        <v>3</v>
      </c>
      <c r="X32" s="73">
        <v>0</v>
      </c>
      <c r="Y32" s="33">
        <f t="shared" si="6"/>
        <v>16.666666666666664</v>
      </c>
      <c r="Z32" s="33">
        <v>1534.68</v>
      </c>
      <c r="AA32" s="33">
        <f t="shared" si="9"/>
        <v>1534.68</v>
      </c>
      <c r="AB32" s="33">
        <f t="shared" si="10"/>
        <v>100</v>
      </c>
      <c r="AC32" s="33">
        <f t="shared" si="11"/>
        <v>1534.68</v>
      </c>
      <c r="AD32" s="33">
        <f t="shared" si="7"/>
        <v>100</v>
      </c>
      <c r="AE32" s="33">
        <f t="shared" si="12"/>
        <v>0</v>
      </c>
      <c r="AF32" s="14">
        <f t="shared" si="8"/>
        <v>0</v>
      </c>
      <c r="AG32" s="136"/>
      <c r="AH32" s="136"/>
      <c r="AI32" s="136"/>
      <c r="AJ32" s="136"/>
    </row>
    <row r="33" spans="1:36" ht="24" x14ac:dyDescent="0.25">
      <c r="A33" s="62">
        <v>27</v>
      </c>
      <c r="B33" s="63" t="s">
        <v>146</v>
      </c>
      <c r="C33" s="63"/>
      <c r="D33" s="48" t="s">
        <v>90</v>
      </c>
      <c r="E33" s="227" t="s">
        <v>60</v>
      </c>
      <c r="F33" s="48" t="s">
        <v>91</v>
      </c>
      <c r="G33" s="16">
        <v>0</v>
      </c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3"/>
        <v>0</v>
      </c>
      <c r="S33" s="14">
        <f t="shared" si="4"/>
        <v>0</v>
      </c>
      <c r="T33" s="14">
        <v>0</v>
      </c>
      <c r="U33" s="14">
        <f t="shared" si="5"/>
        <v>0</v>
      </c>
      <c r="V33" s="73">
        <v>0</v>
      </c>
      <c r="W33" s="73">
        <v>0</v>
      </c>
      <c r="X33" s="73">
        <v>0</v>
      </c>
      <c r="Y33" s="33">
        <f t="shared" si="6"/>
        <v>0</v>
      </c>
      <c r="Z33" s="33">
        <v>0</v>
      </c>
      <c r="AA33" s="33">
        <f t="shared" si="9"/>
        <v>0</v>
      </c>
      <c r="AB33" s="33" t="e">
        <f t="shared" si="10"/>
        <v>#DIV/0!</v>
      </c>
      <c r="AC33" s="33">
        <f t="shared" si="11"/>
        <v>0</v>
      </c>
      <c r="AD33" s="33">
        <f t="shared" si="7"/>
        <v>0</v>
      </c>
      <c r="AE33" s="33">
        <f t="shared" si="12"/>
        <v>0</v>
      </c>
      <c r="AF33" s="14">
        <f t="shared" si="8"/>
        <v>0</v>
      </c>
      <c r="AG33" s="136"/>
      <c r="AH33" s="136"/>
      <c r="AI33" s="136"/>
      <c r="AJ33" s="136"/>
    </row>
    <row r="34" spans="1:36" ht="36" x14ac:dyDescent="0.25">
      <c r="A34" s="62">
        <v>28</v>
      </c>
      <c r="B34" s="63" t="s">
        <v>146</v>
      </c>
      <c r="C34" s="63"/>
      <c r="D34" s="48" t="s">
        <v>92</v>
      </c>
      <c r="E34" s="227" t="s">
        <v>68</v>
      </c>
      <c r="F34" s="48" t="s">
        <v>93</v>
      </c>
      <c r="G34" s="16">
        <v>14490.35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3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73">
        <v>21</v>
      </c>
      <c r="W34" s="73">
        <v>29</v>
      </c>
      <c r="X34" s="73">
        <v>0</v>
      </c>
      <c r="Y34" s="33">
        <f t="shared" si="6"/>
        <v>44.680851063829785</v>
      </c>
      <c r="Z34" s="33">
        <v>15745.96</v>
      </c>
      <c r="AA34" s="33">
        <f t="shared" si="9"/>
        <v>29444.61</v>
      </c>
      <c r="AB34" s="33">
        <f t="shared" si="10"/>
        <v>100</v>
      </c>
      <c r="AC34" s="33">
        <f t="shared" si="11"/>
        <v>29444.61</v>
      </c>
      <c r="AD34" s="33">
        <f t="shared" si="7"/>
        <v>100</v>
      </c>
      <c r="AE34" s="33">
        <f t="shared" si="12"/>
        <v>0</v>
      </c>
      <c r="AF34" s="14">
        <f t="shared" si="8"/>
        <v>0</v>
      </c>
      <c r="AG34" s="136"/>
      <c r="AH34" s="136"/>
      <c r="AI34" s="136"/>
      <c r="AJ34" s="136"/>
    </row>
    <row r="35" spans="1:36" ht="24" x14ac:dyDescent="0.25">
      <c r="A35" s="62">
        <v>29</v>
      </c>
      <c r="B35" s="63" t="s">
        <v>146</v>
      </c>
      <c r="C35" s="63"/>
      <c r="D35" s="48" t="s">
        <v>94</v>
      </c>
      <c r="E35" s="227" t="s">
        <v>95</v>
      </c>
      <c r="F35" s="48" t="s">
        <v>96</v>
      </c>
      <c r="G35" s="16">
        <v>28200.33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3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73">
        <v>3</v>
      </c>
      <c r="W35" s="73">
        <v>5</v>
      </c>
      <c r="X35" s="73">
        <v>0</v>
      </c>
      <c r="Y35" s="33">
        <f t="shared" si="6"/>
        <v>13.636363636363635</v>
      </c>
      <c r="Z35" s="33">
        <v>2769.72</v>
      </c>
      <c r="AA35" s="33">
        <f t="shared" si="9"/>
        <v>7005.01</v>
      </c>
      <c r="AB35" s="33">
        <f t="shared" si="10"/>
        <v>100</v>
      </c>
      <c r="AC35" s="33">
        <f t="shared" si="11"/>
        <v>7005.01</v>
      </c>
      <c r="AD35" s="33">
        <f t="shared" si="7"/>
        <v>100</v>
      </c>
      <c r="AE35" s="33">
        <f t="shared" si="12"/>
        <v>0</v>
      </c>
      <c r="AF35" s="14">
        <f t="shared" si="8"/>
        <v>0</v>
      </c>
      <c r="AG35" s="136"/>
      <c r="AH35" s="136"/>
      <c r="AI35" s="136"/>
      <c r="AJ35" s="136"/>
    </row>
    <row r="36" spans="1:36" ht="24" x14ac:dyDescent="0.25">
      <c r="A36" s="62">
        <v>30</v>
      </c>
      <c r="B36" s="63" t="s">
        <v>146</v>
      </c>
      <c r="C36" s="63"/>
      <c r="D36" s="48" t="s">
        <v>97</v>
      </c>
      <c r="E36" s="227" t="s">
        <v>63</v>
      </c>
      <c r="F36" s="48" t="s">
        <v>98</v>
      </c>
      <c r="G36" s="16">
        <v>10843.88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3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73">
        <v>1</v>
      </c>
      <c r="W36" s="73">
        <v>1</v>
      </c>
      <c r="X36" s="73">
        <v>0</v>
      </c>
      <c r="Y36" s="33">
        <f t="shared" si="6"/>
        <v>2.9411764705882351</v>
      </c>
      <c r="Z36" s="33">
        <v>2111.87</v>
      </c>
      <c r="AA36" s="33">
        <f t="shared" si="9"/>
        <v>3236.91</v>
      </c>
      <c r="AB36" s="33">
        <f t="shared" si="10"/>
        <v>100</v>
      </c>
      <c r="AC36" s="33">
        <f t="shared" si="11"/>
        <v>3236.91</v>
      </c>
      <c r="AD36" s="33">
        <f t="shared" si="7"/>
        <v>100</v>
      </c>
      <c r="AE36" s="33">
        <f t="shared" si="12"/>
        <v>0</v>
      </c>
      <c r="AF36" s="14">
        <f t="shared" si="8"/>
        <v>0</v>
      </c>
      <c r="AG36" s="136"/>
      <c r="AH36" s="136"/>
      <c r="AI36" s="136"/>
      <c r="AJ36" s="136"/>
    </row>
    <row r="37" spans="1:36" ht="24" x14ac:dyDescent="0.25">
      <c r="A37" s="62">
        <v>31</v>
      </c>
      <c r="B37" s="63" t="s">
        <v>146</v>
      </c>
      <c r="C37" s="63"/>
      <c r="D37" s="48" t="s">
        <v>99</v>
      </c>
      <c r="E37" s="227" t="s">
        <v>31</v>
      </c>
      <c r="F37" s="48" t="s">
        <v>100</v>
      </c>
      <c r="G37" s="16">
        <v>28300.68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3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73">
        <v>2</v>
      </c>
      <c r="W37" s="73">
        <v>2</v>
      </c>
      <c r="X37" s="73">
        <v>0</v>
      </c>
      <c r="Y37" s="33">
        <f t="shared" si="6"/>
        <v>15.384615384615385</v>
      </c>
      <c r="Z37" s="33">
        <v>1617.61</v>
      </c>
      <c r="AA37" s="33">
        <f t="shared" si="9"/>
        <v>4081.0199999999995</v>
      </c>
      <c r="AB37" s="33">
        <f t="shared" si="10"/>
        <v>100</v>
      </c>
      <c r="AC37" s="33">
        <f t="shared" si="11"/>
        <v>4081.0199999999995</v>
      </c>
      <c r="AD37" s="33">
        <f t="shared" si="7"/>
        <v>100</v>
      </c>
      <c r="AE37" s="33">
        <v>0</v>
      </c>
      <c r="AF37" s="14">
        <f t="shared" si="8"/>
        <v>0</v>
      </c>
      <c r="AG37" s="136"/>
      <c r="AH37" s="136"/>
      <c r="AI37" s="136"/>
      <c r="AJ37" s="136"/>
    </row>
    <row r="38" spans="1:36" ht="36" x14ac:dyDescent="0.25">
      <c r="A38" s="62">
        <v>32</v>
      </c>
      <c r="B38" s="63" t="s">
        <v>146</v>
      </c>
      <c r="C38" s="63"/>
      <c r="D38" s="48" t="s">
        <v>101</v>
      </c>
      <c r="E38" s="227" t="s">
        <v>31</v>
      </c>
      <c r="F38" s="48" t="s">
        <v>102</v>
      </c>
      <c r="G38" s="16">
        <v>18082.93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3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73">
        <v>1</v>
      </c>
      <c r="W38" s="73">
        <v>1</v>
      </c>
      <c r="X38" s="73">
        <v>0</v>
      </c>
      <c r="Y38" s="33">
        <f t="shared" si="6"/>
        <v>7.6923076923076925</v>
      </c>
      <c r="Z38" s="33">
        <v>11042.64</v>
      </c>
      <c r="AA38" s="33">
        <f t="shared" si="9"/>
        <v>13699.63</v>
      </c>
      <c r="AB38" s="33">
        <f t="shared" si="10"/>
        <v>100</v>
      </c>
      <c r="AC38" s="33">
        <f t="shared" si="11"/>
        <v>13699.63</v>
      </c>
      <c r="AD38" s="33">
        <f t="shared" si="7"/>
        <v>100</v>
      </c>
      <c r="AE38" s="33">
        <f t="shared" si="12"/>
        <v>0</v>
      </c>
      <c r="AF38" s="14">
        <f t="shared" si="8"/>
        <v>0</v>
      </c>
      <c r="AG38" s="136"/>
      <c r="AH38" s="136"/>
      <c r="AI38" s="136"/>
      <c r="AJ38" s="136"/>
    </row>
    <row r="39" spans="1:36" ht="24" x14ac:dyDescent="0.25">
      <c r="A39" s="62">
        <v>33</v>
      </c>
      <c r="B39" s="63" t="s">
        <v>146</v>
      </c>
      <c r="C39" s="63"/>
      <c r="D39" s="48" t="s">
        <v>103</v>
      </c>
      <c r="E39" s="227" t="s">
        <v>68</v>
      </c>
      <c r="F39" s="48" t="s">
        <v>104</v>
      </c>
      <c r="G39" s="16">
        <v>67227.73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3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73">
        <v>12</v>
      </c>
      <c r="W39" s="73">
        <v>18</v>
      </c>
      <c r="X39" s="73">
        <v>0</v>
      </c>
      <c r="Y39" s="33">
        <f t="shared" si="6"/>
        <v>17.910447761194028</v>
      </c>
      <c r="Z39" s="33">
        <v>22419</v>
      </c>
      <c r="AA39" s="33">
        <f t="shared" si="9"/>
        <v>39590.15</v>
      </c>
      <c r="AB39" s="33">
        <f t="shared" si="10"/>
        <v>100</v>
      </c>
      <c r="AC39" s="33">
        <f t="shared" si="11"/>
        <v>39590.15</v>
      </c>
      <c r="AD39" s="33">
        <f t="shared" si="7"/>
        <v>100</v>
      </c>
      <c r="AE39" s="33">
        <f t="shared" si="12"/>
        <v>0</v>
      </c>
      <c r="AF39" s="14">
        <f t="shared" si="8"/>
        <v>0</v>
      </c>
      <c r="AG39" s="136"/>
      <c r="AH39" s="136"/>
      <c r="AI39" s="136"/>
      <c r="AJ39" s="136"/>
    </row>
    <row r="40" spans="1:36" ht="24" x14ac:dyDescent="0.25">
      <c r="A40" s="62">
        <v>34</v>
      </c>
      <c r="B40" s="63" t="s">
        <v>146</v>
      </c>
      <c r="C40" s="63"/>
      <c r="D40" s="48" t="s">
        <v>105</v>
      </c>
      <c r="E40" s="227" t="s">
        <v>106</v>
      </c>
      <c r="F40" s="48" t="s">
        <v>107</v>
      </c>
      <c r="G40" s="16">
        <v>20473.14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3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73">
        <v>2</v>
      </c>
      <c r="W40" s="73">
        <v>3</v>
      </c>
      <c r="X40" s="73">
        <v>0</v>
      </c>
      <c r="Y40" s="33">
        <f t="shared" si="6"/>
        <v>11.111111111111111</v>
      </c>
      <c r="Z40" s="33">
        <v>8622.5300000000007</v>
      </c>
      <c r="AA40" s="33">
        <f t="shared" si="9"/>
        <v>29095.67</v>
      </c>
      <c r="AB40" s="33">
        <f t="shared" si="10"/>
        <v>100</v>
      </c>
      <c r="AC40" s="33">
        <f t="shared" si="11"/>
        <v>29095.67</v>
      </c>
      <c r="AD40" s="33">
        <f t="shared" si="7"/>
        <v>100</v>
      </c>
      <c r="AE40" s="33">
        <f t="shared" si="12"/>
        <v>0</v>
      </c>
      <c r="AF40" s="14">
        <f t="shared" si="8"/>
        <v>0</v>
      </c>
      <c r="AG40" s="136"/>
      <c r="AH40" s="136"/>
      <c r="AI40" s="136"/>
      <c r="AJ40" s="136"/>
    </row>
    <row r="41" spans="1:36" ht="24" x14ac:dyDescent="0.25">
      <c r="A41" s="62">
        <v>35</v>
      </c>
      <c r="B41" s="63" t="s">
        <v>146</v>
      </c>
      <c r="C41" s="63"/>
      <c r="D41" s="48" t="s">
        <v>108</v>
      </c>
      <c r="E41" s="227" t="s">
        <v>68</v>
      </c>
      <c r="F41" s="48" t="s">
        <v>109</v>
      </c>
      <c r="G41" s="16">
        <v>27508.22</v>
      </c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3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73">
        <v>1</v>
      </c>
      <c r="W41" s="73">
        <v>1</v>
      </c>
      <c r="X41" s="73">
        <v>0</v>
      </c>
      <c r="Y41" s="33">
        <f t="shared" si="6"/>
        <v>6.666666666666667</v>
      </c>
      <c r="Z41" s="33">
        <v>479.4</v>
      </c>
      <c r="AA41" s="33">
        <f t="shared" si="9"/>
        <v>2883.61</v>
      </c>
      <c r="AB41" s="33">
        <f t="shared" si="10"/>
        <v>100</v>
      </c>
      <c r="AC41" s="33">
        <f t="shared" si="11"/>
        <v>2883.61</v>
      </c>
      <c r="AD41" s="33">
        <f t="shared" si="7"/>
        <v>100</v>
      </c>
      <c r="AE41" s="33">
        <f t="shared" si="12"/>
        <v>0</v>
      </c>
      <c r="AF41" s="14">
        <f t="shared" si="8"/>
        <v>0</v>
      </c>
      <c r="AG41" s="136"/>
      <c r="AH41" s="136"/>
      <c r="AI41" s="136"/>
      <c r="AJ41" s="136"/>
    </row>
    <row r="42" spans="1:36" ht="24" x14ac:dyDescent="0.25">
      <c r="A42" s="62">
        <v>36</v>
      </c>
      <c r="B42" s="63" t="s">
        <v>146</v>
      </c>
      <c r="C42" s="63"/>
      <c r="D42" s="48" t="s">
        <v>110</v>
      </c>
      <c r="E42" s="227" t="s">
        <v>68</v>
      </c>
      <c r="F42" s="48" t="s">
        <v>111</v>
      </c>
      <c r="G42" s="16">
        <v>25928.42</v>
      </c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3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73">
        <v>1</v>
      </c>
      <c r="W42" s="73">
        <v>1</v>
      </c>
      <c r="X42" s="73">
        <v>0</v>
      </c>
      <c r="Y42" s="33">
        <f t="shared" si="6"/>
        <v>5.8823529411764701</v>
      </c>
      <c r="Z42" s="33">
        <v>1790.23</v>
      </c>
      <c r="AA42" s="33">
        <f t="shared" si="9"/>
        <v>10751.67</v>
      </c>
      <c r="AB42" s="33">
        <f t="shared" si="10"/>
        <v>100</v>
      </c>
      <c r="AC42" s="33">
        <f t="shared" si="11"/>
        <v>10751.67</v>
      </c>
      <c r="AD42" s="33">
        <f t="shared" si="7"/>
        <v>100</v>
      </c>
      <c r="AE42" s="33">
        <f t="shared" si="12"/>
        <v>0</v>
      </c>
      <c r="AF42" s="14">
        <f t="shared" si="8"/>
        <v>0</v>
      </c>
      <c r="AG42" s="136"/>
      <c r="AH42" s="136"/>
      <c r="AI42" s="136"/>
      <c r="AJ42" s="136"/>
    </row>
    <row r="43" spans="1:36" ht="24" x14ac:dyDescent="0.25">
      <c r="A43" s="62">
        <v>37</v>
      </c>
      <c r="B43" s="63" t="s">
        <v>146</v>
      </c>
      <c r="C43" s="63"/>
      <c r="D43" s="48" t="s">
        <v>112</v>
      </c>
      <c r="E43" s="227" t="s">
        <v>113</v>
      </c>
      <c r="F43" s="48" t="s">
        <v>114</v>
      </c>
      <c r="G43" s="16">
        <v>3737.06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3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73">
        <v>3</v>
      </c>
      <c r="W43" s="73">
        <v>3</v>
      </c>
      <c r="X43" s="73">
        <v>0</v>
      </c>
      <c r="Y43" s="33">
        <f t="shared" si="6"/>
        <v>50</v>
      </c>
      <c r="Z43" s="33">
        <v>3076.79</v>
      </c>
      <c r="AA43" s="33">
        <f t="shared" si="9"/>
        <v>4256.54</v>
      </c>
      <c r="AB43" s="33">
        <f t="shared" si="10"/>
        <v>100</v>
      </c>
      <c r="AC43" s="33">
        <f t="shared" si="11"/>
        <v>4256.54</v>
      </c>
      <c r="AD43" s="33">
        <f t="shared" si="7"/>
        <v>100</v>
      </c>
      <c r="AE43" s="33">
        <f t="shared" si="12"/>
        <v>0</v>
      </c>
      <c r="AF43" s="14">
        <f t="shared" si="8"/>
        <v>0</v>
      </c>
      <c r="AG43" s="136"/>
      <c r="AH43" s="136"/>
      <c r="AI43" s="136"/>
      <c r="AJ43" s="136"/>
    </row>
    <row r="44" spans="1:36" ht="24" x14ac:dyDescent="0.25">
      <c r="A44" s="62">
        <v>38</v>
      </c>
      <c r="B44" s="63" t="s">
        <v>146</v>
      </c>
      <c r="C44" s="63"/>
      <c r="D44" s="48" t="s">
        <v>115</v>
      </c>
      <c r="E44" s="227" t="s">
        <v>106</v>
      </c>
      <c r="F44" s="48" t="s">
        <v>116</v>
      </c>
      <c r="G44" s="16">
        <v>50006.38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3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73">
        <v>4</v>
      </c>
      <c r="W44" s="73">
        <v>5</v>
      </c>
      <c r="X44" s="73">
        <v>0</v>
      </c>
      <c r="Y44" s="33">
        <f t="shared" si="6"/>
        <v>19.047619047619047</v>
      </c>
      <c r="Z44" s="33">
        <v>5886.17</v>
      </c>
      <c r="AA44" s="33">
        <f t="shared" si="9"/>
        <v>20071.66</v>
      </c>
      <c r="AB44" s="33">
        <f t="shared" si="10"/>
        <v>100</v>
      </c>
      <c r="AC44" s="33">
        <f t="shared" si="11"/>
        <v>20071.66</v>
      </c>
      <c r="AD44" s="33">
        <f t="shared" si="7"/>
        <v>100</v>
      </c>
      <c r="AE44" s="33">
        <f t="shared" si="12"/>
        <v>0</v>
      </c>
      <c r="AF44" s="14">
        <f t="shared" si="8"/>
        <v>0</v>
      </c>
      <c r="AG44" s="136"/>
      <c r="AH44" s="136"/>
      <c r="AI44" s="136"/>
      <c r="AJ44" s="136"/>
    </row>
    <row r="45" spans="1:36" ht="36" x14ac:dyDescent="0.25">
      <c r="A45" s="62">
        <v>39</v>
      </c>
      <c r="B45" s="63" t="s">
        <v>146</v>
      </c>
      <c r="C45" s="63"/>
      <c r="D45" s="48" t="s">
        <v>117</v>
      </c>
      <c r="E45" s="227" t="s">
        <v>31</v>
      </c>
      <c r="F45" s="48" t="s">
        <v>118</v>
      </c>
      <c r="G45" s="16">
        <v>35241.129999999997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3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73">
        <v>13</v>
      </c>
      <c r="W45" s="73">
        <v>15</v>
      </c>
      <c r="X45" s="73">
        <v>1</v>
      </c>
      <c r="Y45" s="33">
        <f t="shared" si="6"/>
        <v>56.521739130434781</v>
      </c>
      <c r="Z45" s="33">
        <v>13622.51</v>
      </c>
      <c r="AA45" s="33">
        <f t="shared" si="9"/>
        <v>18629.82</v>
      </c>
      <c r="AB45" s="33">
        <f t="shared" si="10"/>
        <v>100</v>
      </c>
      <c r="AC45" s="33">
        <f t="shared" si="11"/>
        <v>18629.82</v>
      </c>
      <c r="AD45" s="33">
        <f t="shared" si="7"/>
        <v>100</v>
      </c>
      <c r="AE45" s="33">
        <f t="shared" si="12"/>
        <v>0</v>
      </c>
      <c r="AF45" s="14">
        <f t="shared" si="8"/>
        <v>0</v>
      </c>
      <c r="AG45" s="136"/>
      <c r="AH45" s="136"/>
      <c r="AI45" s="136"/>
      <c r="AJ45" s="136"/>
    </row>
    <row r="46" spans="1:36" ht="24" x14ac:dyDescent="0.25">
      <c r="A46" s="62">
        <v>40</v>
      </c>
      <c r="B46" s="63" t="s">
        <v>146</v>
      </c>
      <c r="C46" s="63"/>
      <c r="D46" s="48" t="s">
        <v>119</v>
      </c>
      <c r="E46" s="227" t="s">
        <v>120</v>
      </c>
      <c r="F46" s="48" t="s">
        <v>121</v>
      </c>
      <c r="G46" s="16">
        <v>659.77</v>
      </c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3"/>
        <v>0</v>
      </c>
      <c r="S46" s="14">
        <f t="shared" si="4"/>
        <v>0</v>
      </c>
      <c r="T46" s="14">
        <v>0</v>
      </c>
      <c r="U46" s="14">
        <f t="shared" si="5"/>
        <v>0</v>
      </c>
      <c r="V46" s="73">
        <v>0</v>
      </c>
      <c r="W46" s="73">
        <v>0</v>
      </c>
      <c r="X46" s="73">
        <v>0</v>
      </c>
      <c r="Y46" s="33">
        <f t="shared" si="6"/>
        <v>0</v>
      </c>
      <c r="Z46" s="33">
        <v>0</v>
      </c>
      <c r="AA46" s="33">
        <f t="shared" si="9"/>
        <v>0</v>
      </c>
      <c r="AB46" s="33" t="e">
        <f t="shared" si="10"/>
        <v>#DIV/0!</v>
      </c>
      <c r="AC46" s="33">
        <f t="shared" si="11"/>
        <v>0</v>
      </c>
      <c r="AD46" s="33">
        <f t="shared" si="7"/>
        <v>0</v>
      </c>
      <c r="AE46" s="33">
        <f t="shared" si="12"/>
        <v>0</v>
      </c>
      <c r="AF46" s="14">
        <f t="shared" si="8"/>
        <v>0</v>
      </c>
      <c r="AG46" s="136"/>
      <c r="AH46" s="136"/>
      <c r="AI46" s="136"/>
      <c r="AJ46" s="136"/>
    </row>
    <row r="47" spans="1:36" ht="24" x14ac:dyDescent="0.25">
      <c r="A47" s="62">
        <v>41</v>
      </c>
      <c r="B47" s="63" t="s">
        <v>146</v>
      </c>
      <c r="C47" s="63"/>
      <c r="D47" s="48" t="s">
        <v>122</v>
      </c>
      <c r="E47" s="227" t="s">
        <v>31</v>
      </c>
      <c r="F47" s="48" t="s">
        <v>123</v>
      </c>
      <c r="G47" s="16">
        <v>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3"/>
        <v>0</v>
      </c>
      <c r="S47" s="14">
        <f t="shared" si="4"/>
        <v>0</v>
      </c>
      <c r="T47" s="14">
        <v>0</v>
      </c>
      <c r="U47" s="14">
        <f t="shared" si="5"/>
        <v>0</v>
      </c>
      <c r="V47" s="73">
        <v>0</v>
      </c>
      <c r="W47" s="73">
        <v>0</v>
      </c>
      <c r="X47" s="73">
        <v>0</v>
      </c>
      <c r="Y47" s="33">
        <f t="shared" si="6"/>
        <v>0</v>
      </c>
      <c r="Z47" s="33">
        <v>0</v>
      </c>
      <c r="AA47" s="33">
        <f t="shared" si="9"/>
        <v>0</v>
      </c>
      <c r="AB47" s="33" t="e">
        <f t="shared" si="10"/>
        <v>#DIV/0!</v>
      </c>
      <c r="AC47" s="33">
        <f t="shared" si="11"/>
        <v>0</v>
      </c>
      <c r="AD47" s="33">
        <f t="shared" si="7"/>
        <v>0</v>
      </c>
      <c r="AE47" s="33">
        <f t="shared" si="12"/>
        <v>0</v>
      </c>
      <c r="AF47" s="14">
        <f t="shared" si="8"/>
        <v>0</v>
      </c>
      <c r="AG47" s="136"/>
      <c r="AH47" s="136"/>
      <c r="AI47" s="136"/>
      <c r="AJ47" s="136"/>
    </row>
    <row r="48" spans="1:36" ht="24" x14ac:dyDescent="0.25">
      <c r="A48" s="62">
        <v>42</v>
      </c>
      <c r="B48" s="63" t="s">
        <v>146</v>
      </c>
      <c r="C48" s="63"/>
      <c r="D48" s="48" t="s">
        <v>124</v>
      </c>
      <c r="E48" s="227" t="s">
        <v>106</v>
      </c>
      <c r="F48" s="48" t="s">
        <v>125</v>
      </c>
      <c r="G48" s="16">
        <v>33437.410000000003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3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73">
        <v>5</v>
      </c>
      <c r="W48" s="73">
        <v>7</v>
      </c>
      <c r="X48" s="73">
        <v>0</v>
      </c>
      <c r="Y48" s="33">
        <f t="shared" si="6"/>
        <v>27.777777777777779</v>
      </c>
      <c r="Z48" s="33">
        <v>18067.71</v>
      </c>
      <c r="AA48" s="33">
        <f t="shared" si="9"/>
        <v>26863.26</v>
      </c>
      <c r="AB48" s="33">
        <f t="shared" si="10"/>
        <v>100</v>
      </c>
      <c r="AC48" s="33">
        <f t="shared" si="11"/>
        <v>26863.26</v>
      </c>
      <c r="AD48" s="33">
        <f t="shared" si="7"/>
        <v>100</v>
      </c>
      <c r="AE48" s="33">
        <f t="shared" si="12"/>
        <v>0</v>
      </c>
      <c r="AF48" s="14">
        <f t="shared" si="8"/>
        <v>0</v>
      </c>
      <c r="AG48" s="136"/>
      <c r="AH48" s="136"/>
      <c r="AI48" s="136"/>
      <c r="AJ48" s="136"/>
    </row>
    <row r="49" spans="1:36" ht="24" x14ac:dyDescent="0.25">
      <c r="A49" s="62">
        <v>43</v>
      </c>
      <c r="B49" s="63" t="s">
        <v>146</v>
      </c>
      <c r="C49" s="63"/>
      <c r="D49" s="48" t="s">
        <v>126</v>
      </c>
      <c r="E49" s="227" t="s">
        <v>31</v>
      </c>
      <c r="F49" s="48" t="s">
        <v>127</v>
      </c>
      <c r="G49" s="16">
        <v>38990.449999999997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3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73">
        <v>9</v>
      </c>
      <c r="W49" s="73">
        <v>11</v>
      </c>
      <c r="X49" s="73">
        <v>0</v>
      </c>
      <c r="Y49" s="33">
        <f t="shared" si="6"/>
        <v>40.909090909090914</v>
      </c>
      <c r="Z49" s="33">
        <v>11111.99</v>
      </c>
      <c r="AA49" s="33">
        <f t="shared" si="9"/>
        <v>24090.87</v>
      </c>
      <c r="AB49" s="33">
        <f t="shared" si="10"/>
        <v>100</v>
      </c>
      <c r="AC49" s="33">
        <f t="shared" si="11"/>
        <v>24090.87</v>
      </c>
      <c r="AD49" s="33">
        <f t="shared" si="7"/>
        <v>100</v>
      </c>
      <c r="AE49" s="33">
        <f t="shared" si="12"/>
        <v>0</v>
      </c>
      <c r="AF49" s="14">
        <f t="shared" si="8"/>
        <v>0</v>
      </c>
      <c r="AG49" s="136"/>
      <c r="AH49" s="136"/>
      <c r="AI49" s="136"/>
      <c r="AJ49" s="136"/>
    </row>
    <row r="50" spans="1:36" ht="24" x14ac:dyDescent="0.25">
      <c r="A50" s="62">
        <v>44</v>
      </c>
      <c r="B50" s="63" t="s">
        <v>146</v>
      </c>
      <c r="C50" s="63"/>
      <c r="D50" s="48" t="s">
        <v>128</v>
      </c>
      <c r="E50" s="227" t="s">
        <v>120</v>
      </c>
      <c r="F50" s="48" t="s">
        <v>129</v>
      </c>
      <c r="G50" s="16">
        <v>15962.39</v>
      </c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3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73">
        <v>7</v>
      </c>
      <c r="W50" s="73">
        <v>8</v>
      </c>
      <c r="X50" s="73">
        <v>0</v>
      </c>
      <c r="Y50" s="33">
        <f t="shared" si="6"/>
        <v>77.777777777777786</v>
      </c>
      <c r="Z50" s="33">
        <v>12421.38</v>
      </c>
      <c r="AA50" s="33">
        <f t="shared" si="9"/>
        <v>12421.38</v>
      </c>
      <c r="AB50" s="33">
        <f t="shared" si="10"/>
        <v>100</v>
      </c>
      <c r="AC50" s="33">
        <f t="shared" si="11"/>
        <v>12421.38</v>
      </c>
      <c r="AD50" s="33">
        <f t="shared" si="7"/>
        <v>100</v>
      </c>
      <c r="AE50" s="33">
        <f t="shared" si="12"/>
        <v>0</v>
      </c>
      <c r="AF50" s="14">
        <f t="shared" si="8"/>
        <v>0</v>
      </c>
      <c r="AG50" s="136"/>
      <c r="AH50" s="136"/>
      <c r="AI50" s="136"/>
      <c r="AJ50" s="136"/>
    </row>
    <row r="51" spans="1:36" ht="24" x14ac:dyDescent="0.25">
      <c r="A51" s="62">
        <v>45</v>
      </c>
      <c r="B51" s="63" t="s">
        <v>146</v>
      </c>
      <c r="C51" s="63"/>
      <c r="D51" s="48" t="s">
        <v>130</v>
      </c>
      <c r="E51" s="227" t="s">
        <v>131</v>
      </c>
      <c r="F51" s="48" t="s">
        <v>132</v>
      </c>
      <c r="G51" s="16">
        <v>26813.72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3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73">
        <v>2</v>
      </c>
      <c r="W51" s="73">
        <v>2</v>
      </c>
      <c r="X51" s="73">
        <v>0</v>
      </c>
      <c r="Y51" s="33">
        <f t="shared" si="6"/>
        <v>25</v>
      </c>
      <c r="Z51" s="33">
        <v>1358.83</v>
      </c>
      <c r="AA51" s="33">
        <f t="shared" si="9"/>
        <v>6840.29</v>
      </c>
      <c r="AB51" s="33">
        <f t="shared" si="10"/>
        <v>100</v>
      </c>
      <c r="AC51" s="33">
        <f t="shared" si="11"/>
        <v>6840.29</v>
      </c>
      <c r="AD51" s="33">
        <f t="shared" si="7"/>
        <v>100</v>
      </c>
      <c r="AE51" s="33">
        <f t="shared" si="12"/>
        <v>0</v>
      </c>
      <c r="AF51" s="14">
        <f t="shared" si="8"/>
        <v>0</v>
      </c>
      <c r="AG51" s="136"/>
      <c r="AH51" s="136"/>
      <c r="AI51" s="136"/>
      <c r="AJ51" s="136"/>
    </row>
    <row r="52" spans="1:36" ht="24" x14ac:dyDescent="0.25">
      <c r="A52" s="62">
        <v>46</v>
      </c>
      <c r="B52" s="63" t="s">
        <v>146</v>
      </c>
      <c r="C52" s="63"/>
      <c r="D52" s="48" t="s">
        <v>133</v>
      </c>
      <c r="E52" s="227" t="s">
        <v>68</v>
      </c>
      <c r="F52" s="48" t="s">
        <v>134</v>
      </c>
      <c r="G52" s="16">
        <v>0</v>
      </c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3"/>
        <v>0</v>
      </c>
      <c r="S52" s="14">
        <f t="shared" si="4"/>
        <v>0</v>
      </c>
      <c r="T52" s="14">
        <v>0</v>
      </c>
      <c r="U52" s="14">
        <f t="shared" si="5"/>
        <v>0</v>
      </c>
      <c r="V52" s="73">
        <v>0</v>
      </c>
      <c r="W52" s="73">
        <v>0</v>
      </c>
      <c r="X52" s="73">
        <v>0</v>
      </c>
      <c r="Y52" s="33">
        <f t="shared" si="6"/>
        <v>0</v>
      </c>
      <c r="Z52" s="33">
        <v>0</v>
      </c>
      <c r="AA52" s="33">
        <f t="shared" si="9"/>
        <v>0</v>
      </c>
      <c r="AB52" s="33" t="e">
        <f t="shared" si="10"/>
        <v>#DIV/0!</v>
      </c>
      <c r="AC52" s="33">
        <f t="shared" si="11"/>
        <v>0</v>
      </c>
      <c r="AD52" s="33">
        <f t="shared" si="7"/>
        <v>0</v>
      </c>
      <c r="AE52" s="33">
        <f t="shared" si="12"/>
        <v>0</v>
      </c>
      <c r="AF52" s="14">
        <f t="shared" si="8"/>
        <v>0</v>
      </c>
      <c r="AG52" s="136"/>
      <c r="AH52" s="136"/>
      <c r="AI52" s="136"/>
      <c r="AJ52" s="136"/>
    </row>
    <row r="53" spans="1:36" ht="24" x14ac:dyDescent="0.25">
      <c r="A53" s="62">
        <v>47</v>
      </c>
      <c r="B53" s="63" t="s">
        <v>146</v>
      </c>
      <c r="C53" s="63"/>
      <c r="D53" s="48" t="s">
        <v>135</v>
      </c>
      <c r="E53" s="227" t="s">
        <v>136</v>
      </c>
      <c r="F53" s="48" t="s">
        <v>137</v>
      </c>
      <c r="G53" s="16">
        <v>52199.42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3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73">
        <v>3</v>
      </c>
      <c r="W53" s="73">
        <v>5</v>
      </c>
      <c r="X53" s="73">
        <v>0</v>
      </c>
      <c r="Y53" s="33">
        <f t="shared" si="6"/>
        <v>14.285714285714285</v>
      </c>
      <c r="Z53" s="33">
        <v>4819.7299999999996</v>
      </c>
      <c r="AA53" s="33">
        <f t="shared" si="9"/>
        <v>27916.06</v>
      </c>
      <c r="AB53" s="33">
        <f t="shared" si="10"/>
        <v>100</v>
      </c>
      <c r="AC53" s="33">
        <f t="shared" si="11"/>
        <v>27916.06</v>
      </c>
      <c r="AD53" s="33">
        <f t="shared" si="7"/>
        <v>100</v>
      </c>
      <c r="AE53" s="33">
        <f t="shared" si="12"/>
        <v>0</v>
      </c>
      <c r="AF53" s="14">
        <f t="shared" si="8"/>
        <v>0</v>
      </c>
      <c r="AG53" s="136"/>
      <c r="AH53" s="136"/>
      <c r="AI53" s="136"/>
      <c r="AJ53" s="136"/>
    </row>
    <row r="54" spans="1:36" ht="24" x14ac:dyDescent="0.25">
      <c r="A54" s="62">
        <v>48</v>
      </c>
      <c r="B54" s="63" t="s">
        <v>146</v>
      </c>
      <c r="C54" s="63"/>
      <c r="D54" s="48" t="s">
        <v>138</v>
      </c>
      <c r="E54" s="227" t="s">
        <v>113</v>
      </c>
      <c r="F54" s="48" t="s">
        <v>139</v>
      </c>
      <c r="G54" s="16">
        <v>29496.21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3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73">
        <v>5</v>
      </c>
      <c r="W54" s="73">
        <v>9</v>
      </c>
      <c r="X54" s="73">
        <v>0</v>
      </c>
      <c r="Y54" s="33">
        <f t="shared" si="6"/>
        <v>23.809523809523807</v>
      </c>
      <c r="Z54" s="33">
        <v>7211.6</v>
      </c>
      <c r="AA54" s="33">
        <f t="shared" si="9"/>
        <v>22536.46</v>
      </c>
      <c r="AB54" s="33">
        <f t="shared" si="10"/>
        <v>100</v>
      </c>
      <c r="AC54" s="33">
        <f t="shared" si="11"/>
        <v>22536.46</v>
      </c>
      <c r="AD54" s="33">
        <f t="shared" si="7"/>
        <v>100</v>
      </c>
      <c r="AE54" s="33">
        <f t="shared" si="12"/>
        <v>0</v>
      </c>
      <c r="AF54" s="14">
        <f t="shared" si="8"/>
        <v>0</v>
      </c>
      <c r="AG54" s="136"/>
      <c r="AH54" s="136"/>
      <c r="AI54" s="136"/>
      <c r="AJ54" s="136"/>
    </row>
    <row r="55" spans="1:36" ht="24" x14ac:dyDescent="0.25">
      <c r="A55" s="62">
        <v>49</v>
      </c>
      <c r="B55" s="63" t="s">
        <v>146</v>
      </c>
      <c r="C55" s="63"/>
      <c r="D55" s="48" t="s">
        <v>140</v>
      </c>
      <c r="E55" s="227" t="s">
        <v>113</v>
      </c>
      <c r="F55" s="48" t="s">
        <v>141</v>
      </c>
      <c r="G55" s="16">
        <v>27926.3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3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73">
        <v>2</v>
      </c>
      <c r="W55" s="73">
        <v>3</v>
      </c>
      <c r="X55" s="73">
        <v>0</v>
      </c>
      <c r="Y55" s="33">
        <f t="shared" si="6"/>
        <v>20</v>
      </c>
      <c r="Z55" s="33">
        <v>3796.24</v>
      </c>
      <c r="AA55" s="33">
        <f t="shared" si="9"/>
        <v>5552.67</v>
      </c>
      <c r="AB55" s="33">
        <f t="shared" si="10"/>
        <v>100</v>
      </c>
      <c r="AC55" s="33">
        <f t="shared" si="11"/>
        <v>5552.67</v>
      </c>
      <c r="AD55" s="33">
        <f t="shared" si="7"/>
        <v>100</v>
      </c>
      <c r="AE55" s="33">
        <f t="shared" si="12"/>
        <v>0</v>
      </c>
      <c r="AF55" s="14">
        <f t="shared" si="8"/>
        <v>0</v>
      </c>
      <c r="AG55" s="136"/>
      <c r="AH55" s="136"/>
      <c r="AI55" s="136"/>
      <c r="AJ55" s="136"/>
    </row>
    <row r="56" spans="1:36" ht="24" x14ac:dyDescent="0.25">
      <c r="A56" s="62">
        <v>50</v>
      </c>
      <c r="B56" s="63" t="s">
        <v>146</v>
      </c>
      <c r="C56" s="63"/>
      <c r="D56" s="48" t="s">
        <v>142</v>
      </c>
      <c r="E56" s="227" t="s">
        <v>68</v>
      </c>
      <c r="F56" s="48" t="s">
        <v>143</v>
      </c>
      <c r="G56" s="16">
        <v>17496.89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3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73">
        <v>19</v>
      </c>
      <c r="W56" s="73">
        <v>22</v>
      </c>
      <c r="X56" s="73">
        <v>0</v>
      </c>
      <c r="Y56" s="33">
        <f t="shared" si="6"/>
        <v>79.166666666666657</v>
      </c>
      <c r="Z56" s="33">
        <v>13615.36</v>
      </c>
      <c r="AA56" s="33">
        <v>23044.33</v>
      </c>
      <c r="AB56" s="33">
        <f t="shared" si="10"/>
        <v>100.00086789998149</v>
      </c>
      <c r="AC56" s="33">
        <f t="shared" si="11"/>
        <v>23044.33</v>
      </c>
      <c r="AD56" s="33">
        <f t="shared" si="7"/>
        <v>100</v>
      </c>
      <c r="AE56" s="33">
        <f t="shared" si="12"/>
        <v>0</v>
      </c>
      <c r="AF56" s="14">
        <f t="shared" si="8"/>
        <v>0</v>
      </c>
      <c r="AG56" s="136"/>
      <c r="AH56" s="136"/>
      <c r="AI56" s="136"/>
      <c r="AJ56" s="136"/>
    </row>
    <row r="57" spans="1:36" ht="24" x14ac:dyDescent="0.25">
      <c r="A57" s="62">
        <v>51</v>
      </c>
      <c r="B57" s="63" t="s">
        <v>146</v>
      </c>
      <c r="C57" s="63"/>
      <c r="D57" s="48" t="s">
        <v>144</v>
      </c>
      <c r="E57" s="227" t="s">
        <v>63</v>
      </c>
      <c r="F57" s="48" t="s">
        <v>145</v>
      </c>
      <c r="G57" s="16">
        <v>83319.520000000004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3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73">
        <v>27</v>
      </c>
      <c r="W57" s="73">
        <v>29</v>
      </c>
      <c r="X57" s="73">
        <v>0</v>
      </c>
      <c r="Y57" s="33">
        <f t="shared" si="6"/>
        <v>18.620689655172416</v>
      </c>
      <c r="Z57" s="33">
        <v>13216.88</v>
      </c>
      <c r="AA57" s="33">
        <f t="shared" si="9"/>
        <v>30116.92</v>
      </c>
      <c r="AB57" s="33">
        <f t="shared" si="10"/>
        <v>100</v>
      </c>
      <c r="AC57" s="33">
        <f t="shared" si="11"/>
        <v>30116.92</v>
      </c>
      <c r="AD57" s="33">
        <f t="shared" si="7"/>
        <v>100</v>
      </c>
      <c r="AE57" s="33">
        <f t="shared" si="12"/>
        <v>0</v>
      </c>
      <c r="AF57" s="14">
        <f t="shared" si="8"/>
        <v>0</v>
      </c>
      <c r="AG57" s="136"/>
      <c r="AH57" s="136"/>
      <c r="AI57" s="136"/>
      <c r="AJ57" s="136"/>
    </row>
    <row r="58" spans="1:36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1464246.3399999994</v>
      </c>
      <c r="H58" s="58">
        <f t="shared" ref="H58:M58" si="14">SUM(H7:H57)</f>
        <v>1073</v>
      </c>
      <c r="I58" s="58">
        <f t="shared" si="14"/>
        <v>161</v>
      </c>
      <c r="J58" s="58">
        <f t="shared" si="14"/>
        <v>841</v>
      </c>
      <c r="K58" s="58">
        <f t="shared" si="14"/>
        <v>639</v>
      </c>
      <c r="L58" s="58">
        <f t="shared" si="14"/>
        <v>677</v>
      </c>
      <c r="M58" s="58">
        <f t="shared" si="14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235">
        <f>SUM(V7:V57)</f>
        <v>251</v>
      </c>
      <c r="W58" s="235">
        <f>SUM(W7:W57)</f>
        <v>335</v>
      </c>
      <c r="X58" s="35">
        <f>SUM(X7:X57)</f>
        <v>1</v>
      </c>
      <c r="Y58" s="33">
        <f>IF(H58=0,0,V58/H58)*100</f>
        <v>23.392357875116495</v>
      </c>
      <c r="Z58" s="234">
        <f>SUM(Z7:Z57)</f>
        <v>396121.22</v>
      </c>
      <c r="AA58" s="108">
        <f>SUM(AA7:AA57)</f>
        <v>740824.07000000007</v>
      </c>
      <c r="AB58" s="33">
        <f t="shared" si="10"/>
        <v>100.00002699697031</v>
      </c>
      <c r="AC58" s="108">
        <f>SUM(AC7:AC57)</f>
        <v>740824.07000000007</v>
      </c>
      <c r="AD58" s="33">
        <f>IF(AA58=0,0,AC58/AA58)*100</f>
        <v>100</v>
      </c>
      <c r="AE58" s="33">
        <f>SUM(AE7:AE57)</f>
        <v>0</v>
      </c>
      <c r="AF58" s="14">
        <f>IF(AA58=0,0,AE58/AA58)*100</f>
        <v>0</v>
      </c>
      <c r="AG58" s="136"/>
      <c r="AH58" s="136"/>
      <c r="AI58" s="136"/>
      <c r="AJ58" s="136"/>
    </row>
    <row r="59" spans="1:36" x14ac:dyDescent="0.25">
      <c r="AG59" s="136"/>
      <c r="AH59" s="136"/>
      <c r="AI59" s="136"/>
      <c r="AJ59" s="136"/>
    </row>
    <row r="60" spans="1:36" x14ac:dyDescent="0.25">
      <c r="AG60" s="136"/>
      <c r="AH60" s="136"/>
      <c r="AI60" s="136"/>
      <c r="AJ60" s="136"/>
    </row>
    <row r="61" spans="1:36" x14ac:dyDescent="0.25">
      <c r="AG61" s="136"/>
      <c r="AH61" s="136"/>
      <c r="AI61" s="136"/>
      <c r="AJ61" s="136"/>
    </row>
    <row r="62" spans="1:36" x14ac:dyDescent="0.25">
      <c r="AG62" s="136"/>
      <c r="AH62" s="136"/>
      <c r="AI62" s="136"/>
      <c r="AJ62" s="136"/>
    </row>
  </sheetData>
  <mergeCells count="35">
    <mergeCell ref="A58:F58"/>
    <mergeCell ref="V4:V5"/>
    <mergeCell ref="W4:W5"/>
    <mergeCell ref="X4:X5"/>
    <mergeCell ref="Y4:Y5"/>
    <mergeCell ref="M4:M5"/>
    <mergeCell ref="N4:N5"/>
    <mergeCell ref="O4:O5"/>
    <mergeCell ref="P4:Q4"/>
    <mergeCell ref="R4:S4"/>
    <mergeCell ref="T4:U4"/>
    <mergeCell ref="H4:H5"/>
    <mergeCell ref="I4:I5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AE4:AF4"/>
    <mergeCell ref="Z4:Z5"/>
    <mergeCell ref="AA4:AB4"/>
    <mergeCell ref="V3:Z3"/>
    <mergeCell ref="AA3:AF3"/>
    <mergeCell ref="AC4:AD4"/>
    <mergeCell ref="J4:J5"/>
    <mergeCell ref="K4:K5"/>
    <mergeCell ref="L4:L5"/>
  </mergeCells>
  <pageMargins left="0.7" right="0.7" top="0.75" bottom="0.75" header="0.3" footer="0.3"/>
  <pageSetup paperSize="9" scale="43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workbookViewId="0">
      <selection sqref="A1:XFD1048576"/>
    </sheetView>
  </sheetViews>
  <sheetFormatPr defaultRowHeight="15" x14ac:dyDescent="0.25"/>
  <cols>
    <col min="3" max="3" width="6.85546875" customWidth="1"/>
    <col min="4" max="4" width="15.28515625" customWidth="1"/>
    <col min="27" max="27" width="9.140625" style="83"/>
    <col min="29" max="29" width="9.140625" style="83"/>
  </cols>
  <sheetData>
    <row r="1" spans="1:36" ht="39" customHeight="1" x14ac:dyDescent="0.25">
      <c r="A1" s="307" t="s">
        <v>202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6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82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</row>
    <row r="3" spans="1:36" ht="24.75" customHeight="1" x14ac:dyDescent="0.25">
      <c r="A3" s="303"/>
      <c r="B3" s="303"/>
      <c r="C3" s="303"/>
      <c r="D3" s="318"/>
      <c r="E3" s="383"/>
      <c r="F3" s="301"/>
      <c r="G3" s="303"/>
      <c r="H3" s="314"/>
      <c r="I3" s="315"/>
      <c r="J3" s="316"/>
      <c r="K3" s="304"/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21" t="s">
        <v>17</v>
      </c>
      <c r="W3" s="325"/>
      <c r="X3" s="325"/>
      <c r="Y3" s="325"/>
      <c r="Z3" s="322"/>
      <c r="AA3" s="304" t="s">
        <v>26</v>
      </c>
      <c r="AB3" s="305"/>
      <c r="AC3" s="305"/>
      <c r="AD3" s="305"/>
      <c r="AE3" s="305"/>
      <c r="AF3" s="306"/>
    </row>
    <row r="4" spans="1:36" ht="27.75" customHeight="1" x14ac:dyDescent="0.25">
      <c r="A4" s="303"/>
      <c r="B4" s="303"/>
      <c r="C4" s="303"/>
      <c r="D4" s="318"/>
      <c r="E4" s="383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323" t="s">
        <v>9</v>
      </c>
      <c r="W4" s="323" t="s">
        <v>24</v>
      </c>
      <c r="X4" s="323" t="s">
        <v>23</v>
      </c>
      <c r="Y4" s="323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26" t="s">
        <v>19</v>
      </c>
      <c r="AA4" s="321" t="s">
        <v>2</v>
      </c>
      <c r="AB4" s="322"/>
      <c r="AC4" s="321" t="s">
        <v>7</v>
      </c>
      <c r="AD4" s="322"/>
      <c r="AE4" s="304" t="s">
        <v>16</v>
      </c>
      <c r="AF4" s="306"/>
    </row>
    <row r="5" spans="1:36" ht="86.25" customHeight="1" x14ac:dyDescent="0.25">
      <c r="A5" s="299"/>
      <c r="B5" s="299"/>
      <c r="C5" s="299"/>
      <c r="D5" s="319"/>
      <c r="E5" s="384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324"/>
      <c r="Y5" s="324"/>
      <c r="Z5" s="327"/>
      <c r="AA5" s="84" t="str">
        <f>"сума, грн.
(гр."&amp;T6&amp;"+гр."&amp;Z6&amp;")"</f>
        <v>сума, грн.
(гр.20+гр.26)</v>
      </c>
      <c r="AB5" s="85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85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6"/>
      <c r="AH5" s="136"/>
      <c r="AI5" s="136"/>
      <c r="AJ5" s="136"/>
    </row>
    <row r="6" spans="1:36" x14ac:dyDescent="0.25">
      <c r="A6" s="217">
        <v>1</v>
      </c>
      <c r="B6" s="218">
        <f>A6+1</f>
        <v>2</v>
      </c>
      <c r="C6" s="218">
        <f t="shared" ref="C6:AD6" si="0">B6+1</f>
        <v>3</v>
      </c>
      <c r="D6" s="220">
        <f t="shared" si="0"/>
        <v>4</v>
      </c>
      <c r="E6" s="226">
        <f t="shared" si="0"/>
        <v>5</v>
      </c>
      <c r="F6" s="221">
        <f t="shared" si="0"/>
        <v>6</v>
      </c>
      <c r="G6" s="217">
        <f t="shared" si="0"/>
        <v>7</v>
      </c>
      <c r="H6" s="217">
        <f t="shared" si="0"/>
        <v>8</v>
      </c>
      <c r="I6" s="217">
        <f t="shared" si="0"/>
        <v>9</v>
      </c>
      <c r="J6" s="217">
        <f t="shared" si="0"/>
        <v>10</v>
      </c>
      <c r="K6" s="217">
        <f t="shared" si="0"/>
        <v>11</v>
      </c>
      <c r="L6" s="217">
        <f t="shared" si="0"/>
        <v>12</v>
      </c>
      <c r="M6" s="217">
        <f t="shared" si="0"/>
        <v>13</v>
      </c>
      <c r="N6" s="217">
        <f t="shared" si="0"/>
        <v>14</v>
      </c>
      <c r="O6" s="217">
        <f t="shared" si="0"/>
        <v>15</v>
      </c>
      <c r="P6" s="217">
        <f t="shared" si="0"/>
        <v>16</v>
      </c>
      <c r="Q6" s="217">
        <f t="shared" si="0"/>
        <v>17</v>
      </c>
      <c r="R6" s="217">
        <f t="shared" si="0"/>
        <v>18</v>
      </c>
      <c r="S6" s="217">
        <f t="shared" si="0"/>
        <v>19</v>
      </c>
      <c r="T6" s="217">
        <f t="shared" si="0"/>
        <v>20</v>
      </c>
      <c r="U6" s="217">
        <f t="shared" si="0"/>
        <v>21</v>
      </c>
      <c r="V6" s="219">
        <f>U6+1</f>
        <v>22</v>
      </c>
      <c r="W6" s="219">
        <f t="shared" si="0"/>
        <v>23</v>
      </c>
      <c r="X6" s="219">
        <f t="shared" si="0"/>
        <v>24</v>
      </c>
      <c r="Y6" s="219">
        <f t="shared" si="0"/>
        <v>25</v>
      </c>
      <c r="Z6" s="219">
        <f t="shared" si="0"/>
        <v>26</v>
      </c>
      <c r="AA6" s="219">
        <f t="shared" si="0"/>
        <v>27</v>
      </c>
      <c r="AB6" s="219">
        <f t="shared" si="0"/>
        <v>28</v>
      </c>
      <c r="AC6" s="219">
        <f t="shared" si="0"/>
        <v>29</v>
      </c>
      <c r="AD6" s="219">
        <f t="shared" si="0"/>
        <v>30</v>
      </c>
      <c r="AE6" s="219">
        <v>31</v>
      </c>
      <c r="AF6" s="217">
        <v>32</v>
      </c>
      <c r="AG6" s="136"/>
      <c r="AH6" s="136"/>
      <c r="AI6" s="136"/>
      <c r="AJ6" s="136"/>
    </row>
    <row r="7" spans="1:36" ht="24" x14ac:dyDescent="0.25">
      <c r="A7" s="62">
        <v>1</v>
      </c>
      <c r="B7" s="63" t="s">
        <v>146</v>
      </c>
      <c r="C7" s="63"/>
      <c r="D7" s="48" t="s">
        <v>27</v>
      </c>
      <c r="E7" s="227" t="s">
        <v>28</v>
      </c>
      <c r="F7" s="48" t="s">
        <v>29</v>
      </c>
      <c r="G7" s="16">
        <v>72053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73">
        <v>10</v>
      </c>
      <c r="W7" s="73">
        <v>18</v>
      </c>
      <c r="X7" s="73">
        <v>0</v>
      </c>
      <c r="Y7" s="33">
        <f t="shared" ref="Y7:Y57" si="6">IF(H7=0,0,V7/H7)*100</f>
        <v>34.482758620689658</v>
      </c>
      <c r="Z7" s="33">
        <v>16454.919999999998</v>
      </c>
      <c r="AA7" s="33">
        <f>T7+Z7</f>
        <v>24099.269999999997</v>
      </c>
      <c r="AB7" s="33">
        <f>AA7/(Z7+T7)*100</f>
        <v>100</v>
      </c>
      <c r="AC7" s="33">
        <f>AA7</f>
        <v>24099.269999999997</v>
      </c>
      <c r="AD7" s="33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36"/>
      <c r="AH7" s="136"/>
      <c r="AI7" s="136"/>
      <c r="AJ7" s="136"/>
    </row>
    <row r="8" spans="1:36" ht="36" x14ac:dyDescent="0.25">
      <c r="A8" s="62">
        <v>2</v>
      </c>
      <c r="B8" s="63" t="s">
        <v>146</v>
      </c>
      <c r="C8" s="63"/>
      <c r="D8" s="48" t="s">
        <v>30</v>
      </c>
      <c r="E8" s="227" t="s">
        <v>31</v>
      </c>
      <c r="F8" s="48" t="s">
        <v>32</v>
      </c>
      <c r="G8" s="16">
        <v>6609.92</v>
      </c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73">
        <v>0</v>
      </c>
      <c r="W8" s="73">
        <v>0</v>
      </c>
      <c r="X8" s="73">
        <v>0</v>
      </c>
      <c r="Y8" s="33">
        <f t="shared" si="6"/>
        <v>0</v>
      </c>
      <c r="Z8" s="33">
        <v>0</v>
      </c>
      <c r="AA8" s="33">
        <f t="shared" ref="AA8:AA57" si="9">T8+Z8</f>
        <v>0</v>
      </c>
      <c r="AB8" s="33" t="e">
        <f t="shared" ref="AB8:AB58" si="10">AA8/(Z8+T8)*100</f>
        <v>#DIV/0!</v>
      </c>
      <c r="AC8" s="33">
        <f t="shared" ref="AC8:AC57" si="11">AA8</f>
        <v>0</v>
      </c>
      <c r="AD8" s="33">
        <f t="shared" si="7"/>
        <v>0</v>
      </c>
      <c r="AE8" s="33">
        <f t="shared" ref="AE8:AE57" si="12">AA8-AC8</f>
        <v>0</v>
      </c>
      <c r="AF8" s="14">
        <f t="shared" si="8"/>
        <v>0</v>
      </c>
      <c r="AG8" s="136"/>
      <c r="AH8" s="136"/>
      <c r="AI8" s="136"/>
      <c r="AJ8" s="136"/>
    </row>
    <row r="9" spans="1:36" ht="24" x14ac:dyDescent="0.25">
      <c r="A9" s="62">
        <v>3</v>
      </c>
      <c r="B9" s="63" t="s">
        <v>146</v>
      </c>
      <c r="C9" s="63"/>
      <c r="D9" s="48" t="s">
        <v>33</v>
      </c>
      <c r="E9" s="227" t="s">
        <v>34</v>
      </c>
      <c r="F9" s="48" t="s">
        <v>35</v>
      </c>
      <c r="G9" s="16">
        <v>55362.93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73">
        <v>4</v>
      </c>
      <c r="W9" s="73">
        <v>7</v>
      </c>
      <c r="X9" s="73">
        <v>0</v>
      </c>
      <c r="Y9" s="33">
        <f t="shared" si="6"/>
        <v>12.121212121212121</v>
      </c>
      <c r="Z9" s="33">
        <v>4526.0600000000004</v>
      </c>
      <c r="AA9" s="33">
        <f t="shared" si="9"/>
        <v>31455.18</v>
      </c>
      <c r="AB9" s="33">
        <f t="shared" si="10"/>
        <v>100</v>
      </c>
      <c r="AC9" s="33">
        <f t="shared" si="11"/>
        <v>31455.18</v>
      </c>
      <c r="AD9" s="33">
        <f t="shared" si="7"/>
        <v>100</v>
      </c>
      <c r="AE9" s="33">
        <f t="shared" si="12"/>
        <v>0</v>
      </c>
      <c r="AF9" s="14">
        <f t="shared" si="8"/>
        <v>0</v>
      </c>
      <c r="AG9" s="136"/>
      <c r="AH9" s="136"/>
      <c r="AI9" s="136"/>
      <c r="AJ9" s="136"/>
    </row>
    <row r="10" spans="1:36" ht="24" x14ac:dyDescent="0.25">
      <c r="A10" s="62">
        <v>4</v>
      </c>
      <c r="B10" s="63" t="s">
        <v>146</v>
      </c>
      <c r="C10" s="63"/>
      <c r="D10" s="48" t="s">
        <v>36</v>
      </c>
      <c r="E10" s="227" t="s">
        <v>31</v>
      </c>
      <c r="F10" s="48" t="s">
        <v>37</v>
      </c>
      <c r="G10" s="16">
        <v>14950.87</v>
      </c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73">
        <v>1</v>
      </c>
      <c r="W10" s="73">
        <v>1</v>
      </c>
      <c r="X10" s="73">
        <v>0</v>
      </c>
      <c r="Y10" s="33">
        <f t="shared" si="6"/>
        <v>100</v>
      </c>
      <c r="Z10" s="33">
        <v>0</v>
      </c>
      <c r="AA10" s="33">
        <f t="shared" si="9"/>
        <v>0</v>
      </c>
      <c r="AB10" s="33" t="e">
        <f t="shared" si="10"/>
        <v>#DIV/0!</v>
      </c>
      <c r="AC10" s="33">
        <f t="shared" si="11"/>
        <v>0</v>
      </c>
      <c r="AD10" s="33">
        <f t="shared" si="7"/>
        <v>0</v>
      </c>
      <c r="AE10" s="33">
        <f t="shared" si="12"/>
        <v>0</v>
      </c>
      <c r="AF10" s="14">
        <f t="shared" si="8"/>
        <v>0</v>
      </c>
      <c r="AG10" s="136"/>
      <c r="AH10" s="136"/>
      <c r="AI10" s="136"/>
      <c r="AJ10" s="136"/>
    </row>
    <row r="11" spans="1:36" ht="24" x14ac:dyDescent="0.25">
      <c r="A11" s="62">
        <v>5</v>
      </c>
      <c r="B11" s="63" t="s">
        <v>146</v>
      </c>
      <c r="C11" s="63"/>
      <c r="D11" s="48" t="s">
        <v>38</v>
      </c>
      <c r="E11" s="227" t="s">
        <v>31</v>
      </c>
      <c r="F11" s="48" t="s">
        <v>39</v>
      </c>
      <c r="G11" s="16">
        <v>704.35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73">
        <v>2</v>
      </c>
      <c r="W11" s="73">
        <v>3</v>
      </c>
      <c r="X11" s="73">
        <v>0</v>
      </c>
      <c r="Y11" s="33">
        <f t="shared" si="6"/>
        <v>50</v>
      </c>
      <c r="Z11" s="33">
        <v>23999.51</v>
      </c>
      <c r="AA11" s="33">
        <f t="shared" si="9"/>
        <v>23999.51</v>
      </c>
      <c r="AB11" s="33">
        <f t="shared" si="10"/>
        <v>100</v>
      </c>
      <c r="AC11" s="33">
        <f t="shared" si="11"/>
        <v>23999.51</v>
      </c>
      <c r="AD11" s="33">
        <f t="shared" si="7"/>
        <v>100</v>
      </c>
      <c r="AE11" s="33">
        <f t="shared" si="12"/>
        <v>0</v>
      </c>
      <c r="AF11" s="14">
        <f t="shared" si="8"/>
        <v>0</v>
      </c>
      <c r="AG11" s="136"/>
      <c r="AH11" s="136"/>
      <c r="AI11" s="136"/>
      <c r="AJ11" s="136"/>
    </row>
    <row r="12" spans="1:36" ht="24" x14ac:dyDescent="0.25">
      <c r="A12" s="62">
        <v>6</v>
      </c>
      <c r="B12" s="63" t="s">
        <v>146</v>
      </c>
      <c r="C12" s="63"/>
      <c r="D12" s="48" t="s">
        <v>40</v>
      </c>
      <c r="E12" s="227" t="s">
        <v>31</v>
      </c>
      <c r="F12" s="48" t="s">
        <v>41</v>
      </c>
      <c r="G12" s="16">
        <v>22484.86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73">
        <v>1</v>
      </c>
      <c r="W12" s="73">
        <v>1</v>
      </c>
      <c r="X12" s="73">
        <v>0</v>
      </c>
      <c r="Y12" s="33">
        <f t="shared" si="6"/>
        <v>10</v>
      </c>
      <c r="Z12" s="33">
        <v>363.55</v>
      </c>
      <c r="AA12" s="33">
        <f t="shared" si="9"/>
        <v>5122.5700000000006</v>
      </c>
      <c r="AB12" s="33">
        <f t="shared" si="10"/>
        <v>100</v>
      </c>
      <c r="AC12" s="33">
        <f t="shared" si="11"/>
        <v>5122.5700000000006</v>
      </c>
      <c r="AD12" s="33">
        <f t="shared" si="7"/>
        <v>100</v>
      </c>
      <c r="AE12" s="33">
        <f t="shared" si="12"/>
        <v>0</v>
      </c>
      <c r="AF12" s="14">
        <f t="shared" si="8"/>
        <v>0</v>
      </c>
      <c r="AG12" s="136"/>
      <c r="AH12" s="136"/>
      <c r="AI12" s="136"/>
      <c r="AJ12" s="136"/>
    </row>
    <row r="13" spans="1:36" ht="36" x14ac:dyDescent="0.25">
      <c r="A13" s="62">
        <v>7</v>
      </c>
      <c r="B13" s="63" t="s">
        <v>146</v>
      </c>
      <c r="C13" s="63"/>
      <c r="D13" s="48" t="s">
        <v>42</v>
      </c>
      <c r="E13" s="227" t="s">
        <v>31</v>
      </c>
      <c r="F13" s="48" t="s">
        <v>43</v>
      </c>
      <c r="G13" s="16">
        <v>62268.27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73">
        <v>4</v>
      </c>
      <c r="W13" s="73">
        <v>5</v>
      </c>
      <c r="X13" s="73">
        <v>0</v>
      </c>
      <c r="Y13" s="33">
        <f t="shared" si="6"/>
        <v>12.5</v>
      </c>
      <c r="Z13" s="33">
        <v>4459.9399999999996</v>
      </c>
      <c r="AA13" s="33">
        <f t="shared" si="9"/>
        <v>17500.329999999998</v>
      </c>
      <c r="AB13" s="33">
        <f t="shared" si="10"/>
        <v>100</v>
      </c>
      <c r="AC13" s="33">
        <f t="shared" si="11"/>
        <v>17500.329999999998</v>
      </c>
      <c r="AD13" s="33">
        <f t="shared" si="7"/>
        <v>100</v>
      </c>
      <c r="AE13" s="33">
        <f t="shared" si="12"/>
        <v>0</v>
      </c>
      <c r="AF13" s="14">
        <f t="shared" si="8"/>
        <v>0</v>
      </c>
      <c r="AG13" s="136"/>
      <c r="AH13" s="136"/>
      <c r="AI13" s="136"/>
      <c r="AJ13" s="136"/>
    </row>
    <row r="14" spans="1:36" ht="24" x14ac:dyDescent="0.25">
      <c r="A14" s="62">
        <v>8</v>
      </c>
      <c r="B14" s="63" t="s">
        <v>146</v>
      </c>
      <c r="C14" s="63"/>
      <c r="D14" s="48" t="s">
        <v>44</v>
      </c>
      <c r="E14" s="227" t="s">
        <v>45</v>
      </c>
      <c r="F14" s="48" t="s">
        <v>46</v>
      </c>
      <c r="G14" s="16">
        <v>9637.2900000000009</v>
      </c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>IF(P14=0,0,T14/P14)*100</f>
        <v>43.080003579318515</v>
      </c>
      <c r="V14" s="73">
        <v>0</v>
      </c>
      <c r="W14" s="73">
        <v>0</v>
      </c>
      <c r="X14" s="73">
        <v>0</v>
      </c>
      <c r="Y14" s="33">
        <f t="shared" si="6"/>
        <v>0</v>
      </c>
      <c r="Z14" s="33">
        <v>0</v>
      </c>
      <c r="AA14" s="33">
        <f t="shared" si="9"/>
        <v>3707.03</v>
      </c>
      <c r="AB14" s="33">
        <f t="shared" si="10"/>
        <v>100</v>
      </c>
      <c r="AC14" s="33">
        <f t="shared" si="11"/>
        <v>3707.03</v>
      </c>
      <c r="AD14" s="33">
        <f t="shared" si="7"/>
        <v>100</v>
      </c>
      <c r="AE14" s="33">
        <f t="shared" si="12"/>
        <v>0</v>
      </c>
      <c r="AF14" s="14">
        <f t="shared" si="8"/>
        <v>0</v>
      </c>
      <c r="AG14" s="136"/>
      <c r="AH14" s="136"/>
      <c r="AI14" s="136"/>
      <c r="AJ14" s="136"/>
    </row>
    <row r="15" spans="1:36" ht="36" x14ac:dyDescent="0.25">
      <c r="A15" s="62">
        <v>9</v>
      </c>
      <c r="B15" s="63" t="s">
        <v>146</v>
      </c>
      <c r="C15" s="63"/>
      <c r="D15" s="48" t="s">
        <v>47</v>
      </c>
      <c r="E15" s="227" t="s">
        <v>31</v>
      </c>
      <c r="F15" s="48" t="s">
        <v>48</v>
      </c>
      <c r="G15" s="16">
        <v>76905.289999999994</v>
      </c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3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73">
        <v>7</v>
      </c>
      <c r="W15" s="73">
        <v>8</v>
      </c>
      <c r="X15" s="73">
        <v>0</v>
      </c>
      <c r="Y15" s="33">
        <f t="shared" si="6"/>
        <v>77.777777777777786</v>
      </c>
      <c r="Z15" s="33">
        <v>15354.28</v>
      </c>
      <c r="AA15" s="33">
        <f t="shared" si="9"/>
        <v>15628.34</v>
      </c>
      <c r="AB15" s="33">
        <f t="shared" si="10"/>
        <v>100</v>
      </c>
      <c r="AC15" s="33">
        <f t="shared" si="11"/>
        <v>15628.34</v>
      </c>
      <c r="AD15" s="33">
        <f t="shared" si="7"/>
        <v>100</v>
      </c>
      <c r="AE15" s="33">
        <f t="shared" si="12"/>
        <v>0</v>
      </c>
      <c r="AF15" s="14">
        <f t="shared" si="8"/>
        <v>0</v>
      </c>
      <c r="AG15" s="136"/>
      <c r="AH15" s="136"/>
      <c r="AI15" s="136"/>
      <c r="AJ15" s="136"/>
    </row>
    <row r="16" spans="1:36" ht="24" x14ac:dyDescent="0.25">
      <c r="A16" s="62">
        <v>10</v>
      </c>
      <c r="B16" s="63" t="s">
        <v>146</v>
      </c>
      <c r="C16" s="63"/>
      <c r="D16" s="48" t="s">
        <v>49</v>
      </c>
      <c r="E16" s="227" t="s">
        <v>50</v>
      </c>
      <c r="F16" s="48" t="s">
        <v>51</v>
      </c>
      <c r="G16" s="16">
        <v>20051.7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3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73">
        <v>3</v>
      </c>
      <c r="W16" s="73">
        <v>5</v>
      </c>
      <c r="X16" s="73">
        <v>0</v>
      </c>
      <c r="Y16" s="33">
        <f t="shared" si="6"/>
        <v>18.75</v>
      </c>
      <c r="Z16" s="33">
        <v>2993.81</v>
      </c>
      <c r="AA16" s="33">
        <f t="shared" si="9"/>
        <v>4038.9700000000003</v>
      </c>
      <c r="AB16" s="33">
        <f t="shared" si="10"/>
        <v>100</v>
      </c>
      <c r="AC16" s="33">
        <f t="shared" si="11"/>
        <v>4038.9700000000003</v>
      </c>
      <c r="AD16" s="33">
        <f t="shared" si="7"/>
        <v>100</v>
      </c>
      <c r="AE16" s="33">
        <f t="shared" si="12"/>
        <v>0</v>
      </c>
      <c r="AF16" s="14">
        <f t="shared" si="8"/>
        <v>0</v>
      </c>
      <c r="AG16" s="136"/>
      <c r="AH16" s="136"/>
      <c r="AI16" s="136"/>
      <c r="AJ16" s="136"/>
    </row>
    <row r="17" spans="1:36" ht="36" x14ac:dyDescent="0.25">
      <c r="A17" s="62">
        <v>11</v>
      </c>
      <c r="B17" s="63" t="s">
        <v>146</v>
      </c>
      <c r="C17" s="63"/>
      <c r="D17" s="48" t="s">
        <v>52</v>
      </c>
      <c r="E17" s="227" t="s">
        <v>31</v>
      </c>
      <c r="F17" s="48" t="s">
        <v>53</v>
      </c>
      <c r="G17" s="16">
        <v>15992.95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3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73">
        <v>7</v>
      </c>
      <c r="W17" s="73">
        <v>7</v>
      </c>
      <c r="X17" s="73">
        <v>0</v>
      </c>
      <c r="Y17" s="33">
        <f t="shared" si="6"/>
        <v>53.846153846153847</v>
      </c>
      <c r="Z17" s="33">
        <v>18656.990000000002</v>
      </c>
      <c r="AA17" s="33">
        <f t="shared" si="9"/>
        <v>19337.36</v>
      </c>
      <c r="AB17" s="33">
        <f t="shared" si="10"/>
        <v>100</v>
      </c>
      <c r="AC17" s="33">
        <f t="shared" si="11"/>
        <v>19337.36</v>
      </c>
      <c r="AD17" s="33">
        <f t="shared" si="7"/>
        <v>100</v>
      </c>
      <c r="AE17" s="33">
        <f t="shared" si="12"/>
        <v>0</v>
      </c>
      <c r="AF17" s="14">
        <f t="shared" si="8"/>
        <v>0</v>
      </c>
      <c r="AG17" s="136"/>
      <c r="AH17" s="136"/>
      <c r="AI17" s="136"/>
      <c r="AJ17" s="136"/>
    </row>
    <row r="18" spans="1:36" ht="36" x14ac:dyDescent="0.25">
      <c r="A18" s="62">
        <v>12</v>
      </c>
      <c r="B18" s="63" t="s">
        <v>146</v>
      </c>
      <c r="C18" s="63"/>
      <c r="D18" s="48" t="s">
        <v>54</v>
      </c>
      <c r="E18" s="227" t="s">
        <v>28</v>
      </c>
      <c r="F18" s="48" t="s">
        <v>55</v>
      </c>
      <c r="G18" s="16">
        <v>42617.1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3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73">
        <v>5</v>
      </c>
      <c r="W18" s="73">
        <v>9</v>
      </c>
      <c r="X18" s="73">
        <v>0</v>
      </c>
      <c r="Y18" s="33">
        <f t="shared" si="6"/>
        <v>15.625</v>
      </c>
      <c r="Z18" s="33">
        <v>10804.64</v>
      </c>
      <c r="AA18" s="33">
        <f t="shared" si="9"/>
        <v>26316.39</v>
      </c>
      <c r="AB18" s="33">
        <f t="shared" si="10"/>
        <v>100</v>
      </c>
      <c r="AC18" s="33">
        <f t="shared" si="11"/>
        <v>26316.39</v>
      </c>
      <c r="AD18" s="33">
        <f t="shared" si="7"/>
        <v>100</v>
      </c>
      <c r="AE18" s="33">
        <f t="shared" si="12"/>
        <v>0</v>
      </c>
      <c r="AF18" s="14">
        <f t="shared" si="8"/>
        <v>0</v>
      </c>
      <c r="AG18" s="136"/>
      <c r="AH18" s="136"/>
      <c r="AI18" s="136"/>
      <c r="AJ18" s="136"/>
    </row>
    <row r="19" spans="1:36" ht="24" x14ac:dyDescent="0.25">
      <c r="A19" s="62">
        <v>13</v>
      </c>
      <c r="B19" s="63" t="s">
        <v>146</v>
      </c>
      <c r="C19" s="63"/>
      <c r="D19" s="48" t="s">
        <v>56</v>
      </c>
      <c r="E19" s="227" t="s">
        <v>57</v>
      </c>
      <c r="F19" s="48" t="s">
        <v>58</v>
      </c>
      <c r="G19" s="16">
        <v>18009.21</v>
      </c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3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73">
        <v>6</v>
      </c>
      <c r="W19" s="73">
        <v>6</v>
      </c>
      <c r="X19" s="73">
        <v>0</v>
      </c>
      <c r="Y19" s="33">
        <f t="shared" si="6"/>
        <v>26.086956521739129</v>
      </c>
      <c r="Z19" s="33">
        <v>16879.849999999999</v>
      </c>
      <c r="AA19" s="33">
        <f t="shared" si="9"/>
        <v>26223.21</v>
      </c>
      <c r="AB19" s="33">
        <f t="shared" si="10"/>
        <v>100</v>
      </c>
      <c r="AC19" s="33">
        <f t="shared" si="11"/>
        <v>26223.21</v>
      </c>
      <c r="AD19" s="33">
        <f t="shared" si="7"/>
        <v>100</v>
      </c>
      <c r="AE19" s="33">
        <f t="shared" si="12"/>
        <v>0</v>
      </c>
      <c r="AF19" s="14">
        <f t="shared" si="8"/>
        <v>0</v>
      </c>
      <c r="AG19" s="136"/>
      <c r="AH19" s="136"/>
      <c r="AI19" s="136"/>
      <c r="AJ19" s="136"/>
    </row>
    <row r="20" spans="1:36" ht="36" x14ac:dyDescent="0.25">
      <c r="A20" s="62">
        <v>14</v>
      </c>
      <c r="B20" s="63" t="s">
        <v>146</v>
      </c>
      <c r="C20" s="63"/>
      <c r="D20" s="48" t="s">
        <v>59</v>
      </c>
      <c r="E20" s="227" t="s">
        <v>60</v>
      </c>
      <c r="F20" s="48" t="s">
        <v>61</v>
      </c>
      <c r="G20" s="16">
        <v>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73">
        <v>0</v>
      </c>
      <c r="W20" s="73">
        <v>0</v>
      </c>
      <c r="X20" s="73">
        <v>0</v>
      </c>
      <c r="Y20" s="33">
        <f t="shared" si="6"/>
        <v>0</v>
      </c>
      <c r="Z20" s="33">
        <v>0</v>
      </c>
      <c r="AA20" s="33">
        <f t="shared" si="9"/>
        <v>0</v>
      </c>
      <c r="AB20" s="33" t="e">
        <f t="shared" si="10"/>
        <v>#DIV/0!</v>
      </c>
      <c r="AC20" s="33">
        <f t="shared" si="11"/>
        <v>0</v>
      </c>
      <c r="AD20" s="33">
        <f t="shared" si="7"/>
        <v>0</v>
      </c>
      <c r="AE20" s="33">
        <f t="shared" si="12"/>
        <v>0</v>
      </c>
      <c r="AF20" s="14">
        <f t="shared" si="8"/>
        <v>0</v>
      </c>
      <c r="AG20" s="136"/>
      <c r="AH20" s="136"/>
      <c r="AI20" s="136"/>
      <c r="AJ20" s="136"/>
    </row>
    <row r="21" spans="1:36" ht="24" x14ac:dyDescent="0.25">
      <c r="A21" s="62">
        <v>15</v>
      </c>
      <c r="B21" s="63" t="s">
        <v>146</v>
      </c>
      <c r="C21" s="63"/>
      <c r="D21" s="48" t="s">
        <v>62</v>
      </c>
      <c r="E21" s="227" t="s">
        <v>63</v>
      </c>
      <c r="F21" s="48" t="s">
        <v>64</v>
      </c>
      <c r="G21" s="16">
        <v>19196.240000000002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3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73">
        <v>7</v>
      </c>
      <c r="W21" s="73">
        <v>12</v>
      </c>
      <c r="X21" s="73">
        <v>0</v>
      </c>
      <c r="Y21" s="33">
        <f t="shared" si="6"/>
        <v>23.333333333333332</v>
      </c>
      <c r="Z21" s="33">
        <v>9974.59</v>
      </c>
      <c r="AA21" s="33">
        <f t="shared" si="9"/>
        <v>17327.419999999998</v>
      </c>
      <c r="AB21" s="33">
        <f t="shared" si="10"/>
        <v>100</v>
      </c>
      <c r="AC21" s="33">
        <f t="shared" si="11"/>
        <v>17327.419999999998</v>
      </c>
      <c r="AD21" s="33">
        <f t="shared" si="7"/>
        <v>100</v>
      </c>
      <c r="AE21" s="33">
        <f t="shared" si="12"/>
        <v>0</v>
      </c>
      <c r="AF21" s="14">
        <f t="shared" si="8"/>
        <v>0</v>
      </c>
      <c r="AG21" s="136"/>
      <c r="AH21" s="136"/>
      <c r="AI21" s="136"/>
      <c r="AJ21" s="136"/>
    </row>
    <row r="22" spans="1:36" ht="24" x14ac:dyDescent="0.25">
      <c r="A22" s="62">
        <v>16</v>
      </c>
      <c r="B22" s="63" t="s">
        <v>146</v>
      </c>
      <c r="C22" s="63"/>
      <c r="D22" s="48" t="s">
        <v>65</v>
      </c>
      <c r="E22" s="227" t="s">
        <v>31</v>
      </c>
      <c r="F22" s="48" t="s">
        <v>66</v>
      </c>
      <c r="G22" s="16">
        <v>37327.589999999997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3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73">
        <v>6</v>
      </c>
      <c r="W22" s="73">
        <v>8</v>
      </c>
      <c r="X22" s="73">
        <v>0</v>
      </c>
      <c r="Y22" s="33">
        <f t="shared" si="6"/>
        <v>33.333333333333329</v>
      </c>
      <c r="Z22" s="33">
        <v>4492.1400000000003</v>
      </c>
      <c r="AA22" s="33">
        <f t="shared" si="9"/>
        <v>10827.45</v>
      </c>
      <c r="AB22" s="33">
        <f t="shared" si="10"/>
        <v>100</v>
      </c>
      <c r="AC22" s="33">
        <f t="shared" si="11"/>
        <v>10827.45</v>
      </c>
      <c r="AD22" s="33">
        <f t="shared" si="7"/>
        <v>100</v>
      </c>
      <c r="AE22" s="33">
        <f t="shared" si="12"/>
        <v>0</v>
      </c>
      <c r="AF22" s="14">
        <f t="shared" si="8"/>
        <v>0</v>
      </c>
      <c r="AG22" s="136"/>
      <c r="AH22" s="136"/>
      <c r="AI22" s="136"/>
      <c r="AJ22" s="136"/>
    </row>
    <row r="23" spans="1:36" ht="36" x14ac:dyDescent="0.25">
      <c r="A23" s="62">
        <v>17</v>
      </c>
      <c r="B23" s="63" t="s">
        <v>146</v>
      </c>
      <c r="C23" s="63"/>
      <c r="D23" s="48" t="s">
        <v>67</v>
      </c>
      <c r="E23" s="227" t="s">
        <v>68</v>
      </c>
      <c r="F23" s="48" t="s">
        <v>69</v>
      </c>
      <c r="G23" s="16">
        <v>28831.58</v>
      </c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73">
        <v>0</v>
      </c>
      <c r="W23" s="73">
        <v>0</v>
      </c>
      <c r="X23" s="73">
        <v>0</v>
      </c>
      <c r="Y23" s="33">
        <f t="shared" si="6"/>
        <v>0</v>
      </c>
      <c r="Z23" s="33">
        <v>0</v>
      </c>
      <c r="AA23" s="33">
        <f t="shared" si="9"/>
        <v>4382.9799999999996</v>
      </c>
      <c r="AB23" s="33">
        <f t="shared" si="10"/>
        <v>100</v>
      </c>
      <c r="AC23" s="33">
        <f t="shared" si="11"/>
        <v>4382.9799999999996</v>
      </c>
      <c r="AD23" s="33">
        <f t="shared" si="7"/>
        <v>100</v>
      </c>
      <c r="AE23" s="33">
        <f t="shared" si="12"/>
        <v>0</v>
      </c>
      <c r="AF23" s="14">
        <f t="shared" si="8"/>
        <v>0</v>
      </c>
      <c r="AG23" s="136"/>
      <c r="AH23" s="136"/>
      <c r="AI23" s="136"/>
      <c r="AJ23" s="136"/>
    </row>
    <row r="24" spans="1:36" ht="24" x14ac:dyDescent="0.25">
      <c r="A24" s="62">
        <v>18</v>
      </c>
      <c r="B24" s="63" t="s">
        <v>146</v>
      </c>
      <c r="C24" s="63"/>
      <c r="D24" s="48" t="s">
        <v>70</v>
      </c>
      <c r="E24" s="227" t="s">
        <v>31</v>
      </c>
      <c r="F24" s="48" t="s">
        <v>71</v>
      </c>
      <c r="G24" s="16">
        <v>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73">
        <v>0</v>
      </c>
      <c r="W24" s="73">
        <v>0</v>
      </c>
      <c r="X24" s="73">
        <v>0</v>
      </c>
      <c r="Y24" s="33">
        <f t="shared" si="6"/>
        <v>0</v>
      </c>
      <c r="Z24" s="33">
        <v>0</v>
      </c>
      <c r="AA24" s="33">
        <f t="shared" si="9"/>
        <v>0</v>
      </c>
      <c r="AB24" s="33" t="e">
        <f t="shared" si="10"/>
        <v>#DIV/0!</v>
      </c>
      <c r="AC24" s="33">
        <f t="shared" si="11"/>
        <v>0</v>
      </c>
      <c r="AD24" s="33">
        <f t="shared" si="7"/>
        <v>0</v>
      </c>
      <c r="AE24" s="33">
        <f t="shared" si="12"/>
        <v>0</v>
      </c>
      <c r="AF24" s="14">
        <f t="shared" si="8"/>
        <v>0</v>
      </c>
      <c r="AG24" s="136"/>
      <c r="AH24" s="136"/>
      <c r="AI24" s="136"/>
      <c r="AJ24" s="136"/>
    </row>
    <row r="25" spans="1:36" ht="24" x14ac:dyDescent="0.25">
      <c r="A25" s="62">
        <v>19</v>
      </c>
      <c r="B25" s="63" t="s">
        <v>146</v>
      </c>
      <c r="C25" s="63"/>
      <c r="D25" s="48" t="s">
        <v>72</v>
      </c>
      <c r="E25" s="227" t="s">
        <v>73</v>
      </c>
      <c r="F25" s="48" t="s">
        <v>74</v>
      </c>
      <c r="G25" s="16">
        <v>13924.58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73">
        <v>0</v>
      </c>
      <c r="W25" s="73">
        <v>0</v>
      </c>
      <c r="X25" s="73">
        <v>0</v>
      </c>
      <c r="Y25" s="33">
        <f t="shared" si="6"/>
        <v>0</v>
      </c>
      <c r="Z25" s="33">
        <v>0</v>
      </c>
      <c r="AA25" s="33">
        <f t="shared" si="9"/>
        <v>563.33000000000004</v>
      </c>
      <c r="AB25" s="33">
        <f t="shared" si="10"/>
        <v>100</v>
      </c>
      <c r="AC25" s="33">
        <f t="shared" si="11"/>
        <v>563.33000000000004</v>
      </c>
      <c r="AD25" s="33">
        <f t="shared" si="7"/>
        <v>100</v>
      </c>
      <c r="AE25" s="33">
        <f t="shared" si="12"/>
        <v>0</v>
      </c>
      <c r="AF25" s="14">
        <f t="shared" si="8"/>
        <v>0</v>
      </c>
      <c r="AG25" s="136"/>
      <c r="AH25" s="136"/>
      <c r="AI25" s="136"/>
      <c r="AJ25" s="136"/>
    </row>
    <row r="26" spans="1:36" ht="36" x14ac:dyDescent="0.25">
      <c r="A26" s="62">
        <v>20</v>
      </c>
      <c r="B26" s="63" t="s">
        <v>146</v>
      </c>
      <c r="C26" s="63"/>
      <c r="D26" s="48" t="s">
        <v>75</v>
      </c>
      <c r="E26" s="227" t="s">
        <v>76</v>
      </c>
      <c r="F26" s="48" t="s">
        <v>77</v>
      </c>
      <c r="G26" s="16">
        <v>10591.53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3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73">
        <v>16</v>
      </c>
      <c r="W26" s="73">
        <v>21</v>
      </c>
      <c r="X26" s="73">
        <v>0</v>
      </c>
      <c r="Y26" s="33">
        <f t="shared" si="6"/>
        <v>40</v>
      </c>
      <c r="Z26" s="33">
        <v>17992.41</v>
      </c>
      <c r="AA26" s="33">
        <f t="shared" si="9"/>
        <v>19323.27</v>
      </c>
      <c r="AB26" s="33">
        <f t="shared" si="10"/>
        <v>100</v>
      </c>
      <c r="AC26" s="33">
        <v>18701.07</v>
      </c>
      <c r="AD26" s="33">
        <f t="shared" si="7"/>
        <v>96.780048097449338</v>
      </c>
      <c r="AE26" s="33">
        <f t="shared" si="12"/>
        <v>622.20000000000073</v>
      </c>
      <c r="AF26" s="14">
        <f t="shared" si="8"/>
        <v>3.2199519025506591</v>
      </c>
      <c r="AG26" s="136"/>
      <c r="AH26" s="136"/>
      <c r="AI26" s="136"/>
      <c r="AJ26" s="136"/>
    </row>
    <row r="27" spans="1:36" ht="24" x14ac:dyDescent="0.25">
      <c r="A27" s="62">
        <v>21</v>
      </c>
      <c r="B27" s="63" t="s">
        <v>146</v>
      </c>
      <c r="C27" s="63"/>
      <c r="D27" s="48" t="s">
        <v>78</v>
      </c>
      <c r="E27" s="227" t="s">
        <v>31</v>
      </c>
      <c r="F27" s="48" t="s">
        <v>79</v>
      </c>
      <c r="G27" s="16">
        <v>18470.63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3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73">
        <v>0</v>
      </c>
      <c r="W27" s="73">
        <v>0</v>
      </c>
      <c r="X27" s="73">
        <v>0</v>
      </c>
      <c r="Y27" s="33">
        <f t="shared" si="6"/>
        <v>0</v>
      </c>
      <c r="Z27" s="33">
        <v>0</v>
      </c>
      <c r="AA27" s="33">
        <f t="shared" si="9"/>
        <v>10869.96</v>
      </c>
      <c r="AB27" s="33">
        <f t="shared" si="10"/>
        <v>100</v>
      </c>
      <c r="AC27" s="33">
        <f t="shared" si="11"/>
        <v>10869.96</v>
      </c>
      <c r="AD27" s="33">
        <f t="shared" si="7"/>
        <v>100</v>
      </c>
      <c r="AE27" s="33">
        <f t="shared" si="12"/>
        <v>0</v>
      </c>
      <c r="AF27" s="14">
        <f t="shared" si="8"/>
        <v>0</v>
      </c>
      <c r="AG27" s="136"/>
      <c r="AH27" s="136"/>
      <c r="AI27" s="136"/>
      <c r="AJ27" s="136"/>
    </row>
    <row r="28" spans="1:36" ht="24" x14ac:dyDescent="0.25">
      <c r="A28" s="62">
        <v>22</v>
      </c>
      <c r="B28" s="63" t="s">
        <v>146</v>
      </c>
      <c r="C28" s="63"/>
      <c r="D28" s="48" t="s">
        <v>80</v>
      </c>
      <c r="E28" s="227" t="s">
        <v>28</v>
      </c>
      <c r="F28" s="48" t="s">
        <v>81</v>
      </c>
      <c r="G28" s="16">
        <v>105650.25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3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73">
        <v>15</v>
      </c>
      <c r="W28" s="73">
        <v>20</v>
      </c>
      <c r="X28" s="73">
        <v>0</v>
      </c>
      <c r="Y28" s="33">
        <f t="shared" si="6"/>
        <v>26.785714285714285</v>
      </c>
      <c r="Z28" s="33">
        <v>22458.34</v>
      </c>
      <c r="AA28" s="33">
        <f t="shared" si="9"/>
        <v>34228.51</v>
      </c>
      <c r="AB28" s="33">
        <f t="shared" si="10"/>
        <v>100</v>
      </c>
      <c r="AC28" s="33">
        <f t="shared" si="11"/>
        <v>34228.51</v>
      </c>
      <c r="AD28" s="33">
        <f t="shared" si="7"/>
        <v>100</v>
      </c>
      <c r="AE28" s="33">
        <f t="shared" si="12"/>
        <v>0</v>
      </c>
      <c r="AF28" s="14">
        <f t="shared" si="8"/>
        <v>0</v>
      </c>
      <c r="AG28" s="136"/>
      <c r="AH28" s="136"/>
      <c r="AI28" s="136"/>
      <c r="AJ28" s="136"/>
    </row>
    <row r="29" spans="1:36" ht="36" x14ac:dyDescent="0.25">
      <c r="A29" s="62">
        <v>23</v>
      </c>
      <c r="B29" s="63" t="s">
        <v>146</v>
      </c>
      <c r="C29" s="63"/>
      <c r="D29" s="48" t="s">
        <v>82</v>
      </c>
      <c r="E29" s="227" t="s">
        <v>31</v>
      </c>
      <c r="F29" s="48" t="s">
        <v>83</v>
      </c>
      <c r="G29" s="16">
        <v>26371.06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3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73">
        <v>8</v>
      </c>
      <c r="W29" s="73">
        <v>12</v>
      </c>
      <c r="X29" s="73">
        <v>0</v>
      </c>
      <c r="Y29" s="33">
        <f t="shared" si="6"/>
        <v>33.333333333333329</v>
      </c>
      <c r="Z29" s="33">
        <v>22881.83</v>
      </c>
      <c r="AA29" s="33">
        <f t="shared" si="9"/>
        <v>31155.530000000002</v>
      </c>
      <c r="AB29" s="33">
        <f t="shared" si="10"/>
        <v>100</v>
      </c>
      <c r="AC29" s="33">
        <f t="shared" si="11"/>
        <v>31155.530000000002</v>
      </c>
      <c r="AD29" s="33">
        <f t="shared" si="7"/>
        <v>100</v>
      </c>
      <c r="AE29" s="33">
        <f t="shared" si="12"/>
        <v>0</v>
      </c>
      <c r="AF29" s="14">
        <f t="shared" si="8"/>
        <v>0</v>
      </c>
      <c r="AG29" s="136"/>
      <c r="AH29" s="136"/>
      <c r="AI29" s="136"/>
      <c r="AJ29" s="136"/>
    </row>
    <row r="30" spans="1:36" ht="24" x14ac:dyDescent="0.25">
      <c r="A30" s="62">
        <v>24</v>
      </c>
      <c r="B30" s="63" t="s">
        <v>146</v>
      </c>
      <c r="C30" s="63"/>
      <c r="D30" s="48" t="s">
        <v>84</v>
      </c>
      <c r="E30" s="227" t="s">
        <v>31</v>
      </c>
      <c r="F30" s="48" t="s">
        <v>85</v>
      </c>
      <c r="G30" s="16">
        <v>26288.080000000002</v>
      </c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3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73">
        <v>0</v>
      </c>
      <c r="W30" s="73">
        <v>0</v>
      </c>
      <c r="X30" s="73">
        <v>0</v>
      </c>
      <c r="Y30" s="33">
        <f t="shared" si="6"/>
        <v>0</v>
      </c>
      <c r="Z30" s="33">
        <v>0</v>
      </c>
      <c r="AA30" s="33">
        <f t="shared" si="9"/>
        <v>8845.52</v>
      </c>
      <c r="AB30" s="33">
        <f t="shared" si="10"/>
        <v>100</v>
      </c>
      <c r="AC30" s="33">
        <f t="shared" si="11"/>
        <v>8845.52</v>
      </c>
      <c r="AD30" s="33">
        <f t="shared" si="7"/>
        <v>100</v>
      </c>
      <c r="AE30" s="33">
        <f t="shared" si="12"/>
        <v>0</v>
      </c>
      <c r="AF30" s="14">
        <f t="shared" si="8"/>
        <v>0</v>
      </c>
      <c r="AG30" s="136"/>
      <c r="AH30" s="136"/>
      <c r="AI30" s="136"/>
      <c r="AJ30" s="136"/>
    </row>
    <row r="31" spans="1:36" ht="24" x14ac:dyDescent="0.25">
      <c r="A31" s="62">
        <v>25</v>
      </c>
      <c r="B31" s="63" t="s">
        <v>146</v>
      </c>
      <c r="C31" s="63"/>
      <c r="D31" s="48" t="s">
        <v>86</v>
      </c>
      <c r="E31" s="227" t="s">
        <v>31</v>
      </c>
      <c r="F31" s="48" t="s">
        <v>87</v>
      </c>
      <c r="G31" s="16">
        <v>78683.490000000005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3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73">
        <v>5</v>
      </c>
      <c r="W31" s="73">
        <v>9</v>
      </c>
      <c r="X31" s="73">
        <v>0</v>
      </c>
      <c r="Y31" s="33">
        <f t="shared" si="6"/>
        <v>11.904761904761903</v>
      </c>
      <c r="Z31" s="33">
        <v>28111.73</v>
      </c>
      <c r="AA31" s="33">
        <f t="shared" si="9"/>
        <v>42830.92</v>
      </c>
      <c r="AB31" s="33">
        <f t="shared" si="10"/>
        <v>100</v>
      </c>
      <c r="AC31" s="33">
        <f t="shared" si="11"/>
        <v>42830.92</v>
      </c>
      <c r="AD31" s="33">
        <f t="shared" si="7"/>
        <v>100</v>
      </c>
      <c r="AE31" s="33">
        <f t="shared" si="12"/>
        <v>0</v>
      </c>
      <c r="AF31" s="14">
        <f t="shared" si="8"/>
        <v>0</v>
      </c>
      <c r="AG31" s="136"/>
      <c r="AH31" s="136"/>
      <c r="AI31" s="136"/>
      <c r="AJ31" s="136"/>
    </row>
    <row r="32" spans="1:36" ht="24" x14ac:dyDescent="0.25">
      <c r="A32" s="62">
        <v>26</v>
      </c>
      <c r="B32" s="63" t="s">
        <v>146</v>
      </c>
      <c r="C32" s="63"/>
      <c r="D32" s="48" t="s">
        <v>88</v>
      </c>
      <c r="E32" s="227" t="s">
        <v>31</v>
      </c>
      <c r="F32" s="48" t="s">
        <v>89</v>
      </c>
      <c r="G32" s="16">
        <v>24921.24</v>
      </c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3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73">
        <v>1</v>
      </c>
      <c r="W32" s="73">
        <v>3</v>
      </c>
      <c r="X32" s="73">
        <v>0</v>
      </c>
      <c r="Y32" s="33">
        <f t="shared" si="6"/>
        <v>16.666666666666664</v>
      </c>
      <c r="Z32" s="33">
        <v>1534.68</v>
      </c>
      <c r="AA32" s="33">
        <f t="shared" si="9"/>
        <v>1534.68</v>
      </c>
      <c r="AB32" s="33">
        <f t="shared" si="10"/>
        <v>100</v>
      </c>
      <c r="AC32" s="33">
        <f t="shared" si="11"/>
        <v>1534.68</v>
      </c>
      <c r="AD32" s="33">
        <f t="shared" si="7"/>
        <v>100</v>
      </c>
      <c r="AE32" s="33">
        <f t="shared" si="12"/>
        <v>0</v>
      </c>
      <c r="AF32" s="14">
        <f t="shared" si="8"/>
        <v>0</v>
      </c>
      <c r="AG32" s="136"/>
      <c r="AH32" s="136"/>
      <c r="AI32" s="136"/>
      <c r="AJ32" s="136"/>
    </row>
    <row r="33" spans="1:36" ht="24" x14ac:dyDescent="0.25">
      <c r="A33" s="62">
        <v>27</v>
      </c>
      <c r="B33" s="63" t="s">
        <v>146</v>
      </c>
      <c r="C33" s="63"/>
      <c r="D33" s="48" t="s">
        <v>90</v>
      </c>
      <c r="E33" s="227" t="s">
        <v>60</v>
      </c>
      <c r="F33" s="48" t="s">
        <v>91</v>
      </c>
      <c r="G33" s="16">
        <v>0</v>
      </c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3"/>
        <v>0</v>
      </c>
      <c r="S33" s="14">
        <f t="shared" si="4"/>
        <v>0</v>
      </c>
      <c r="T33" s="14">
        <v>0</v>
      </c>
      <c r="U33" s="14">
        <f t="shared" si="5"/>
        <v>0</v>
      </c>
      <c r="V33" s="73">
        <v>0</v>
      </c>
      <c r="W33" s="73">
        <v>0</v>
      </c>
      <c r="X33" s="73">
        <v>0</v>
      </c>
      <c r="Y33" s="33">
        <f t="shared" si="6"/>
        <v>0</v>
      </c>
      <c r="Z33" s="33">
        <v>0</v>
      </c>
      <c r="AA33" s="33">
        <f t="shared" si="9"/>
        <v>0</v>
      </c>
      <c r="AB33" s="33" t="e">
        <f t="shared" si="10"/>
        <v>#DIV/0!</v>
      </c>
      <c r="AC33" s="33">
        <f t="shared" si="11"/>
        <v>0</v>
      </c>
      <c r="AD33" s="33">
        <f t="shared" si="7"/>
        <v>0</v>
      </c>
      <c r="AE33" s="33">
        <f t="shared" si="12"/>
        <v>0</v>
      </c>
      <c r="AF33" s="14">
        <f t="shared" si="8"/>
        <v>0</v>
      </c>
      <c r="AG33" s="136"/>
      <c r="AH33" s="136"/>
      <c r="AI33" s="136"/>
      <c r="AJ33" s="136"/>
    </row>
    <row r="34" spans="1:36" ht="36" x14ac:dyDescent="0.25">
      <c r="A34" s="62">
        <v>28</v>
      </c>
      <c r="B34" s="63" t="s">
        <v>146</v>
      </c>
      <c r="C34" s="63"/>
      <c r="D34" s="48" t="s">
        <v>92</v>
      </c>
      <c r="E34" s="227" t="s">
        <v>68</v>
      </c>
      <c r="F34" s="48" t="s">
        <v>93</v>
      </c>
      <c r="G34" s="16">
        <v>14490.35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3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73">
        <v>21</v>
      </c>
      <c r="W34" s="73">
        <v>29</v>
      </c>
      <c r="X34" s="73">
        <v>0</v>
      </c>
      <c r="Y34" s="33">
        <f t="shared" si="6"/>
        <v>44.680851063829785</v>
      </c>
      <c r="Z34" s="33">
        <v>15745.96</v>
      </c>
      <c r="AA34" s="33">
        <f t="shared" si="9"/>
        <v>29444.61</v>
      </c>
      <c r="AB34" s="33">
        <f t="shared" si="10"/>
        <v>100</v>
      </c>
      <c r="AC34" s="33">
        <f t="shared" si="11"/>
        <v>29444.61</v>
      </c>
      <c r="AD34" s="33">
        <f t="shared" si="7"/>
        <v>100</v>
      </c>
      <c r="AE34" s="33">
        <f t="shared" si="12"/>
        <v>0</v>
      </c>
      <c r="AF34" s="14">
        <f t="shared" si="8"/>
        <v>0</v>
      </c>
      <c r="AG34" s="136"/>
      <c r="AH34" s="136"/>
      <c r="AI34" s="136"/>
      <c r="AJ34" s="136"/>
    </row>
    <row r="35" spans="1:36" ht="24" x14ac:dyDescent="0.25">
      <c r="A35" s="62">
        <v>29</v>
      </c>
      <c r="B35" s="63" t="s">
        <v>146</v>
      </c>
      <c r="C35" s="63"/>
      <c r="D35" s="48" t="s">
        <v>94</v>
      </c>
      <c r="E35" s="227" t="s">
        <v>95</v>
      </c>
      <c r="F35" s="48" t="s">
        <v>96</v>
      </c>
      <c r="G35" s="16">
        <v>28200.33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3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73">
        <v>3</v>
      </c>
      <c r="W35" s="73">
        <v>5</v>
      </c>
      <c r="X35" s="73">
        <v>0</v>
      </c>
      <c r="Y35" s="33">
        <f t="shared" si="6"/>
        <v>13.636363636363635</v>
      </c>
      <c r="Z35" s="33">
        <v>2769.72</v>
      </c>
      <c r="AA35" s="33">
        <f t="shared" si="9"/>
        <v>7005.01</v>
      </c>
      <c r="AB35" s="33">
        <f t="shared" si="10"/>
        <v>100</v>
      </c>
      <c r="AC35" s="33">
        <f t="shared" si="11"/>
        <v>7005.01</v>
      </c>
      <c r="AD35" s="33">
        <f t="shared" si="7"/>
        <v>100</v>
      </c>
      <c r="AE35" s="33">
        <f t="shared" si="12"/>
        <v>0</v>
      </c>
      <c r="AF35" s="14">
        <f t="shared" si="8"/>
        <v>0</v>
      </c>
      <c r="AG35" s="136"/>
      <c r="AH35" s="136"/>
      <c r="AI35" s="136"/>
      <c r="AJ35" s="136"/>
    </row>
    <row r="36" spans="1:36" ht="24" x14ac:dyDescent="0.25">
      <c r="A36" s="62">
        <v>30</v>
      </c>
      <c r="B36" s="63" t="s">
        <v>146</v>
      </c>
      <c r="C36" s="63"/>
      <c r="D36" s="48" t="s">
        <v>97</v>
      </c>
      <c r="E36" s="227" t="s">
        <v>63</v>
      </c>
      <c r="F36" s="48" t="s">
        <v>98</v>
      </c>
      <c r="G36" s="16">
        <v>10843.88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3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73">
        <v>1</v>
      </c>
      <c r="W36" s="73">
        <v>1</v>
      </c>
      <c r="X36" s="73">
        <v>0</v>
      </c>
      <c r="Y36" s="33">
        <f t="shared" si="6"/>
        <v>2.9411764705882351</v>
      </c>
      <c r="Z36" s="33">
        <v>2111.87</v>
      </c>
      <c r="AA36" s="33">
        <f t="shared" si="9"/>
        <v>3236.91</v>
      </c>
      <c r="AB36" s="33">
        <f t="shared" si="10"/>
        <v>100</v>
      </c>
      <c r="AC36" s="33">
        <f t="shared" si="11"/>
        <v>3236.91</v>
      </c>
      <c r="AD36" s="33">
        <f t="shared" si="7"/>
        <v>100</v>
      </c>
      <c r="AE36" s="33">
        <f t="shared" si="12"/>
        <v>0</v>
      </c>
      <c r="AF36" s="14">
        <f t="shared" si="8"/>
        <v>0</v>
      </c>
      <c r="AG36" s="136"/>
      <c r="AH36" s="136"/>
      <c r="AI36" s="136"/>
      <c r="AJ36" s="136"/>
    </row>
    <row r="37" spans="1:36" ht="24" x14ac:dyDescent="0.25">
      <c r="A37" s="62">
        <v>31</v>
      </c>
      <c r="B37" s="63" t="s">
        <v>146</v>
      </c>
      <c r="C37" s="63"/>
      <c r="D37" s="48" t="s">
        <v>99</v>
      </c>
      <c r="E37" s="227" t="s">
        <v>31</v>
      </c>
      <c r="F37" s="48" t="s">
        <v>100</v>
      </c>
      <c r="G37" s="16">
        <v>28300.68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3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73">
        <v>2</v>
      </c>
      <c r="W37" s="73">
        <v>2</v>
      </c>
      <c r="X37" s="73">
        <v>0</v>
      </c>
      <c r="Y37" s="33">
        <f t="shared" si="6"/>
        <v>15.384615384615385</v>
      </c>
      <c r="Z37" s="33">
        <v>2563.88</v>
      </c>
      <c r="AA37" s="33">
        <f t="shared" si="9"/>
        <v>5027.29</v>
      </c>
      <c r="AB37" s="33">
        <f t="shared" si="10"/>
        <v>100</v>
      </c>
      <c r="AC37" s="33">
        <v>4081.02</v>
      </c>
      <c r="AD37" s="33">
        <f t="shared" si="7"/>
        <v>81.177334110425306</v>
      </c>
      <c r="AE37" s="33">
        <f t="shared" si="12"/>
        <v>946.27</v>
      </c>
      <c r="AF37" s="14">
        <f t="shared" si="8"/>
        <v>18.822665889574701</v>
      </c>
      <c r="AG37" s="136"/>
      <c r="AH37" s="136"/>
      <c r="AI37" s="136"/>
      <c r="AJ37" s="136"/>
    </row>
    <row r="38" spans="1:36" ht="36" x14ac:dyDescent="0.25">
      <c r="A38" s="62">
        <v>32</v>
      </c>
      <c r="B38" s="63" t="s">
        <v>146</v>
      </c>
      <c r="C38" s="63"/>
      <c r="D38" s="48" t="s">
        <v>101</v>
      </c>
      <c r="E38" s="227" t="s">
        <v>31</v>
      </c>
      <c r="F38" s="48" t="s">
        <v>102</v>
      </c>
      <c r="G38" s="16">
        <v>18082.93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3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73">
        <v>1</v>
      </c>
      <c r="W38" s="73">
        <v>1</v>
      </c>
      <c r="X38" s="73">
        <v>0</v>
      </c>
      <c r="Y38" s="33">
        <f t="shared" si="6"/>
        <v>7.6923076923076925</v>
      </c>
      <c r="Z38" s="33">
        <v>11042.64</v>
      </c>
      <c r="AA38" s="33">
        <f t="shared" si="9"/>
        <v>13699.63</v>
      </c>
      <c r="AB38" s="33">
        <f t="shared" si="10"/>
        <v>100</v>
      </c>
      <c r="AC38" s="33">
        <f t="shared" si="11"/>
        <v>13699.63</v>
      </c>
      <c r="AD38" s="33">
        <f t="shared" si="7"/>
        <v>100</v>
      </c>
      <c r="AE38" s="33">
        <f t="shared" si="12"/>
        <v>0</v>
      </c>
      <c r="AF38" s="14">
        <f t="shared" si="8"/>
        <v>0</v>
      </c>
      <c r="AG38" s="136"/>
      <c r="AH38" s="136"/>
      <c r="AI38" s="136"/>
      <c r="AJ38" s="136"/>
    </row>
    <row r="39" spans="1:36" ht="24" x14ac:dyDescent="0.25">
      <c r="A39" s="62">
        <v>33</v>
      </c>
      <c r="B39" s="63" t="s">
        <v>146</v>
      </c>
      <c r="C39" s="63"/>
      <c r="D39" s="48" t="s">
        <v>103</v>
      </c>
      <c r="E39" s="227" t="s">
        <v>68</v>
      </c>
      <c r="F39" s="48" t="s">
        <v>104</v>
      </c>
      <c r="G39" s="16">
        <v>67227.73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3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73">
        <v>12</v>
      </c>
      <c r="W39" s="73">
        <v>18</v>
      </c>
      <c r="X39" s="73">
        <v>0</v>
      </c>
      <c r="Y39" s="33">
        <f t="shared" si="6"/>
        <v>17.910447761194028</v>
      </c>
      <c r="Z39" s="33">
        <v>22419</v>
      </c>
      <c r="AA39" s="33">
        <f t="shared" si="9"/>
        <v>39590.15</v>
      </c>
      <c r="AB39" s="33">
        <f t="shared" si="10"/>
        <v>100</v>
      </c>
      <c r="AC39" s="33">
        <f t="shared" si="11"/>
        <v>39590.15</v>
      </c>
      <c r="AD39" s="33">
        <f t="shared" si="7"/>
        <v>100</v>
      </c>
      <c r="AE39" s="33">
        <f t="shared" si="12"/>
        <v>0</v>
      </c>
      <c r="AF39" s="14">
        <f t="shared" si="8"/>
        <v>0</v>
      </c>
      <c r="AG39" s="136"/>
      <c r="AH39" s="136"/>
      <c r="AI39" s="136"/>
      <c r="AJ39" s="136"/>
    </row>
    <row r="40" spans="1:36" ht="24" x14ac:dyDescent="0.25">
      <c r="A40" s="62">
        <v>34</v>
      </c>
      <c r="B40" s="63" t="s">
        <v>146</v>
      </c>
      <c r="C40" s="63"/>
      <c r="D40" s="48" t="s">
        <v>105</v>
      </c>
      <c r="E40" s="227" t="s">
        <v>106</v>
      </c>
      <c r="F40" s="48" t="s">
        <v>107</v>
      </c>
      <c r="G40" s="16">
        <v>20473.14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3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73">
        <v>2</v>
      </c>
      <c r="W40" s="73">
        <v>3</v>
      </c>
      <c r="X40" s="73">
        <v>0</v>
      </c>
      <c r="Y40" s="33">
        <f t="shared" si="6"/>
        <v>11.111111111111111</v>
      </c>
      <c r="Z40" s="33">
        <v>8622.5300000000007</v>
      </c>
      <c r="AA40" s="33">
        <f t="shared" si="9"/>
        <v>29095.67</v>
      </c>
      <c r="AB40" s="33">
        <f t="shared" si="10"/>
        <v>100</v>
      </c>
      <c r="AC40" s="33">
        <f t="shared" si="11"/>
        <v>29095.67</v>
      </c>
      <c r="AD40" s="33">
        <f t="shared" si="7"/>
        <v>100</v>
      </c>
      <c r="AE40" s="33">
        <f t="shared" si="12"/>
        <v>0</v>
      </c>
      <c r="AF40" s="14">
        <f t="shared" si="8"/>
        <v>0</v>
      </c>
      <c r="AG40" s="136"/>
      <c r="AH40" s="136"/>
      <c r="AI40" s="136"/>
      <c r="AJ40" s="136"/>
    </row>
    <row r="41" spans="1:36" ht="24" x14ac:dyDescent="0.25">
      <c r="A41" s="62">
        <v>35</v>
      </c>
      <c r="B41" s="63" t="s">
        <v>146</v>
      </c>
      <c r="C41" s="63"/>
      <c r="D41" s="48" t="s">
        <v>108</v>
      </c>
      <c r="E41" s="227" t="s">
        <v>68</v>
      </c>
      <c r="F41" s="48" t="s">
        <v>109</v>
      </c>
      <c r="G41" s="16">
        <v>27508.22</v>
      </c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3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73">
        <v>1</v>
      </c>
      <c r="W41" s="73">
        <v>1</v>
      </c>
      <c r="X41" s="73">
        <v>0</v>
      </c>
      <c r="Y41" s="33">
        <f t="shared" si="6"/>
        <v>6.666666666666667</v>
      </c>
      <c r="Z41" s="33">
        <v>479.4</v>
      </c>
      <c r="AA41" s="33">
        <f t="shared" si="9"/>
        <v>2883.61</v>
      </c>
      <c r="AB41" s="33">
        <f t="shared" si="10"/>
        <v>100</v>
      </c>
      <c r="AC41" s="33">
        <f t="shared" si="11"/>
        <v>2883.61</v>
      </c>
      <c r="AD41" s="33">
        <f t="shared" si="7"/>
        <v>100</v>
      </c>
      <c r="AE41" s="33">
        <f t="shared" si="12"/>
        <v>0</v>
      </c>
      <c r="AF41" s="14">
        <f t="shared" si="8"/>
        <v>0</v>
      </c>
      <c r="AG41" s="136"/>
      <c r="AH41" s="136"/>
      <c r="AI41" s="136"/>
      <c r="AJ41" s="136"/>
    </row>
    <row r="42" spans="1:36" ht="24" x14ac:dyDescent="0.25">
      <c r="A42" s="62">
        <v>36</v>
      </c>
      <c r="B42" s="63" t="s">
        <v>146</v>
      </c>
      <c r="C42" s="63"/>
      <c r="D42" s="48" t="s">
        <v>110</v>
      </c>
      <c r="E42" s="227" t="s">
        <v>68</v>
      </c>
      <c r="F42" s="48" t="s">
        <v>111</v>
      </c>
      <c r="G42" s="16">
        <v>25928.42</v>
      </c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3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73">
        <v>1</v>
      </c>
      <c r="W42" s="73">
        <v>1</v>
      </c>
      <c r="X42" s="73">
        <v>0</v>
      </c>
      <c r="Y42" s="33">
        <f t="shared" si="6"/>
        <v>5.8823529411764701</v>
      </c>
      <c r="Z42" s="33">
        <v>1790.23</v>
      </c>
      <c r="AA42" s="33">
        <f t="shared" si="9"/>
        <v>10751.67</v>
      </c>
      <c r="AB42" s="33">
        <f t="shared" si="10"/>
        <v>100</v>
      </c>
      <c r="AC42" s="33">
        <f t="shared" si="11"/>
        <v>10751.67</v>
      </c>
      <c r="AD42" s="33">
        <f t="shared" si="7"/>
        <v>100</v>
      </c>
      <c r="AE42" s="33">
        <f t="shared" si="12"/>
        <v>0</v>
      </c>
      <c r="AF42" s="14">
        <f t="shared" si="8"/>
        <v>0</v>
      </c>
      <c r="AG42" s="136"/>
      <c r="AH42" s="136"/>
      <c r="AI42" s="136"/>
      <c r="AJ42" s="136"/>
    </row>
    <row r="43" spans="1:36" ht="24" x14ac:dyDescent="0.25">
      <c r="A43" s="62">
        <v>37</v>
      </c>
      <c r="B43" s="63" t="s">
        <v>146</v>
      </c>
      <c r="C43" s="63"/>
      <c r="D43" s="48" t="s">
        <v>112</v>
      </c>
      <c r="E43" s="227" t="s">
        <v>113</v>
      </c>
      <c r="F43" s="48" t="s">
        <v>114</v>
      </c>
      <c r="G43" s="16">
        <v>3737.06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3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73">
        <v>3</v>
      </c>
      <c r="W43" s="73">
        <v>3</v>
      </c>
      <c r="X43" s="73">
        <v>0</v>
      </c>
      <c r="Y43" s="33">
        <f t="shared" si="6"/>
        <v>50</v>
      </c>
      <c r="Z43" s="33">
        <v>3076.79</v>
      </c>
      <c r="AA43" s="33">
        <f t="shared" si="9"/>
        <v>4256.54</v>
      </c>
      <c r="AB43" s="33">
        <f t="shared" si="10"/>
        <v>100</v>
      </c>
      <c r="AC43" s="33">
        <f t="shared" si="11"/>
        <v>4256.54</v>
      </c>
      <c r="AD43" s="33">
        <f t="shared" si="7"/>
        <v>100</v>
      </c>
      <c r="AE43" s="33">
        <f t="shared" si="12"/>
        <v>0</v>
      </c>
      <c r="AF43" s="14">
        <f t="shared" si="8"/>
        <v>0</v>
      </c>
      <c r="AG43" s="136"/>
      <c r="AH43" s="136"/>
      <c r="AI43" s="136"/>
      <c r="AJ43" s="136"/>
    </row>
    <row r="44" spans="1:36" ht="24" x14ac:dyDescent="0.25">
      <c r="A44" s="62">
        <v>38</v>
      </c>
      <c r="B44" s="63" t="s">
        <v>146</v>
      </c>
      <c r="C44" s="63"/>
      <c r="D44" s="48" t="s">
        <v>115</v>
      </c>
      <c r="E44" s="227" t="s">
        <v>106</v>
      </c>
      <c r="F44" s="48" t="s">
        <v>116</v>
      </c>
      <c r="G44" s="16">
        <v>50006.38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3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73">
        <v>4</v>
      </c>
      <c r="W44" s="73">
        <v>5</v>
      </c>
      <c r="X44" s="73">
        <v>0</v>
      </c>
      <c r="Y44" s="33">
        <f t="shared" si="6"/>
        <v>19.047619047619047</v>
      </c>
      <c r="Z44" s="33">
        <v>5886.17</v>
      </c>
      <c r="AA44" s="33">
        <f t="shared" si="9"/>
        <v>20071.66</v>
      </c>
      <c r="AB44" s="33">
        <f t="shared" si="10"/>
        <v>100</v>
      </c>
      <c r="AC44" s="33">
        <f t="shared" si="11"/>
        <v>20071.66</v>
      </c>
      <c r="AD44" s="33">
        <f t="shared" si="7"/>
        <v>100</v>
      </c>
      <c r="AE44" s="33">
        <f t="shared" si="12"/>
        <v>0</v>
      </c>
      <c r="AF44" s="14">
        <f t="shared" si="8"/>
        <v>0</v>
      </c>
      <c r="AG44" s="136"/>
      <c r="AH44" s="136"/>
      <c r="AI44" s="136"/>
      <c r="AJ44" s="136"/>
    </row>
    <row r="45" spans="1:36" ht="36" x14ac:dyDescent="0.25">
      <c r="A45" s="62">
        <v>39</v>
      </c>
      <c r="B45" s="63" t="s">
        <v>146</v>
      </c>
      <c r="C45" s="63"/>
      <c r="D45" s="48" t="s">
        <v>117</v>
      </c>
      <c r="E45" s="227" t="s">
        <v>31</v>
      </c>
      <c r="F45" s="48" t="s">
        <v>118</v>
      </c>
      <c r="G45" s="16">
        <v>35241.129999999997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3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73">
        <v>13</v>
      </c>
      <c r="W45" s="73">
        <v>15</v>
      </c>
      <c r="X45" s="73">
        <v>1</v>
      </c>
      <c r="Y45" s="33">
        <f t="shared" si="6"/>
        <v>56.521739130434781</v>
      </c>
      <c r="Z45" s="33">
        <v>13622.51</v>
      </c>
      <c r="AA45" s="33">
        <f t="shared" si="9"/>
        <v>18629.82</v>
      </c>
      <c r="AB45" s="33">
        <f t="shared" si="10"/>
        <v>100</v>
      </c>
      <c r="AC45" s="33">
        <f t="shared" si="11"/>
        <v>18629.82</v>
      </c>
      <c r="AD45" s="33">
        <f t="shared" si="7"/>
        <v>100</v>
      </c>
      <c r="AE45" s="33">
        <f t="shared" si="12"/>
        <v>0</v>
      </c>
      <c r="AF45" s="14">
        <f t="shared" si="8"/>
        <v>0</v>
      </c>
      <c r="AG45" s="136"/>
      <c r="AH45" s="136"/>
      <c r="AI45" s="136"/>
      <c r="AJ45" s="136"/>
    </row>
    <row r="46" spans="1:36" ht="24" x14ac:dyDescent="0.25">
      <c r="A46" s="62">
        <v>40</v>
      </c>
      <c r="B46" s="63" t="s">
        <v>146</v>
      </c>
      <c r="C46" s="63"/>
      <c r="D46" s="48" t="s">
        <v>119</v>
      </c>
      <c r="E46" s="227" t="s">
        <v>120</v>
      </c>
      <c r="F46" s="48" t="s">
        <v>121</v>
      </c>
      <c r="G46" s="16">
        <v>659.77</v>
      </c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3"/>
        <v>0</v>
      </c>
      <c r="S46" s="14">
        <f t="shared" si="4"/>
        <v>0</v>
      </c>
      <c r="T46" s="14">
        <v>0</v>
      </c>
      <c r="U46" s="14">
        <f t="shared" si="5"/>
        <v>0</v>
      </c>
      <c r="V46" s="73">
        <v>0</v>
      </c>
      <c r="W46" s="73">
        <v>0</v>
      </c>
      <c r="X46" s="73">
        <v>0</v>
      </c>
      <c r="Y46" s="33">
        <f t="shared" si="6"/>
        <v>0</v>
      </c>
      <c r="Z46" s="33">
        <v>0</v>
      </c>
      <c r="AA46" s="33">
        <f t="shared" si="9"/>
        <v>0</v>
      </c>
      <c r="AB46" s="33" t="e">
        <f t="shared" si="10"/>
        <v>#DIV/0!</v>
      </c>
      <c r="AC46" s="33">
        <f t="shared" si="11"/>
        <v>0</v>
      </c>
      <c r="AD46" s="33">
        <f t="shared" si="7"/>
        <v>0</v>
      </c>
      <c r="AE46" s="33">
        <f t="shared" si="12"/>
        <v>0</v>
      </c>
      <c r="AF46" s="14">
        <f t="shared" si="8"/>
        <v>0</v>
      </c>
      <c r="AG46" s="136"/>
      <c r="AH46" s="136"/>
      <c r="AI46" s="136"/>
      <c r="AJ46" s="136"/>
    </row>
    <row r="47" spans="1:36" ht="24" x14ac:dyDescent="0.25">
      <c r="A47" s="62">
        <v>41</v>
      </c>
      <c r="B47" s="63" t="s">
        <v>146</v>
      </c>
      <c r="C47" s="63"/>
      <c r="D47" s="48" t="s">
        <v>122</v>
      </c>
      <c r="E47" s="227" t="s">
        <v>31</v>
      </c>
      <c r="F47" s="48" t="s">
        <v>123</v>
      </c>
      <c r="G47" s="16">
        <v>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3"/>
        <v>0</v>
      </c>
      <c r="S47" s="14">
        <f t="shared" si="4"/>
        <v>0</v>
      </c>
      <c r="T47" s="14">
        <v>0</v>
      </c>
      <c r="U47" s="14">
        <f t="shared" si="5"/>
        <v>0</v>
      </c>
      <c r="V47" s="73">
        <v>0</v>
      </c>
      <c r="W47" s="73">
        <v>0</v>
      </c>
      <c r="X47" s="73">
        <v>0</v>
      </c>
      <c r="Y47" s="33">
        <f t="shared" si="6"/>
        <v>0</v>
      </c>
      <c r="Z47" s="33">
        <v>0</v>
      </c>
      <c r="AA47" s="33">
        <f t="shared" si="9"/>
        <v>0</v>
      </c>
      <c r="AB47" s="33" t="e">
        <f t="shared" si="10"/>
        <v>#DIV/0!</v>
      </c>
      <c r="AC47" s="33">
        <f t="shared" si="11"/>
        <v>0</v>
      </c>
      <c r="AD47" s="33">
        <f t="shared" si="7"/>
        <v>0</v>
      </c>
      <c r="AE47" s="33">
        <f t="shared" si="12"/>
        <v>0</v>
      </c>
      <c r="AF47" s="14">
        <f t="shared" si="8"/>
        <v>0</v>
      </c>
      <c r="AG47" s="136"/>
      <c r="AH47" s="136"/>
      <c r="AI47" s="136"/>
      <c r="AJ47" s="136"/>
    </row>
    <row r="48" spans="1:36" ht="24" x14ac:dyDescent="0.25">
      <c r="A48" s="62">
        <v>42</v>
      </c>
      <c r="B48" s="63" t="s">
        <v>146</v>
      </c>
      <c r="C48" s="63"/>
      <c r="D48" s="48" t="s">
        <v>124</v>
      </c>
      <c r="E48" s="227" t="s">
        <v>106</v>
      </c>
      <c r="F48" s="48" t="s">
        <v>125</v>
      </c>
      <c r="G48" s="16">
        <v>33437.410000000003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3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73">
        <v>5</v>
      </c>
      <c r="W48" s="73">
        <v>7</v>
      </c>
      <c r="X48" s="73">
        <v>0</v>
      </c>
      <c r="Y48" s="33">
        <f t="shared" si="6"/>
        <v>27.777777777777779</v>
      </c>
      <c r="Z48" s="33">
        <v>18067.71</v>
      </c>
      <c r="AA48" s="33">
        <f t="shared" si="9"/>
        <v>26863.26</v>
      </c>
      <c r="AB48" s="33">
        <f t="shared" si="10"/>
        <v>100</v>
      </c>
      <c r="AC48" s="33">
        <f t="shared" si="11"/>
        <v>26863.26</v>
      </c>
      <c r="AD48" s="33">
        <f t="shared" si="7"/>
        <v>100</v>
      </c>
      <c r="AE48" s="33">
        <f t="shared" si="12"/>
        <v>0</v>
      </c>
      <c r="AF48" s="14">
        <f t="shared" si="8"/>
        <v>0</v>
      </c>
      <c r="AG48" s="136"/>
      <c r="AH48" s="136"/>
      <c r="AI48" s="136"/>
      <c r="AJ48" s="136"/>
    </row>
    <row r="49" spans="1:36" ht="24" x14ac:dyDescent="0.25">
      <c r="A49" s="62">
        <v>43</v>
      </c>
      <c r="B49" s="63" t="s">
        <v>146</v>
      </c>
      <c r="C49" s="63"/>
      <c r="D49" s="48" t="s">
        <v>126</v>
      </c>
      <c r="E49" s="227" t="s">
        <v>31</v>
      </c>
      <c r="F49" s="48" t="s">
        <v>127</v>
      </c>
      <c r="G49" s="16">
        <v>38990.449999999997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3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73">
        <v>9</v>
      </c>
      <c r="W49" s="73">
        <v>11</v>
      </c>
      <c r="X49" s="73">
        <v>0</v>
      </c>
      <c r="Y49" s="33">
        <f t="shared" si="6"/>
        <v>40.909090909090914</v>
      </c>
      <c r="Z49" s="33">
        <v>11111.99</v>
      </c>
      <c r="AA49" s="33">
        <f t="shared" si="9"/>
        <v>24090.87</v>
      </c>
      <c r="AB49" s="33">
        <f t="shared" si="10"/>
        <v>100</v>
      </c>
      <c r="AC49" s="33">
        <f t="shared" si="11"/>
        <v>24090.87</v>
      </c>
      <c r="AD49" s="33">
        <f t="shared" si="7"/>
        <v>100</v>
      </c>
      <c r="AE49" s="33">
        <f t="shared" si="12"/>
        <v>0</v>
      </c>
      <c r="AF49" s="14">
        <f t="shared" si="8"/>
        <v>0</v>
      </c>
      <c r="AG49" s="136"/>
      <c r="AH49" s="136"/>
      <c r="AI49" s="136"/>
      <c r="AJ49" s="136"/>
    </row>
    <row r="50" spans="1:36" ht="24" x14ac:dyDescent="0.25">
      <c r="A50" s="62">
        <v>44</v>
      </c>
      <c r="B50" s="63" t="s">
        <v>146</v>
      </c>
      <c r="C50" s="63"/>
      <c r="D50" s="48" t="s">
        <v>128</v>
      </c>
      <c r="E50" s="227" t="s">
        <v>120</v>
      </c>
      <c r="F50" s="48" t="s">
        <v>129</v>
      </c>
      <c r="G50" s="16">
        <v>15962.39</v>
      </c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3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73">
        <v>7</v>
      </c>
      <c r="W50" s="73">
        <v>8</v>
      </c>
      <c r="X50" s="73">
        <v>0</v>
      </c>
      <c r="Y50" s="33">
        <f t="shared" si="6"/>
        <v>77.777777777777786</v>
      </c>
      <c r="Z50" s="33">
        <v>12421.38</v>
      </c>
      <c r="AA50" s="33">
        <f t="shared" si="9"/>
        <v>12421.38</v>
      </c>
      <c r="AB50" s="33">
        <f t="shared" si="10"/>
        <v>100</v>
      </c>
      <c r="AC50" s="33">
        <f t="shared" si="11"/>
        <v>12421.38</v>
      </c>
      <c r="AD50" s="33">
        <f t="shared" si="7"/>
        <v>100</v>
      </c>
      <c r="AE50" s="33">
        <f t="shared" si="12"/>
        <v>0</v>
      </c>
      <c r="AF50" s="14">
        <f t="shared" si="8"/>
        <v>0</v>
      </c>
      <c r="AG50" s="136"/>
      <c r="AH50" s="136"/>
      <c r="AI50" s="136"/>
      <c r="AJ50" s="136"/>
    </row>
    <row r="51" spans="1:36" ht="24" x14ac:dyDescent="0.25">
      <c r="A51" s="62">
        <v>45</v>
      </c>
      <c r="B51" s="63" t="s">
        <v>146</v>
      </c>
      <c r="C51" s="63"/>
      <c r="D51" s="48" t="s">
        <v>130</v>
      </c>
      <c r="E51" s="227" t="s">
        <v>131</v>
      </c>
      <c r="F51" s="48" t="s">
        <v>132</v>
      </c>
      <c r="G51" s="16">
        <v>26813.72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3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73">
        <v>2</v>
      </c>
      <c r="W51" s="73">
        <v>2</v>
      </c>
      <c r="X51" s="73">
        <v>0</v>
      </c>
      <c r="Y51" s="33">
        <f t="shared" si="6"/>
        <v>25</v>
      </c>
      <c r="Z51" s="33">
        <v>1358.83</v>
      </c>
      <c r="AA51" s="33">
        <f t="shared" si="9"/>
        <v>6840.29</v>
      </c>
      <c r="AB51" s="33">
        <f t="shared" si="10"/>
        <v>100</v>
      </c>
      <c r="AC51" s="33">
        <f t="shared" si="11"/>
        <v>6840.29</v>
      </c>
      <c r="AD51" s="33">
        <f t="shared" si="7"/>
        <v>100</v>
      </c>
      <c r="AE51" s="33">
        <f t="shared" si="12"/>
        <v>0</v>
      </c>
      <c r="AF51" s="14">
        <f t="shared" si="8"/>
        <v>0</v>
      </c>
      <c r="AG51" s="136"/>
      <c r="AH51" s="136"/>
      <c r="AI51" s="136"/>
      <c r="AJ51" s="136"/>
    </row>
    <row r="52" spans="1:36" ht="24" x14ac:dyDescent="0.25">
      <c r="A52" s="62">
        <v>46</v>
      </c>
      <c r="B52" s="63" t="s">
        <v>146</v>
      </c>
      <c r="C52" s="63"/>
      <c r="D52" s="48" t="s">
        <v>133</v>
      </c>
      <c r="E52" s="227" t="s">
        <v>68</v>
      </c>
      <c r="F52" s="48" t="s">
        <v>134</v>
      </c>
      <c r="G52" s="16">
        <v>0</v>
      </c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3"/>
        <v>0</v>
      </c>
      <c r="S52" s="14">
        <f t="shared" si="4"/>
        <v>0</v>
      </c>
      <c r="T52" s="14">
        <v>0</v>
      </c>
      <c r="U52" s="14">
        <f t="shared" si="5"/>
        <v>0</v>
      </c>
      <c r="V52" s="73">
        <v>0</v>
      </c>
      <c r="W52" s="73">
        <v>0</v>
      </c>
      <c r="X52" s="73">
        <v>0</v>
      </c>
      <c r="Y52" s="33">
        <f t="shared" si="6"/>
        <v>0</v>
      </c>
      <c r="Z52" s="33">
        <v>0</v>
      </c>
      <c r="AA52" s="33">
        <f t="shared" si="9"/>
        <v>0</v>
      </c>
      <c r="AB52" s="33" t="e">
        <f t="shared" si="10"/>
        <v>#DIV/0!</v>
      </c>
      <c r="AC52" s="33">
        <f t="shared" si="11"/>
        <v>0</v>
      </c>
      <c r="AD52" s="33">
        <f t="shared" si="7"/>
        <v>0</v>
      </c>
      <c r="AE52" s="33">
        <f t="shared" si="12"/>
        <v>0</v>
      </c>
      <c r="AF52" s="14">
        <f t="shared" si="8"/>
        <v>0</v>
      </c>
      <c r="AG52" s="136"/>
      <c r="AH52" s="136"/>
      <c r="AI52" s="136"/>
      <c r="AJ52" s="136"/>
    </row>
    <row r="53" spans="1:36" ht="24" x14ac:dyDescent="0.25">
      <c r="A53" s="62">
        <v>47</v>
      </c>
      <c r="B53" s="63" t="s">
        <v>146</v>
      </c>
      <c r="C53" s="63"/>
      <c r="D53" s="48" t="s">
        <v>135</v>
      </c>
      <c r="E53" s="227" t="s">
        <v>136</v>
      </c>
      <c r="F53" s="48" t="s">
        <v>137</v>
      </c>
      <c r="G53" s="16">
        <v>52199.42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3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73">
        <v>3</v>
      </c>
      <c r="W53" s="73">
        <v>5</v>
      </c>
      <c r="X53" s="73">
        <v>0</v>
      </c>
      <c r="Y53" s="33">
        <f t="shared" si="6"/>
        <v>14.285714285714285</v>
      </c>
      <c r="Z53" s="33">
        <v>4819.7299999999996</v>
      </c>
      <c r="AA53" s="33">
        <f t="shared" si="9"/>
        <v>27916.06</v>
      </c>
      <c r="AB53" s="33">
        <f t="shared" si="10"/>
        <v>100</v>
      </c>
      <c r="AC53" s="33">
        <f t="shared" si="11"/>
        <v>27916.06</v>
      </c>
      <c r="AD53" s="33">
        <f t="shared" si="7"/>
        <v>100</v>
      </c>
      <c r="AE53" s="33">
        <f t="shared" si="12"/>
        <v>0</v>
      </c>
      <c r="AF53" s="14">
        <f t="shared" si="8"/>
        <v>0</v>
      </c>
      <c r="AG53" s="136"/>
      <c r="AH53" s="136"/>
      <c r="AI53" s="136"/>
      <c r="AJ53" s="136"/>
    </row>
    <row r="54" spans="1:36" ht="24" x14ac:dyDescent="0.25">
      <c r="A54" s="62">
        <v>48</v>
      </c>
      <c r="B54" s="63" t="s">
        <v>146</v>
      </c>
      <c r="C54" s="63"/>
      <c r="D54" s="48" t="s">
        <v>138</v>
      </c>
      <c r="E54" s="227" t="s">
        <v>113</v>
      </c>
      <c r="F54" s="48" t="s">
        <v>139</v>
      </c>
      <c r="G54" s="16">
        <v>29496.21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3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73">
        <v>5</v>
      </c>
      <c r="W54" s="73">
        <v>9</v>
      </c>
      <c r="X54" s="73">
        <v>0</v>
      </c>
      <c r="Y54" s="33">
        <f t="shared" si="6"/>
        <v>23.809523809523807</v>
      </c>
      <c r="Z54" s="33">
        <v>7211.6</v>
      </c>
      <c r="AA54" s="33">
        <f t="shared" si="9"/>
        <v>22536.46</v>
      </c>
      <c r="AB54" s="33">
        <f t="shared" si="10"/>
        <v>100</v>
      </c>
      <c r="AC54" s="33">
        <f t="shared" si="11"/>
        <v>22536.46</v>
      </c>
      <c r="AD54" s="33">
        <f t="shared" si="7"/>
        <v>100</v>
      </c>
      <c r="AE54" s="33">
        <f t="shared" si="12"/>
        <v>0</v>
      </c>
      <c r="AF54" s="14">
        <f t="shared" si="8"/>
        <v>0</v>
      </c>
      <c r="AG54" s="136"/>
      <c r="AH54" s="136"/>
      <c r="AI54" s="136"/>
      <c r="AJ54" s="136"/>
    </row>
    <row r="55" spans="1:36" ht="24" x14ac:dyDescent="0.25">
      <c r="A55" s="62">
        <v>49</v>
      </c>
      <c r="B55" s="63" t="s">
        <v>146</v>
      </c>
      <c r="C55" s="63"/>
      <c r="D55" s="48" t="s">
        <v>140</v>
      </c>
      <c r="E55" s="227" t="s">
        <v>113</v>
      </c>
      <c r="F55" s="48" t="s">
        <v>141</v>
      </c>
      <c r="G55" s="16">
        <v>27926.3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3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73">
        <v>2</v>
      </c>
      <c r="W55" s="73">
        <v>3</v>
      </c>
      <c r="X55" s="73">
        <v>0</v>
      </c>
      <c r="Y55" s="33">
        <f t="shared" si="6"/>
        <v>20</v>
      </c>
      <c r="Z55" s="33">
        <v>3796.24</v>
      </c>
      <c r="AA55" s="33">
        <f t="shared" si="9"/>
        <v>5552.67</v>
      </c>
      <c r="AB55" s="33">
        <f t="shared" si="10"/>
        <v>100</v>
      </c>
      <c r="AC55" s="33">
        <f t="shared" si="11"/>
        <v>5552.67</v>
      </c>
      <c r="AD55" s="33">
        <f t="shared" si="7"/>
        <v>100</v>
      </c>
      <c r="AE55" s="33">
        <f t="shared" si="12"/>
        <v>0</v>
      </c>
      <c r="AF55" s="14">
        <f t="shared" si="8"/>
        <v>0</v>
      </c>
      <c r="AG55" s="136"/>
      <c r="AH55" s="136"/>
      <c r="AI55" s="136"/>
      <c r="AJ55" s="136"/>
    </row>
    <row r="56" spans="1:36" ht="24" x14ac:dyDescent="0.25">
      <c r="A56" s="62">
        <v>50</v>
      </c>
      <c r="B56" s="63" t="s">
        <v>146</v>
      </c>
      <c r="C56" s="63"/>
      <c r="D56" s="48" t="s">
        <v>142</v>
      </c>
      <c r="E56" s="227" t="s">
        <v>68</v>
      </c>
      <c r="F56" s="48" t="s">
        <v>143</v>
      </c>
      <c r="G56" s="16">
        <v>17496.89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3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73">
        <v>19</v>
      </c>
      <c r="W56" s="73">
        <v>22</v>
      </c>
      <c r="X56" s="73">
        <v>0</v>
      </c>
      <c r="Y56" s="33">
        <f t="shared" si="6"/>
        <v>79.166666666666657</v>
      </c>
      <c r="Z56" s="33">
        <v>13615.36</v>
      </c>
      <c r="AA56" s="33">
        <v>23044.33</v>
      </c>
      <c r="AB56" s="33">
        <f t="shared" si="10"/>
        <v>100.00086789998149</v>
      </c>
      <c r="AC56" s="33">
        <f t="shared" si="11"/>
        <v>23044.33</v>
      </c>
      <c r="AD56" s="33">
        <f t="shared" si="7"/>
        <v>100</v>
      </c>
      <c r="AE56" s="33">
        <f t="shared" si="12"/>
        <v>0</v>
      </c>
      <c r="AF56" s="14">
        <f t="shared" si="8"/>
        <v>0</v>
      </c>
      <c r="AG56" s="136"/>
      <c r="AH56" s="136"/>
      <c r="AI56" s="136"/>
      <c r="AJ56" s="136"/>
    </row>
    <row r="57" spans="1:36" ht="24" x14ac:dyDescent="0.25">
      <c r="A57" s="62">
        <v>51</v>
      </c>
      <c r="B57" s="63" t="s">
        <v>146</v>
      </c>
      <c r="C57" s="63"/>
      <c r="D57" s="48" t="s">
        <v>144</v>
      </c>
      <c r="E57" s="227" t="s">
        <v>63</v>
      </c>
      <c r="F57" s="48" t="s">
        <v>145</v>
      </c>
      <c r="G57" s="16">
        <v>83319.520000000004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3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73">
        <v>27</v>
      </c>
      <c r="W57" s="73">
        <v>29</v>
      </c>
      <c r="X57" s="73">
        <v>0</v>
      </c>
      <c r="Y57" s="33">
        <f t="shared" si="6"/>
        <v>18.620689655172416</v>
      </c>
      <c r="Z57" s="33">
        <v>13216.88</v>
      </c>
      <c r="AA57" s="33">
        <f t="shared" si="9"/>
        <v>30116.92</v>
      </c>
      <c r="AB57" s="33">
        <f t="shared" si="10"/>
        <v>100</v>
      </c>
      <c r="AC57" s="33">
        <f t="shared" si="11"/>
        <v>30116.92</v>
      </c>
      <c r="AD57" s="33">
        <f t="shared" si="7"/>
        <v>100</v>
      </c>
      <c r="AE57" s="33">
        <f t="shared" si="12"/>
        <v>0</v>
      </c>
      <c r="AF57" s="14">
        <f t="shared" si="8"/>
        <v>0</v>
      </c>
      <c r="AG57" s="136"/>
      <c r="AH57" s="136"/>
      <c r="AI57" s="136"/>
      <c r="AJ57" s="136"/>
    </row>
    <row r="58" spans="1:36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1464246.3399999994</v>
      </c>
      <c r="H58" s="58">
        <f t="shared" ref="H58:M58" si="14">SUM(H7:H57)</f>
        <v>1073</v>
      </c>
      <c r="I58" s="58">
        <f t="shared" si="14"/>
        <v>161</v>
      </c>
      <c r="J58" s="58">
        <f t="shared" si="14"/>
        <v>841</v>
      </c>
      <c r="K58" s="58">
        <f t="shared" si="14"/>
        <v>639</v>
      </c>
      <c r="L58" s="58">
        <f t="shared" si="14"/>
        <v>677</v>
      </c>
      <c r="M58" s="58">
        <f t="shared" si="14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235">
        <f>SUM(V7:V57)</f>
        <v>251</v>
      </c>
      <c r="W58" s="235">
        <f>SUM(W7:W57)</f>
        <v>335</v>
      </c>
      <c r="X58" s="35">
        <f>SUM(X7:X57)</f>
        <v>1</v>
      </c>
      <c r="Y58" s="33">
        <f>IF(H58=0,0,V58/H58)*100</f>
        <v>23.392357875116495</v>
      </c>
      <c r="Z58" s="234">
        <f>SUM(Z7:Z57)</f>
        <v>397689.68999999994</v>
      </c>
      <c r="AA58" s="108">
        <f>SUM(AA7:AA57)</f>
        <v>742392.54</v>
      </c>
      <c r="AB58" s="33">
        <f t="shared" si="10"/>
        <v>100.00002693993315</v>
      </c>
      <c r="AC58" s="108">
        <f>SUM(AC7:AC57)</f>
        <v>740824.07000000007</v>
      </c>
      <c r="AD58" s="33">
        <f>IF(AA58=0,0,AC58/AA58)*100</f>
        <v>99.788727672290463</v>
      </c>
      <c r="AE58" s="33">
        <f>SUM(AE7:AE57)</f>
        <v>1568.4700000000007</v>
      </c>
      <c r="AF58" s="14">
        <f>IF(AA58=0,0,AE58/AA58)*100</f>
        <v>0.21127232770954307</v>
      </c>
      <c r="AG58" s="136"/>
      <c r="AH58" s="136"/>
      <c r="AI58" s="136"/>
      <c r="AJ58" s="136"/>
    </row>
    <row r="59" spans="1:36" x14ac:dyDescent="0.25">
      <c r="AG59" s="136"/>
      <c r="AH59" s="136"/>
      <c r="AI59" s="136"/>
      <c r="AJ59" s="136"/>
    </row>
    <row r="60" spans="1:36" x14ac:dyDescent="0.25">
      <c r="AG60" s="136"/>
      <c r="AH60" s="136"/>
      <c r="AI60" s="136"/>
      <c r="AJ60" s="136"/>
    </row>
    <row r="61" spans="1:36" x14ac:dyDescent="0.25">
      <c r="AG61" s="136"/>
      <c r="AH61" s="136"/>
      <c r="AI61" s="136"/>
      <c r="AJ61" s="136"/>
    </row>
    <row r="62" spans="1:36" x14ac:dyDescent="0.25">
      <c r="AG62" s="136"/>
      <c r="AH62" s="136"/>
      <c r="AI62" s="136"/>
      <c r="AJ62" s="136"/>
    </row>
  </sheetData>
  <mergeCells count="35">
    <mergeCell ref="A58:F58"/>
    <mergeCell ref="V4:V5"/>
    <mergeCell ref="W4:W5"/>
    <mergeCell ref="X4:X5"/>
    <mergeCell ref="Y4:Y5"/>
    <mergeCell ref="M4:M5"/>
    <mergeCell ref="N4:N5"/>
    <mergeCell ref="O4:O5"/>
    <mergeCell ref="P4:Q4"/>
    <mergeCell ref="R4:S4"/>
    <mergeCell ref="T4:U4"/>
    <mergeCell ref="H4:H5"/>
    <mergeCell ref="I4:I5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AE4:AF4"/>
    <mergeCell ref="Z4:Z5"/>
    <mergeCell ref="AA4:AB4"/>
    <mergeCell ref="V3:Z3"/>
    <mergeCell ref="AA3:AF3"/>
    <mergeCell ref="AC4:AD4"/>
    <mergeCell ref="J4:J5"/>
    <mergeCell ref="K4:K5"/>
    <mergeCell ref="L4:L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opLeftCell="H19" workbookViewId="0">
      <selection activeCell="H19" sqref="A1:XFD1048576"/>
    </sheetView>
  </sheetViews>
  <sheetFormatPr defaultRowHeight="15" x14ac:dyDescent="0.25"/>
  <cols>
    <col min="3" max="3" width="6.85546875" customWidth="1"/>
    <col min="4" max="4" width="15.28515625" customWidth="1"/>
    <col min="27" max="27" width="9.140625" style="83"/>
    <col min="29" max="29" width="9.140625" style="83"/>
    <col min="31" max="31" width="9.140625" style="83"/>
  </cols>
  <sheetData>
    <row r="1" spans="1:36" ht="39" customHeight="1" x14ac:dyDescent="0.25">
      <c r="A1" s="307" t="s">
        <v>202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6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82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</row>
    <row r="3" spans="1:36" ht="24.75" customHeight="1" x14ac:dyDescent="0.25">
      <c r="A3" s="303"/>
      <c r="B3" s="303"/>
      <c r="C3" s="303"/>
      <c r="D3" s="318"/>
      <c r="E3" s="383"/>
      <c r="F3" s="301"/>
      <c r="G3" s="303"/>
      <c r="H3" s="314"/>
      <c r="I3" s="315"/>
      <c r="J3" s="316"/>
      <c r="K3" s="304"/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21" t="s">
        <v>17</v>
      </c>
      <c r="W3" s="325"/>
      <c r="X3" s="325"/>
      <c r="Y3" s="325"/>
      <c r="Z3" s="322"/>
      <c r="AA3" s="304" t="s">
        <v>26</v>
      </c>
      <c r="AB3" s="305"/>
      <c r="AC3" s="305"/>
      <c r="AD3" s="305"/>
      <c r="AE3" s="305"/>
      <c r="AF3" s="306"/>
    </row>
    <row r="4" spans="1:36" ht="27.75" customHeight="1" x14ac:dyDescent="0.25">
      <c r="A4" s="303"/>
      <c r="B4" s="303"/>
      <c r="C4" s="303"/>
      <c r="D4" s="318"/>
      <c r="E4" s="383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323" t="s">
        <v>9</v>
      </c>
      <c r="W4" s="323" t="s">
        <v>24</v>
      </c>
      <c r="X4" s="323" t="s">
        <v>23</v>
      </c>
      <c r="Y4" s="323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26" t="s">
        <v>19</v>
      </c>
      <c r="AA4" s="321" t="s">
        <v>2</v>
      </c>
      <c r="AB4" s="322"/>
      <c r="AC4" s="321" t="s">
        <v>7</v>
      </c>
      <c r="AD4" s="322"/>
      <c r="AE4" s="304" t="s">
        <v>16</v>
      </c>
      <c r="AF4" s="306"/>
    </row>
    <row r="5" spans="1:36" ht="86.25" customHeight="1" x14ac:dyDescent="0.25">
      <c r="A5" s="299"/>
      <c r="B5" s="299"/>
      <c r="C5" s="299"/>
      <c r="D5" s="319"/>
      <c r="E5" s="384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324"/>
      <c r="Y5" s="324"/>
      <c r="Z5" s="327"/>
      <c r="AA5" s="84" t="str">
        <f>"сума, грн.
(гр."&amp;T6&amp;"+гр."&amp;Z6&amp;")"</f>
        <v>сума, грн.
(гр.20+гр.26)</v>
      </c>
      <c r="AB5" s="85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85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6"/>
      <c r="AH5" s="136"/>
      <c r="AI5" s="136"/>
      <c r="AJ5" s="136"/>
    </row>
    <row r="6" spans="1:36" x14ac:dyDescent="0.25">
      <c r="A6" s="217">
        <v>1</v>
      </c>
      <c r="B6" s="218">
        <f>A6+1</f>
        <v>2</v>
      </c>
      <c r="C6" s="218">
        <f t="shared" ref="C6:AD6" si="0">B6+1</f>
        <v>3</v>
      </c>
      <c r="D6" s="220">
        <f t="shared" si="0"/>
        <v>4</v>
      </c>
      <c r="E6" s="226">
        <f t="shared" si="0"/>
        <v>5</v>
      </c>
      <c r="F6" s="221">
        <f t="shared" si="0"/>
        <v>6</v>
      </c>
      <c r="G6" s="217">
        <f t="shared" si="0"/>
        <v>7</v>
      </c>
      <c r="H6" s="217">
        <f t="shared" si="0"/>
        <v>8</v>
      </c>
      <c r="I6" s="217">
        <f t="shared" si="0"/>
        <v>9</v>
      </c>
      <c r="J6" s="217">
        <f t="shared" si="0"/>
        <v>10</v>
      </c>
      <c r="K6" s="217">
        <f t="shared" si="0"/>
        <v>11</v>
      </c>
      <c r="L6" s="217">
        <f t="shared" si="0"/>
        <v>12</v>
      </c>
      <c r="M6" s="217">
        <f t="shared" si="0"/>
        <v>13</v>
      </c>
      <c r="N6" s="217">
        <f t="shared" si="0"/>
        <v>14</v>
      </c>
      <c r="O6" s="217">
        <f t="shared" si="0"/>
        <v>15</v>
      </c>
      <c r="P6" s="217">
        <f t="shared" si="0"/>
        <v>16</v>
      </c>
      <c r="Q6" s="217">
        <f t="shared" si="0"/>
        <v>17</v>
      </c>
      <c r="R6" s="217">
        <f t="shared" si="0"/>
        <v>18</v>
      </c>
      <c r="S6" s="217">
        <f t="shared" si="0"/>
        <v>19</v>
      </c>
      <c r="T6" s="217">
        <f t="shared" si="0"/>
        <v>20</v>
      </c>
      <c r="U6" s="217">
        <f t="shared" si="0"/>
        <v>21</v>
      </c>
      <c r="V6" s="219">
        <f>U6+1</f>
        <v>22</v>
      </c>
      <c r="W6" s="219">
        <f t="shared" si="0"/>
        <v>23</v>
      </c>
      <c r="X6" s="219">
        <f t="shared" si="0"/>
        <v>24</v>
      </c>
      <c r="Y6" s="219">
        <f t="shared" si="0"/>
        <v>25</v>
      </c>
      <c r="Z6" s="219">
        <f t="shared" si="0"/>
        <v>26</v>
      </c>
      <c r="AA6" s="219">
        <f t="shared" si="0"/>
        <v>27</v>
      </c>
      <c r="AB6" s="219">
        <f t="shared" si="0"/>
        <v>28</v>
      </c>
      <c r="AC6" s="219">
        <f t="shared" si="0"/>
        <v>29</v>
      </c>
      <c r="AD6" s="219">
        <f t="shared" si="0"/>
        <v>30</v>
      </c>
      <c r="AE6" s="219">
        <v>31</v>
      </c>
      <c r="AF6" s="217">
        <v>32</v>
      </c>
      <c r="AG6" s="136"/>
      <c r="AH6" s="136"/>
      <c r="AI6" s="136"/>
      <c r="AJ6" s="136"/>
    </row>
    <row r="7" spans="1:36" ht="24" x14ac:dyDescent="0.25">
      <c r="A7" s="62">
        <v>1</v>
      </c>
      <c r="B7" s="63" t="s">
        <v>146</v>
      </c>
      <c r="C7" s="63"/>
      <c r="D7" s="48" t="s">
        <v>27</v>
      </c>
      <c r="E7" s="227" t="s">
        <v>28</v>
      </c>
      <c r="F7" s="48" t="s">
        <v>29</v>
      </c>
      <c r="G7" s="16">
        <v>72053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73">
        <v>10</v>
      </c>
      <c r="W7" s="73">
        <v>18</v>
      </c>
      <c r="X7" s="73">
        <v>0</v>
      </c>
      <c r="Y7" s="33">
        <f t="shared" ref="Y7:Y57" si="6">IF(H7=0,0,V7/H7)*100</f>
        <v>34.482758620689658</v>
      </c>
      <c r="Z7" s="33">
        <v>16454.919999999998</v>
      </c>
      <c r="AA7" s="33">
        <f>T7+Z7</f>
        <v>24099.269999999997</v>
      </c>
      <c r="AB7" s="33">
        <f>AA7/(Z7+T7)*100</f>
        <v>100</v>
      </c>
      <c r="AC7" s="33">
        <f>AA7</f>
        <v>24099.269999999997</v>
      </c>
      <c r="AD7" s="33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36"/>
      <c r="AH7" s="136"/>
      <c r="AI7" s="136"/>
      <c r="AJ7" s="136"/>
    </row>
    <row r="8" spans="1:36" ht="36" x14ac:dyDescent="0.25">
      <c r="A8" s="62">
        <v>2</v>
      </c>
      <c r="B8" s="63" t="s">
        <v>146</v>
      </c>
      <c r="C8" s="63"/>
      <c r="D8" s="48" t="s">
        <v>30</v>
      </c>
      <c r="E8" s="227" t="s">
        <v>31</v>
      </c>
      <c r="F8" s="48" t="s">
        <v>32</v>
      </c>
      <c r="G8" s="16">
        <v>6609.92</v>
      </c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73">
        <v>0</v>
      </c>
      <c r="W8" s="73">
        <v>0</v>
      </c>
      <c r="X8" s="73">
        <v>0</v>
      </c>
      <c r="Y8" s="33">
        <f t="shared" si="6"/>
        <v>0</v>
      </c>
      <c r="Z8" s="33">
        <v>0</v>
      </c>
      <c r="AA8" s="33">
        <f t="shared" ref="AA8:AA57" si="9">T8+Z8</f>
        <v>0</v>
      </c>
      <c r="AB8" s="33" t="e">
        <f t="shared" ref="AB8:AB58" si="10">AA8/(Z8+T8)*100</f>
        <v>#DIV/0!</v>
      </c>
      <c r="AC8" s="33">
        <f t="shared" ref="AC8:AC57" si="11">AA8</f>
        <v>0</v>
      </c>
      <c r="AD8" s="33">
        <f t="shared" si="7"/>
        <v>0</v>
      </c>
      <c r="AE8" s="33">
        <f t="shared" ref="AE8:AE57" si="12">AA8-AC8</f>
        <v>0</v>
      </c>
      <c r="AF8" s="14">
        <f t="shared" si="8"/>
        <v>0</v>
      </c>
      <c r="AG8" s="136"/>
      <c r="AH8" s="136"/>
      <c r="AI8" s="136"/>
      <c r="AJ8" s="136"/>
    </row>
    <row r="9" spans="1:36" ht="24" x14ac:dyDescent="0.25">
      <c r="A9" s="62">
        <v>3</v>
      </c>
      <c r="B9" s="63" t="s">
        <v>146</v>
      </c>
      <c r="C9" s="63"/>
      <c r="D9" s="48" t="s">
        <v>33</v>
      </c>
      <c r="E9" s="227" t="s">
        <v>34</v>
      </c>
      <c r="F9" s="48" t="s">
        <v>35</v>
      </c>
      <c r="G9" s="16">
        <v>55362.93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73">
        <v>4</v>
      </c>
      <c r="W9" s="73">
        <v>7</v>
      </c>
      <c r="X9" s="73">
        <v>0</v>
      </c>
      <c r="Y9" s="33">
        <f t="shared" si="6"/>
        <v>12.121212121212121</v>
      </c>
      <c r="Z9" s="33">
        <v>4526.0600000000004</v>
      </c>
      <c r="AA9" s="33">
        <f t="shared" si="9"/>
        <v>31455.18</v>
      </c>
      <c r="AB9" s="33">
        <f t="shared" si="10"/>
        <v>100</v>
      </c>
      <c r="AC9" s="33">
        <f t="shared" si="11"/>
        <v>31455.18</v>
      </c>
      <c r="AD9" s="33">
        <f t="shared" si="7"/>
        <v>100</v>
      </c>
      <c r="AE9" s="33">
        <f t="shared" si="12"/>
        <v>0</v>
      </c>
      <c r="AF9" s="14">
        <f t="shared" si="8"/>
        <v>0</v>
      </c>
      <c r="AG9" s="136"/>
      <c r="AH9" s="136"/>
      <c r="AI9" s="136"/>
      <c r="AJ9" s="136"/>
    </row>
    <row r="10" spans="1:36" ht="24" x14ac:dyDescent="0.25">
      <c r="A10" s="62">
        <v>4</v>
      </c>
      <c r="B10" s="63" t="s">
        <v>146</v>
      </c>
      <c r="C10" s="63"/>
      <c r="D10" s="48" t="s">
        <v>36</v>
      </c>
      <c r="E10" s="227" t="s">
        <v>31</v>
      </c>
      <c r="F10" s="48" t="s">
        <v>37</v>
      </c>
      <c r="G10" s="16">
        <v>14950.87</v>
      </c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73">
        <v>1</v>
      </c>
      <c r="W10" s="73">
        <v>1</v>
      </c>
      <c r="X10" s="73">
        <v>0</v>
      </c>
      <c r="Y10" s="33">
        <f t="shared" si="6"/>
        <v>100</v>
      </c>
      <c r="Z10" s="33">
        <v>0</v>
      </c>
      <c r="AA10" s="33">
        <f t="shared" si="9"/>
        <v>0</v>
      </c>
      <c r="AB10" s="33" t="e">
        <f t="shared" si="10"/>
        <v>#DIV/0!</v>
      </c>
      <c r="AC10" s="33">
        <f t="shared" si="11"/>
        <v>0</v>
      </c>
      <c r="AD10" s="33">
        <f t="shared" si="7"/>
        <v>0</v>
      </c>
      <c r="AE10" s="33">
        <f t="shared" si="12"/>
        <v>0</v>
      </c>
      <c r="AF10" s="14">
        <f t="shared" si="8"/>
        <v>0</v>
      </c>
      <c r="AG10" s="136"/>
      <c r="AH10" s="136"/>
      <c r="AI10" s="136"/>
      <c r="AJ10" s="136"/>
    </row>
    <row r="11" spans="1:36" ht="24" x14ac:dyDescent="0.25">
      <c r="A11" s="62">
        <v>5</v>
      </c>
      <c r="B11" s="63" t="s">
        <v>146</v>
      </c>
      <c r="C11" s="63"/>
      <c r="D11" s="48" t="s">
        <v>38</v>
      </c>
      <c r="E11" s="227" t="s">
        <v>31</v>
      </c>
      <c r="F11" s="48" t="s">
        <v>39</v>
      </c>
      <c r="G11" s="16">
        <v>704.35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73">
        <v>2</v>
      </c>
      <c r="W11" s="73">
        <v>3</v>
      </c>
      <c r="X11" s="73">
        <v>0</v>
      </c>
      <c r="Y11" s="33">
        <f t="shared" si="6"/>
        <v>50</v>
      </c>
      <c r="Z11" s="33">
        <v>23999.51</v>
      </c>
      <c r="AA11" s="33">
        <f t="shared" si="9"/>
        <v>23999.51</v>
      </c>
      <c r="AB11" s="33">
        <f t="shared" si="10"/>
        <v>100</v>
      </c>
      <c r="AC11" s="33">
        <f t="shared" si="11"/>
        <v>23999.51</v>
      </c>
      <c r="AD11" s="33">
        <f t="shared" si="7"/>
        <v>100</v>
      </c>
      <c r="AE11" s="33">
        <f t="shared" si="12"/>
        <v>0</v>
      </c>
      <c r="AF11" s="14">
        <f t="shared" si="8"/>
        <v>0</v>
      </c>
      <c r="AG11" s="136"/>
      <c r="AH11" s="136"/>
      <c r="AI11" s="136"/>
      <c r="AJ11" s="136"/>
    </row>
    <row r="12" spans="1:36" ht="24" x14ac:dyDescent="0.25">
      <c r="A12" s="62">
        <v>6</v>
      </c>
      <c r="B12" s="63" t="s">
        <v>146</v>
      </c>
      <c r="C12" s="63"/>
      <c r="D12" s="48" t="s">
        <v>40</v>
      </c>
      <c r="E12" s="227" t="s">
        <v>31</v>
      </c>
      <c r="F12" s="48" t="s">
        <v>41</v>
      </c>
      <c r="G12" s="16">
        <v>22484.86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73">
        <v>1</v>
      </c>
      <c r="W12" s="73">
        <v>1</v>
      </c>
      <c r="X12" s="73">
        <v>0</v>
      </c>
      <c r="Y12" s="33">
        <f t="shared" si="6"/>
        <v>10</v>
      </c>
      <c r="Z12" s="33">
        <v>363.55</v>
      </c>
      <c r="AA12" s="33">
        <f t="shared" si="9"/>
        <v>5122.5700000000006</v>
      </c>
      <c r="AB12" s="33">
        <f t="shared" si="10"/>
        <v>100</v>
      </c>
      <c r="AC12" s="33">
        <f t="shared" si="11"/>
        <v>5122.5700000000006</v>
      </c>
      <c r="AD12" s="33">
        <f t="shared" si="7"/>
        <v>100</v>
      </c>
      <c r="AE12" s="33">
        <f t="shared" si="12"/>
        <v>0</v>
      </c>
      <c r="AF12" s="14">
        <f t="shared" si="8"/>
        <v>0</v>
      </c>
      <c r="AG12" s="136"/>
      <c r="AH12" s="136"/>
      <c r="AI12" s="136"/>
      <c r="AJ12" s="136"/>
    </row>
    <row r="13" spans="1:36" ht="36" x14ac:dyDescent="0.25">
      <c r="A13" s="62">
        <v>7</v>
      </c>
      <c r="B13" s="63" t="s">
        <v>146</v>
      </c>
      <c r="C13" s="63"/>
      <c r="D13" s="48" t="s">
        <v>42</v>
      </c>
      <c r="E13" s="227" t="s">
        <v>31</v>
      </c>
      <c r="F13" s="48" t="s">
        <v>43</v>
      </c>
      <c r="G13" s="16">
        <v>62268.27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73">
        <v>4</v>
      </c>
      <c r="W13" s="73">
        <v>5</v>
      </c>
      <c r="X13" s="73">
        <v>0</v>
      </c>
      <c r="Y13" s="33">
        <f t="shared" si="6"/>
        <v>12.5</v>
      </c>
      <c r="Z13" s="33">
        <v>5557.29</v>
      </c>
      <c r="AA13" s="33">
        <f t="shared" si="9"/>
        <v>18597.68</v>
      </c>
      <c r="AB13" s="33">
        <f t="shared" si="10"/>
        <v>100</v>
      </c>
      <c r="AC13" s="33">
        <f t="shared" si="11"/>
        <v>18597.68</v>
      </c>
      <c r="AD13" s="33">
        <f t="shared" si="7"/>
        <v>100</v>
      </c>
      <c r="AE13" s="33">
        <f t="shared" si="12"/>
        <v>0</v>
      </c>
      <c r="AF13" s="14">
        <f t="shared" si="8"/>
        <v>0</v>
      </c>
      <c r="AG13" s="136"/>
      <c r="AH13" s="136"/>
      <c r="AI13" s="136"/>
      <c r="AJ13" s="136"/>
    </row>
    <row r="14" spans="1:36" ht="24" x14ac:dyDescent="0.25">
      <c r="A14" s="62">
        <v>8</v>
      </c>
      <c r="B14" s="63" t="s">
        <v>146</v>
      </c>
      <c r="C14" s="63"/>
      <c r="D14" s="48" t="s">
        <v>44</v>
      </c>
      <c r="E14" s="227" t="s">
        <v>45</v>
      </c>
      <c r="F14" s="48" t="s">
        <v>46</v>
      </c>
      <c r="G14" s="16">
        <v>9637.2900000000009</v>
      </c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>IF(P14=0,0,T14/P14)*100</f>
        <v>43.080003579318515</v>
      </c>
      <c r="V14" s="73">
        <v>0</v>
      </c>
      <c r="W14" s="73">
        <v>0</v>
      </c>
      <c r="X14" s="73">
        <v>0</v>
      </c>
      <c r="Y14" s="33">
        <f t="shared" si="6"/>
        <v>0</v>
      </c>
      <c r="Z14" s="33">
        <v>0</v>
      </c>
      <c r="AA14" s="33">
        <f t="shared" si="9"/>
        <v>3707.03</v>
      </c>
      <c r="AB14" s="33">
        <f t="shared" si="10"/>
        <v>100</v>
      </c>
      <c r="AC14" s="33">
        <f t="shared" si="11"/>
        <v>3707.03</v>
      </c>
      <c r="AD14" s="33">
        <f t="shared" si="7"/>
        <v>100</v>
      </c>
      <c r="AE14" s="33">
        <f t="shared" si="12"/>
        <v>0</v>
      </c>
      <c r="AF14" s="14">
        <f t="shared" si="8"/>
        <v>0</v>
      </c>
      <c r="AG14" s="136"/>
      <c r="AH14" s="136"/>
      <c r="AI14" s="136"/>
      <c r="AJ14" s="136"/>
    </row>
    <row r="15" spans="1:36" ht="36" x14ac:dyDescent="0.25">
      <c r="A15" s="62">
        <v>9</v>
      </c>
      <c r="B15" s="63" t="s">
        <v>146</v>
      </c>
      <c r="C15" s="63"/>
      <c r="D15" s="48" t="s">
        <v>47</v>
      </c>
      <c r="E15" s="227" t="s">
        <v>31</v>
      </c>
      <c r="F15" s="48" t="s">
        <v>48</v>
      </c>
      <c r="G15" s="16">
        <v>76905.289999999994</v>
      </c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3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73">
        <v>7</v>
      </c>
      <c r="W15" s="73">
        <v>8</v>
      </c>
      <c r="X15" s="73">
        <v>0</v>
      </c>
      <c r="Y15" s="33">
        <f t="shared" si="6"/>
        <v>77.777777777777786</v>
      </c>
      <c r="Z15" s="33">
        <v>15354.28</v>
      </c>
      <c r="AA15" s="33">
        <f t="shared" si="9"/>
        <v>15628.34</v>
      </c>
      <c r="AB15" s="33">
        <f t="shared" si="10"/>
        <v>100</v>
      </c>
      <c r="AC15" s="33">
        <f t="shared" si="11"/>
        <v>15628.34</v>
      </c>
      <c r="AD15" s="33">
        <f t="shared" si="7"/>
        <v>100</v>
      </c>
      <c r="AE15" s="33">
        <f t="shared" si="12"/>
        <v>0</v>
      </c>
      <c r="AF15" s="14">
        <f t="shared" si="8"/>
        <v>0</v>
      </c>
      <c r="AG15" s="136"/>
      <c r="AH15" s="136"/>
      <c r="AI15" s="136"/>
      <c r="AJ15" s="136"/>
    </row>
    <row r="16" spans="1:36" ht="24" x14ac:dyDescent="0.25">
      <c r="A16" s="62">
        <v>10</v>
      </c>
      <c r="B16" s="63" t="s">
        <v>146</v>
      </c>
      <c r="C16" s="63"/>
      <c r="D16" s="48" t="s">
        <v>49</v>
      </c>
      <c r="E16" s="227" t="s">
        <v>50</v>
      </c>
      <c r="F16" s="48" t="s">
        <v>51</v>
      </c>
      <c r="G16" s="16">
        <v>20051.7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3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73">
        <v>3</v>
      </c>
      <c r="W16" s="73">
        <v>5</v>
      </c>
      <c r="X16" s="73">
        <v>0</v>
      </c>
      <c r="Y16" s="33">
        <f t="shared" si="6"/>
        <v>18.75</v>
      </c>
      <c r="Z16" s="33">
        <v>2993.81</v>
      </c>
      <c r="AA16" s="33">
        <f t="shared" si="9"/>
        <v>4038.9700000000003</v>
      </c>
      <c r="AB16" s="33">
        <f t="shared" si="10"/>
        <v>100</v>
      </c>
      <c r="AC16" s="33">
        <f t="shared" si="11"/>
        <v>4038.9700000000003</v>
      </c>
      <c r="AD16" s="33">
        <f t="shared" si="7"/>
        <v>100</v>
      </c>
      <c r="AE16" s="33">
        <f t="shared" si="12"/>
        <v>0</v>
      </c>
      <c r="AF16" s="14">
        <f t="shared" si="8"/>
        <v>0</v>
      </c>
      <c r="AG16" s="136"/>
      <c r="AH16" s="136"/>
      <c r="AI16" s="136"/>
      <c r="AJ16" s="136"/>
    </row>
    <row r="17" spans="1:36" ht="36" x14ac:dyDescent="0.25">
      <c r="A17" s="62">
        <v>11</v>
      </c>
      <c r="B17" s="63" t="s">
        <v>146</v>
      </c>
      <c r="C17" s="63"/>
      <c r="D17" s="48" t="s">
        <v>52</v>
      </c>
      <c r="E17" s="227" t="s">
        <v>31</v>
      </c>
      <c r="F17" s="48" t="s">
        <v>53</v>
      </c>
      <c r="G17" s="16">
        <v>15992.95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3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73">
        <v>7</v>
      </c>
      <c r="W17" s="73">
        <v>7</v>
      </c>
      <c r="X17" s="73">
        <v>0</v>
      </c>
      <c r="Y17" s="33">
        <f t="shared" si="6"/>
        <v>53.846153846153847</v>
      </c>
      <c r="Z17" s="33">
        <v>19320.189999999999</v>
      </c>
      <c r="AA17" s="33">
        <f t="shared" si="9"/>
        <v>20000.559999999998</v>
      </c>
      <c r="AB17" s="33">
        <f t="shared" si="10"/>
        <v>100</v>
      </c>
      <c r="AC17" s="33">
        <f t="shared" si="11"/>
        <v>20000.559999999998</v>
      </c>
      <c r="AD17" s="33">
        <f t="shared" si="7"/>
        <v>100</v>
      </c>
      <c r="AE17" s="33">
        <f t="shared" si="12"/>
        <v>0</v>
      </c>
      <c r="AF17" s="14">
        <f t="shared" si="8"/>
        <v>0</v>
      </c>
      <c r="AG17" s="136"/>
      <c r="AH17" s="136"/>
      <c r="AI17" s="136"/>
      <c r="AJ17" s="136"/>
    </row>
    <row r="18" spans="1:36" ht="36" x14ac:dyDescent="0.25">
      <c r="A18" s="62">
        <v>12</v>
      </c>
      <c r="B18" s="63" t="s">
        <v>146</v>
      </c>
      <c r="C18" s="63"/>
      <c r="D18" s="48" t="s">
        <v>54</v>
      </c>
      <c r="E18" s="227" t="s">
        <v>28</v>
      </c>
      <c r="F18" s="48" t="s">
        <v>55</v>
      </c>
      <c r="G18" s="16">
        <v>42617.1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3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73">
        <v>5</v>
      </c>
      <c r="W18" s="73">
        <v>9</v>
      </c>
      <c r="X18" s="73">
        <v>0</v>
      </c>
      <c r="Y18" s="33">
        <f t="shared" si="6"/>
        <v>15.625</v>
      </c>
      <c r="Z18" s="33">
        <v>10804.64</v>
      </c>
      <c r="AA18" s="33">
        <f t="shared" si="9"/>
        <v>26316.39</v>
      </c>
      <c r="AB18" s="33">
        <f t="shared" si="10"/>
        <v>100</v>
      </c>
      <c r="AC18" s="33">
        <f t="shared" si="11"/>
        <v>26316.39</v>
      </c>
      <c r="AD18" s="33">
        <f t="shared" si="7"/>
        <v>100</v>
      </c>
      <c r="AE18" s="33">
        <f t="shared" si="12"/>
        <v>0</v>
      </c>
      <c r="AF18" s="14">
        <f t="shared" si="8"/>
        <v>0</v>
      </c>
      <c r="AG18" s="136"/>
      <c r="AH18" s="136"/>
      <c r="AI18" s="136"/>
      <c r="AJ18" s="136"/>
    </row>
    <row r="19" spans="1:36" ht="24" x14ac:dyDescent="0.25">
      <c r="A19" s="62">
        <v>13</v>
      </c>
      <c r="B19" s="63" t="s">
        <v>146</v>
      </c>
      <c r="C19" s="63"/>
      <c r="D19" s="48" t="s">
        <v>56</v>
      </c>
      <c r="E19" s="227" t="s">
        <v>57</v>
      </c>
      <c r="F19" s="48" t="s">
        <v>58</v>
      </c>
      <c r="G19" s="16">
        <v>18009.21</v>
      </c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3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73">
        <v>6</v>
      </c>
      <c r="W19" s="73">
        <v>6</v>
      </c>
      <c r="X19" s="73">
        <v>0</v>
      </c>
      <c r="Y19" s="33">
        <f t="shared" si="6"/>
        <v>26.086956521739129</v>
      </c>
      <c r="Z19" s="33">
        <v>16879.849999999999</v>
      </c>
      <c r="AA19" s="33">
        <f t="shared" si="9"/>
        <v>26223.21</v>
      </c>
      <c r="AB19" s="33">
        <f t="shared" si="10"/>
        <v>100</v>
      </c>
      <c r="AC19" s="33">
        <f t="shared" si="11"/>
        <v>26223.21</v>
      </c>
      <c r="AD19" s="33">
        <f t="shared" si="7"/>
        <v>100</v>
      </c>
      <c r="AE19" s="33">
        <f t="shared" si="12"/>
        <v>0</v>
      </c>
      <c r="AF19" s="14">
        <f t="shared" si="8"/>
        <v>0</v>
      </c>
      <c r="AG19" s="136"/>
      <c r="AH19" s="136"/>
      <c r="AI19" s="136"/>
      <c r="AJ19" s="136"/>
    </row>
    <row r="20" spans="1:36" ht="36" x14ac:dyDescent="0.25">
      <c r="A20" s="62">
        <v>14</v>
      </c>
      <c r="B20" s="63" t="s">
        <v>146</v>
      </c>
      <c r="C20" s="63"/>
      <c r="D20" s="48" t="s">
        <v>59</v>
      </c>
      <c r="E20" s="227" t="s">
        <v>60</v>
      </c>
      <c r="F20" s="48" t="s">
        <v>61</v>
      </c>
      <c r="G20" s="16">
        <v>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73">
        <v>0</v>
      </c>
      <c r="W20" s="73">
        <v>0</v>
      </c>
      <c r="X20" s="73">
        <v>0</v>
      </c>
      <c r="Y20" s="33">
        <f t="shared" si="6"/>
        <v>0</v>
      </c>
      <c r="Z20" s="33">
        <v>0</v>
      </c>
      <c r="AA20" s="33">
        <f t="shared" si="9"/>
        <v>0</v>
      </c>
      <c r="AB20" s="33" t="e">
        <f t="shared" si="10"/>
        <v>#DIV/0!</v>
      </c>
      <c r="AC20" s="33">
        <f t="shared" si="11"/>
        <v>0</v>
      </c>
      <c r="AD20" s="33">
        <f t="shared" si="7"/>
        <v>0</v>
      </c>
      <c r="AE20" s="33">
        <f t="shared" si="12"/>
        <v>0</v>
      </c>
      <c r="AF20" s="14">
        <f t="shared" si="8"/>
        <v>0</v>
      </c>
      <c r="AG20" s="136"/>
      <c r="AH20" s="136"/>
      <c r="AI20" s="136"/>
      <c r="AJ20" s="136"/>
    </row>
    <row r="21" spans="1:36" ht="24" x14ac:dyDescent="0.25">
      <c r="A21" s="62">
        <v>15</v>
      </c>
      <c r="B21" s="63" t="s">
        <v>146</v>
      </c>
      <c r="C21" s="63"/>
      <c r="D21" s="48" t="s">
        <v>62</v>
      </c>
      <c r="E21" s="227" t="s">
        <v>63</v>
      </c>
      <c r="F21" s="48" t="s">
        <v>64</v>
      </c>
      <c r="G21" s="16">
        <v>19196.240000000002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3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73">
        <v>7</v>
      </c>
      <c r="W21" s="73">
        <v>12</v>
      </c>
      <c r="X21" s="73">
        <v>0</v>
      </c>
      <c r="Y21" s="33">
        <f t="shared" si="6"/>
        <v>23.333333333333332</v>
      </c>
      <c r="Z21" s="33">
        <v>10143.84</v>
      </c>
      <c r="AA21" s="33">
        <f t="shared" si="9"/>
        <v>17496.669999999998</v>
      </c>
      <c r="AB21" s="33">
        <f t="shared" si="10"/>
        <v>100</v>
      </c>
      <c r="AC21" s="33">
        <f t="shared" si="11"/>
        <v>17496.669999999998</v>
      </c>
      <c r="AD21" s="33">
        <f t="shared" si="7"/>
        <v>100</v>
      </c>
      <c r="AE21" s="33">
        <f t="shared" si="12"/>
        <v>0</v>
      </c>
      <c r="AF21" s="14">
        <f t="shared" si="8"/>
        <v>0</v>
      </c>
      <c r="AG21" s="136"/>
      <c r="AH21" s="136"/>
      <c r="AI21" s="136"/>
      <c r="AJ21" s="136"/>
    </row>
    <row r="22" spans="1:36" ht="24" x14ac:dyDescent="0.25">
      <c r="A22" s="62">
        <v>16</v>
      </c>
      <c r="B22" s="63" t="s">
        <v>146</v>
      </c>
      <c r="C22" s="63"/>
      <c r="D22" s="48" t="s">
        <v>65</v>
      </c>
      <c r="E22" s="227" t="s">
        <v>31</v>
      </c>
      <c r="F22" s="48" t="s">
        <v>66</v>
      </c>
      <c r="G22" s="16">
        <v>37327.589999999997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3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73">
        <v>6</v>
      </c>
      <c r="W22" s="73">
        <v>8</v>
      </c>
      <c r="X22" s="73">
        <v>0</v>
      </c>
      <c r="Y22" s="33">
        <f t="shared" si="6"/>
        <v>33.333333333333329</v>
      </c>
      <c r="Z22" s="33">
        <v>7731.78</v>
      </c>
      <c r="AA22" s="33">
        <f t="shared" si="9"/>
        <v>14067.09</v>
      </c>
      <c r="AB22" s="33">
        <f t="shared" si="10"/>
        <v>100</v>
      </c>
      <c r="AC22" s="33">
        <f t="shared" si="11"/>
        <v>14067.09</v>
      </c>
      <c r="AD22" s="33">
        <f t="shared" si="7"/>
        <v>100</v>
      </c>
      <c r="AE22" s="33">
        <f t="shared" si="12"/>
        <v>0</v>
      </c>
      <c r="AF22" s="14">
        <f t="shared" si="8"/>
        <v>0</v>
      </c>
      <c r="AG22" s="136"/>
      <c r="AH22" s="136"/>
      <c r="AI22" s="136"/>
      <c r="AJ22" s="136"/>
    </row>
    <row r="23" spans="1:36" ht="36" x14ac:dyDescent="0.25">
      <c r="A23" s="62">
        <v>17</v>
      </c>
      <c r="B23" s="63" t="s">
        <v>146</v>
      </c>
      <c r="C23" s="63"/>
      <c r="D23" s="48" t="s">
        <v>67</v>
      </c>
      <c r="E23" s="227" t="s">
        <v>68</v>
      </c>
      <c r="F23" s="48" t="s">
        <v>69</v>
      </c>
      <c r="G23" s="16">
        <v>28831.58</v>
      </c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73">
        <v>0</v>
      </c>
      <c r="W23" s="73">
        <v>0</v>
      </c>
      <c r="X23" s="73">
        <v>0</v>
      </c>
      <c r="Y23" s="33">
        <f t="shared" si="6"/>
        <v>0</v>
      </c>
      <c r="Z23" s="33">
        <v>0</v>
      </c>
      <c r="AA23" s="33">
        <f t="shared" si="9"/>
        <v>4382.9799999999996</v>
      </c>
      <c r="AB23" s="33">
        <f t="shared" si="10"/>
        <v>100</v>
      </c>
      <c r="AC23" s="33">
        <f t="shared" si="11"/>
        <v>4382.9799999999996</v>
      </c>
      <c r="AD23" s="33">
        <f t="shared" si="7"/>
        <v>100</v>
      </c>
      <c r="AE23" s="33">
        <f t="shared" si="12"/>
        <v>0</v>
      </c>
      <c r="AF23" s="14">
        <f t="shared" si="8"/>
        <v>0</v>
      </c>
      <c r="AG23" s="136"/>
      <c r="AH23" s="136"/>
      <c r="AI23" s="136"/>
      <c r="AJ23" s="136"/>
    </row>
    <row r="24" spans="1:36" ht="24" x14ac:dyDescent="0.25">
      <c r="A24" s="62">
        <v>18</v>
      </c>
      <c r="B24" s="63" t="s">
        <v>146</v>
      </c>
      <c r="C24" s="63"/>
      <c r="D24" s="48" t="s">
        <v>70</v>
      </c>
      <c r="E24" s="227" t="s">
        <v>31</v>
      </c>
      <c r="F24" s="48" t="s">
        <v>71</v>
      </c>
      <c r="G24" s="16">
        <v>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73">
        <v>0</v>
      </c>
      <c r="W24" s="73">
        <v>0</v>
      </c>
      <c r="X24" s="73">
        <v>0</v>
      </c>
      <c r="Y24" s="33">
        <f t="shared" si="6"/>
        <v>0</v>
      </c>
      <c r="Z24" s="33">
        <v>0</v>
      </c>
      <c r="AA24" s="33">
        <f t="shared" si="9"/>
        <v>0</v>
      </c>
      <c r="AB24" s="33" t="e">
        <f t="shared" si="10"/>
        <v>#DIV/0!</v>
      </c>
      <c r="AC24" s="33">
        <f t="shared" si="11"/>
        <v>0</v>
      </c>
      <c r="AD24" s="33">
        <f t="shared" si="7"/>
        <v>0</v>
      </c>
      <c r="AE24" s="33">
        <f t="shared" si="12"/>
        <v>0</v>
      </c>
      <c r="AF24" s="14">
        <f t="shared" si="8"/>
        <v>0</v>
      </c>
      <c r="AG24" s="136"/>
      <c r="AH24" s="136"/>
      <c r="AI24" s="136"/>
      <c r="AJ24" s="136"/>
    </row>
    <row r="25" spans="1:36" ht="24" x14ac:dyDescent="0.25">
      <c r="A25" s="62">
        <v>19</v>
      </c>
      <c r="B25" s="63" t="s">
        <v>146</v>
      </c>
      <c r="C25" s="63"/>
      <c r="D25" s="48" t="s">
        <v>72</v>
      </c>
      <c r="E25" s="227" t="s">
        <v>73</v>
      </c>
      <c r="F25" s="48" t="s">
        <v>74</v>
      </c>
      <c r="G25" s="16">
        <v>13924.58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73">
        <v>0</v>
      </c>
      <c r="W25" s="73">
        <v>0</v>
      </c>
      <c r="X25" s="73">
        <v>0</v>
      </c>
      <c r="Y25" s="33">
        <f t="shared" si="6"/>
        <v>0</v>
      </c>
      <c r="Z25" s="33">
        <v>0</v>
      </c>
      <c r="AA25" s="33">
        <f t="shared" si="9"/>
        <v>563.33000000000004</v>
      </c>
      <c r="AB25" s="33">
        <f t="shared" si="10"/>
        <v>100</v>
      </c>
      <c r="AC25" s="33">
        <f t="shared" si="11"/>
        <v>563.33000000000004</v>
      </c>
      <c r="AD25" s="33">
        <f t="shared" si="7"/>
        <v>100</v>
      </c>
      <c r="AE25" s="33">
        <f t="shared" si="12"/>
        <v>0</v>
      </c>
      <c r="AF25" s="14">
        <f t="shared" si="8"/>
        <v>0</v>
      </c>
      <c r="AG25" s="136"/>
      <c r="AH25" s="136"/>
      <c r="AI25" s="136"/>
      <c r="AJ25" s="136"/>
    </row>
    <row r="26" spans="1:36" ht="36" x14ac:dyDescent="0.25">
      <c r="A26" s="62">
        <v>20</v>
      </c>
      <c r="B26" s="63" t="s">
        <v>146</v>
      </c>
      <c r="C26" s="63"/>
      <c r="D26" s="48" t="s">
        <v>75</v>
      </c>
      <c r="E26" s="227" t="s">
        <v>76</v>
      </c>
      <c r="F26" s="48" t="s">
        <v>77</v>
      </c>
      <c r="G26" s="16">
        <v>10591.53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3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73">
        <v>16</v>
      </c>
      <c r="W26" s="73">
        <v>21</v>
      </c>
      <c r="X26" s="73">
        <v>0</v>
      </c>
      <c r="Y26" s="33">
        <f t="shared" si="6"/>
        <v>40</v>
      </c>
      <c r="Z26" s="33">
        <v>17992.41</v>
      </c>
      <c r="AA26" s="33">
        <f t="shared" si="9"/>
        <v>19323.27</v>
      </c>
      <c r="AB26" s="33">
        <f t="shared" si="10"/>
        <v>100</v>
      </c>
      <c r="AC26" s="33">
        <f>AA26</f>
        <v>19323.27</v>
      </c>
      <c r="AD26" s="33">
        <f t="shared" si="7"/>
        <v>100</v>
      </c>
      <c r="AE26" s="33">
        <f t="shared" si="12"/>
        <v>0</v>
      </c>
      <c r="AF26" s="14">
        <f t="shared" si="8"/>
        <v>0</v>
      </c>
      <c r="AG26" s="136"/>
      <c r="AH26" s="136"/>
      <c r="AI26" s="136"/>
      <c r="AJ26" s="136"/>
    </row>
    <row r="27" spans="1:36" ht="24" x14ac:dyDescent="0.25">
      <c r="A27" s="62">
        <v>21</v>
      </c>
      <c r="B27" s="63" t="s">
        <v>146</v>
      </c>
      <c r="C27" s="63"/>
      <c r="D27" s="48" t="s">
        <v>78</v>
      </c>
      <c r="E27" s="227" t="s">
        <v>31</v>
      </c>
      <c r="F27" s="48" t="s">
        <v>79</v>
      </c>
      <c r="G27" s="16">
        <v>18470.63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3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73">
        <v>0</v>
      </c>
      <c r="W27" s="73">
        <v>0</v>
      </c>
      <c r="X27" s="73">
        <v>0</v>
      </c>
      <c r="Y27" s="33">
        <f t="shared" si="6"/>
        <v>0</v>
      </c>
      <c r="Z27" s="33">
        <v>0</v>
      </c>
      <c r="AA27" s="33">
        <f t="shared" si="9"/>
        <v>10869.96</v>
      </c>
      <c r="AB27" s="33">
        <f t="shared" si="10"/>
        <v>100</v>
      </c>
      <c r="AC27" s="33">
        <f t="shared" si="11"/>
        <v>10869.96</v>
      </c>
      <c r="AD27" s="33">
        <f t="shared" si="7"/>
        <v>100</v>
      </c>
      <c r="AE27" s="33">
        <f t="shared" si="12"/>
        <v>0</v>
      </c>
      <c r="AF27" s="14">
        <f t="shared" si="8"/>
        <v>0</v>
      </c>
      <c r="AG27" s="136"/>
      <c r="AH27" s="136"/>
      <c r="AI27" s="136"/>
      <c r="AJ27" s="136"/>
    </row>
    <row r="28" spans="1:36" ht="24" x14ac:dyDescent="0.25">
      <c r="A28" s="62">
        <v>22</v>
      </c>
      <c r="B28" s="63" t="s">
        <v>146</v>
      </c>
      <c r="C28" s="63"/>
      <c r="D28" s="48" t="s">
        <v>80</v>
      </c>
      <c r="E28" s="227" t="s">
        <v>28</v>
      </c>
      <c r="F28" s="48" t="s">
        <v>81</v>
      </c>
      <c r="G28" s="16">
        <v>105650.25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3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73">
        <v>15</v>
      </c>
      <c r="W28" s="73">
        <v>20</v>
      </c>
      <c r="X28" s="73">
        <v>0</v>
      </c>
      <c r="Y28" s="33">
        <f t="shared" si="6"/>
        <v>26.785714285714285</v>
      </c>
      <c r="Z28" s="33">
        <v>22458.34</v>
      </c>
      <c r="AA28" s="33">
        <f t="shared" si="9"/>
        <v>34228.51</v>
      </c>
      <c r="AB28" s="33">
        <f t="shared" si="10"/>
        <v>100</v>
      </c>
      <c r="AC28" s="33">
        <f t="shared" si="11"/>
        <v>34228.51</v>
      </c>
      <c r="AD28" s="33">
        <f t="shared" si="7"/>
        <v>100</v>
      </c>
      <c r="AE28" s="33">
        <f t="shared" si="12"/>
        <v>0</v>
      </c>
      <c r="AF28" s="14">
        <f t="shared" si="8"/>
        <v>0</v>
      </c>
      <c r="AG28" s="136"/>
      <c r="AH28" s="136"/>
      <c r="AI28" s="136"/>
      <c r="AJ28" s="136"/>
    </row>
    <row r="29" spans="1:36" ht="36" x14ac:dyDescent="0.25">
      <c r="A29" s="62">
        <v>23</v>
      </c>
      <c r="B29" s="63" t="s">
        <v>146</v>
      </c>
      <c r="C29" s="63"/>
      <c r="D29" s="48" t="s">
        <v>82</v>
      </c>
      <c r="E29" s="227" t="s">
        <v>31</v>
      </c>
      <c r="F29" s="48" t="s">
        <v>83</v>
      </c>
      <c r="G29" s="16">
        <v>26371.06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3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73">
        <v>8</v>
      </c>
      <c r="W29" s="73">
        <v>12</v>
      </c>
      <c r="X29" s="73">
        <v>0</v>
      </c>
      <c r="Y29" s="33">
        <f t="shared" si="6"/>
        <v>33.333333333333329</v>
      </c>
      <c r="Z29" s="33">
        <v>22881.83</v>
      </c>
      <c r="AA29" s="33">
        <f t="shared" si="9"/>
        <v>31155.530000000002</v>
      </c>
      <c r="AB29" s="33">
        <f t="shared" si="10"/>
        <v>100</v>
      </c>
      <c r="AC29" s="33">
        <f t="shared" si="11"/>
        <v>31155.530000000002</v>
      </c>
      <c r="AD29" s="33">
        <f t="shared" si="7"/>
        <v>100</v>
      </c>
      <c r="AE29" s="33">
        <f t="shared" si="12"/>
        <v>0</v>
      </c>
      <c r="AF29" s="14">
        <f t="shared" si="8"/>
        <v>0</v>
      </c>
      <c r="AG29" s="136"/>
      <c r="AH29" s="136"/>
      <c r="AI29" s="136"/>
      <c r="AJ29" s="136"/>
    </row>
    <row r="30" spans="1:36" ht="24" x14ac:dyDescent="0.25">
      <c r="A30" s="62">
        <v>24</v>
      </c>
      <c r="B30" s="63" t="s">
        <v>146</v>
      </c>
      <c r="C30" s="63"/>
      <c r="D30" s="48" t="s">
        <v>84</v>
      </c>
      <c r="E30" s="227" t="s">
        <v>31</v>
      </c>
      <c r="F30" s="48" t="s">
        <v>85</v>
      </c>
      <c r="G30" s="16">
        <v>26288.080000000002</v>
      </c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3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73">
        <v>0</v>
      </c>
      <c r="W30" s="73">
        <v>0</v>
      </c>
      <c r="X30" s="73">
        <v>0</v>
      </c>
      <c r="Y30" s="33">
        <f t="shared" si="6"/>
        <v>0</v>
      </c>
      <c r="Z30" s="33">
        <v>0</v>
      </c>
      <c r="AA30" s="33">
        <f t="shared" si="9"/>
        <v>8845.52</v>
      </c>
      <c r="AB30" s="33">
        <f t="shared" si="10"/>
        <v>100</v>
      </c>
      <c r="AC30" s="33">
        <f t="shared" si="11"/>
        <v>8845.52</v>
      </c>
      <c r="AD30" s="33">
        <f t="shared" si="7"/>
        <v>100</v>
      </c>
      <c r="AE30" s="33">
        <f t="shared" si="12"/>
        <v>0</v>
      </c>
      <c r="AF30" s="14">
        <f t="shared" si="8"/>
        <v>0</v>
      </c>
      <c r="AG30" s="136"/>
      <c r="AH30" s="136"/>
      <c r="AI30" s="136"/>
      <c r="AJ30" s="136"/>
    </row>
    <row r="31" spans="1:36" ht="24" x14ac:dyDescent="0.25">
      <c r="A31" s="62">
        <v>25</v>
      </c>
      <c r="B31" s="63" t="s">
        <v>146</v>
      </c>
      <c r="C31" s="63"/>
      <c r="D31" s="48" t="s">
        <v>86</v>
      </c>
      <c r="E31" s="227" t="s">
        <v>31</v>
      </c>
      <c r="F31" s="48" t="s">
        <v>87</v>
      </c>
      <c r="G31" s="16">
        <v>78683.490000000005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3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73">
        <v>5</v>
      </c>
      <c r="W31" s="73">
        <v>9</v>
      </c>
      <c r="X31" s="73">
        <v>0</v>
      </c>
      <c r="Y31" s="33">
        <f t="shared" si="6"/>
        <v>11.904761904761903</v>
      </c>
      <c r="Z31" s="33">
        <v>25129.82</v>
      </c>
      <c r="AA31" s="33">
        <f t="shared" si="9"/>
        <v>39849.01</v>
      </c>
      <c r="AB31" s="33">
        <f t="shared" si="10"/>
        <v>100</v>
      </c>
      <c r="AC31" s="33">
        <f t="shared" si="11"/>
        <v>39849.01</v>
      </c>
      <c r="AD31" s="33">
        <f t="shared" si="7"/>
        <v>100</v>
      </c>
      <c r="AE31" s="33">
        <f t="shared" si="12"/>
        <v>0</v>
      </c>
      <c r="AF31" s="14">
        <f t="shared" si="8"/>
        <v>0</v>
      </c>
      <c r="AG31" s="136"/>
      <c r="AH31" s="136"/>
      <c r="AI31" s="136"/>
      <c r="AJ31" s="136"/>
    </row>
    <row r="32" spans="1:36" ht="24" x14ac:dyDescent="0.25">
      <c r="A32" s="62">
        <v>26</v>
      </c>
      <c r="B32" s="63" t="s">
        <v>146</v>
      </c>
      <c r="C32" s="63"/>
      <c r="D32" s="48" t="s">
        <v>88</v>
      </c>
      <c r="E32" s="227" t="s">
        <v>31</v>
      </c>
      <c r="F32" s="48" t="s">
        <v>89</v>
      </c>
      <c r="G32" s="16">
        <v>24921.24</v>
      </c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3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73">
        <v>1</v>
      </c>
      <c r="W32" s="73">
        <v>3</v>
      </c>
      <c r="X32" s="73">
        <v>0</v>
      </c>
      <c r="Y32" s="33">
        <f t="shared" si="6"/>
        <v>16.666666666666664</v>
      </c>
      <c r="Z32" s="33">
        <v>1534.68</v>
      </c>
      <c r="AA32" s="33">
        <f t="shared" si="9"/>
        <v>1534.68</v>
      </c>
      <c r="AB32" s="33">
        <f t="shared" si="10"/>
        <v>100</v>
      </c>
      <c r="AC32" s="33">
        <f t="shared" si="11"/>
        <v>1534.68</v>
      </c>
      <c r="AD32" s="33">
        <f t="shared" si="7"/>
        <v>100</v>
      </c>
      <c r="AE32" s="33">
        <f t="shared" si="12"/>
        <v>0</v>
      </c>
      <c r="AF32" s="14">
        <f t="shared" si="8"/>
        <v>0</v>
      </c>
      <c r="AG32" s="136"/>
      <c r="AH32" s="136"/>
      <c r="AI32" s="136"/>
      <c r="AJ32" s="136"/>
    </row>
    <row r="33" spans="1:36" ht="24" x14ac:dyDescent="0.25">
      <c r="A33" s="62">
        <v>27</v>
      </c>
      <c r="B33" s="63" t="s">
        <v>146</v>
      </c>
      <c r="C33" s="63"/>
      <c r="D33" s="48" t="s">
        <v>90</v>
      </c>
      <c r="E33" s="227" t="s">
        <v>60</v>
      </c>
      <c r="F33" s="48" t="s">
        <v>91</v>
      </c>
      <c r="G33" s="16">
        <v>0</v>
      </c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3"/>
        <v>0</v>
      </c>
      <c r="S33" s="14">
        <f t="shared" si="4"/>
        <v>0</v>
      </c>
      <c r="T33" s="14">
        <v>0</v>
      </c>
      <c r="U33" s="14">
        <f t="shared" si="5"/>
        <v>0</v>
      </c>
      <c r="V33" s="73">
        <v>0</v>
      </c>
      <c r="W33" s="73">
        <v>0</v>
      </c>
      <c r="X33" s="73">
        <v>0</v>
      </c>
      <c r="Y33" s="33">
        <f t="shared" si="6"/>
        <v>0</v>
      </c>
      <c r="Z33" s="33">
        <v>0</v>
      </c>
      <c r="AA33" s="33">
        <f t="shared" si="9"/>
        <v>0</v>
      </c>
      <c r="AB33" s="33" t="e">
        <f t="shared" si="10"/>
        <v>#DIV/0!</v>
      </c>
      <c r="AC33" s="33">
        <f t="shared" si="11"/>
        <v>0</v>
      </c>
      <c r="AD33" s="33">
        <f t="shared" si="7"/>
        <v>0</v>
      </c>
      <c r="AE33" s="33">
        <f t="shared" si="12"/>
        <v>0</v>
      </c>
      <c r="AF33" s="14">
        <f t="shared" si="8"/>
        <v>0</v>
      </c>
      <c r="AG33" s="136"/>
      <c r="AH33" s="136"/>
      <c r="AI33" s="136"/>
      <c r="AJ33" s="136"/>
    </row>
    <row r="34" spans="1:36" ht="36" x14ac:dyDescent="0.25">
      <c r="A34" s="62">
        <v>28</v>
      </c>
      <c r="B34" s="63" t="s">
        <v>146</v>
      </c>
      <c r="C34" s="63"/>
      <c r="D34" s="48" t="s">
        <v>92</v>
      </c>
      <c r="E34" s="227" t="s">
        <v>68</v>
      </c>
      <c r="F34" s="48" t="s">
        <v>93</v>
      </c>
      <c r="G34" s="16">
        <v>14490.35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3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73">
        <v>21</v>
      </c>
      <c r="W34" s="73">
        <v>29</v>
      </c>
      <c r="X34" s="73">
        <v>0</v>
      </c>
      <c r="Y34" s="33">
        <f t="shared" si="6"/>
        <v>44.680851063829785</v>
      </c>
      <c r="Z34" s="33">
        <v>15745.96</v>
      </c>
      <c r="AA34" s="33">
        <f t="shared" si="9"/>
        <v>29444.61</v>
      </c>
      <c r="AB34" s="33">
        <f t="shared" si="10"/>
        <v>100</v>
      </c>
      <c r="AC34" s="33">
        <f t="shared" si="11"/>
        <v>29444.61</v>
      </c>
      <c r="AD34" s="33">
        <f t="shared" si="7"/>
        <v>100</v>
      </c>
      <c r="AE34" s="33">
        <f t="shared" si="12"/>
        <v>0</v>
      </c>
      <c r="AF34" s="14">
        <f t="shared" si="8"/>
        <v>0</v>
      </c>
      <c r="AG34" s="136"/>
      <c r="AH34" s="136"/>
      <c r="AI34" s="136"/>
      <c r="AJ34" s="136"/>
    </row>
    <row r="35" spans="1:36" ht="24" x14ac:dyDescent="0.25">
      <c r="A35" s="62">
        <v>29</v>
      </c>
      <c r="B35" s="63" t="s">
        <v>146</v>
      </c>
      <c r="C35" s="63"/>
      <c r="D35" s="48" t="s">
        <v>94</v>
      </c>
      <c r="E35" s="227" t="s">
        <v>95</v>
      </c>
      <c r="F35" s="48" t="s">
        <v>96</v>
      </c>
      <c r="G35" s="16">
        <v>28200.33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3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73">
        <v>3</v>
      </c>
      <c r="W35" s="73">
        <v>5</v>
      </c>
      <c r="X35" s="73">
        <v>0</v>
      </c>
      <c r="Y35" s="33">
        <f t="shared" si="6"/>
        <v>13.636363636363635</v>
      </c>
      <c r="Z35" s="33">
        <v>2769.72</v>
      </c>
      <c r="AA35" s="33">
        <f t="shared" si="9"/>
        <v>7005.01</v>
      </c>
      <c r="AB35" s="33">
        <f t="shared" si="10"/>
        <v>100</v>
      </c>
      <c r="AC35" s="33">
        <f t="shared" si="11"/>
        <v>7005.01</v>
      </c>
      <c r="AD35" s="33">
        <f t="shared" si="7"/>
        <v>100</v>
      </c>
      <c r="AE35" s="33">
        <f t="shared" si="12"/>
        <v>0</v>
      </c>
      <c r="AF35" s="14">
        <f t="shared" si="8"/>
        <v>0</v>
      </c>
      <c r="AG35" s="136"/>
      <c r="AH35" s="136"/>
      <c r="AI35" s="136"/>
      <c r="AJ35" s="136"/>
    </row>
    <row r="36" spans="1:36" ht="24" x14ac:dyDescent="0.25">
      <c r="A36" s="62">
        <v>30</v>
      </c>
      <c r="B36" s="63" t="s">
        <v>146</v>
      </c>
      <c r="C36" s="63"/>
      <c r="D36" s="48" t="s">
        <v>97</v>
      </c>
      <c r="E36" s="227" t="s">
        <v>63</v>
      </c>
      <c r="F36" s="48" t="s">
        <v>98</v>
      </c>
      <c r="G36" s="16">
        <v>10843.88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3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73">
        <v>1</v>
      </c>
      <c r="W36" s="73">
        <v>1</v>
      </c>
      <c r="X36" s="73">
        <v>0</v>
      </c>
      <c r="Y36" s="33">
        <f t="shared" si="6"/>
        <v>2.9411764705882351</v>
      </c>
      <c r="Z36" s="33">
        <v>2111.87</v>
      </c>
      <c r="AA36" s="33">
        <f t="shared" si="9"/>
        <v>3236.91</v>
      </c>
      <c r="AB36" s="33">
        <f t="shared" si="10"/>
        <v>100</v>
      </c>
      <c r="AC36" s="33">
        <f t="shared" si="11"/>
        <v>3236.91</v>
      </c>
      <c r="AD36" s="33">
        <f t="shared" si="7"/>
        <v>100</v>
      </c>
      <c r="AE36" s="33">
        <f t="shared" si="12"/>
        <v>0</v>
      </c>
      <c r="AF36" s="14">
        <f t="shared" si="8"/>
        <v>0</v>
      </c>
      <c r="AG36" s="136"/>
      <c r="AH36" s="136"/>
      <c r="AI36" s="136"/>
      <c r="AJ36" s="136"/>
    </row>
    <row r="37" spans="1:36" ht="24" x14ac:dyDescent="0.25">
      <c r="A37" s="62">
        <v>31</v>
      </c>
      <c r="B37" s="63" t="s">
        <v>146</v>
      </c>
      <c r="C37" s="63"/>
      <c r="D37" s="48" t="s">
        <v>99</v>
      </c>
      <c r="E37" s="227" t="s">
        <v>31</v>
      </c>
      <c r="F37" s="48" t="s">
        <v>100</v>
      </c>
      <c r="G37" s="16">
        <v>28300.68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3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73">
        <v>2</v>
      </c>
      <c r="W37" s="73">
        <v>2</v>
      </c>
      <c r="X37" s="73">
        <v>0</v>
      </c>
      <c r="Y37" s="33">
        <f t="shared" si="6"/>
        <v>15.384615384615385</v>
      </c>
      <c r="Z37" s="33">
        <v>2563.88</v>
      </c>
      <c r="AA37" s="33">
        <f t="shared" si="9"/>
        <v>5027.29</v>
      </c>
      <c r="AB37" s="33">
        <f t="shared" si="10"/>
        <v>100</v>
      </c>
      <c r="AC37" s="33">
        <f>AA37</f>
        <v>5027.29</v>
      </c>
      <c r="AD37" s="33">
        <f t="shared" si="7"/>
        <v>100</v>
      </c>
      <c r="AE37" s="33">
        <f t="shared" si="12"/>
        <v>0</v>
      </c>
      <c r="AF37" s="14">
        <f t="shared" si="8"/>
        <v>0</v>
      </c>
      <c r="AG37" s="136"/>
      <c r="AH37" s="136"/>
      <c r="AI37" s="136"/>
      <c r="AJ37" s="136"/>
    </row>
    <row r="38" spans="1:36" ht="36" x14ac:dyDescent="0.25">
      <c r="A38" s="62">
        <v>32</v>
      </c>
      <c r="B38" s="63" t="s">
        <v>146</v>
      </c>
      <c r="C38" s="63"/>
      <c r="D38" s="48" t="s">
        <v>101</v>
      </c>
      <c r="E38" s="227" t="s">
        <v>31</v>
      </c>
      <c r="F38" s="48" t="s">
        <v>102</v>
      </c>
      <c r="G38" s="16">
        <v>18082.93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3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73">
        <v>1</v>
      </c>
      <c r="W38" s="73">
        <v>1</v>
      </c>
      <c r="X38" s="73">
        <v>0</v>
      </c>
      <c r="Y38" s="33">
        <f t="shared" si="6"/>
        <v>7.6923076923076925</v>
      </c>
      <c r="Z38" s="33">
        <v>11042.64</v>
      </c>
      <c r="AA38" s="33">
        <f t="shared" si="9"/>
        <v>13699.63</v>
      </c>
      <c r="AB38" s="33">
        <f t="shared" si="10"/>
        <v>100</v>
      </c>
      <c r="AC38" s="33">
        <f t="shared" si="11"/>
        <v>13699.63</v>
      </c>
      <c r="AD38" s="33">
        <f t="shared" si="7"/>
        <v>100</v>
      </c>
      <c r="AE38" s="33">
        <f t="shared" si="12"/>
        <v>0</v>
      </c>
      <c r="AF38" s="14">
        <f t="shared" si="8"/>
        <v>0</v>
      </c>
      <c r="AG38" s="136"/>
      <c r="AH38" s="136"/>
      <c r="AI38" s="136"/>
      <c r="AJ38" s="136"/>
    </row>
    <row r="39" spans="1:36" ht="24" x14ac:dyDescent="0.25">
      <c r="A39" s="62">
        <v>33</v>
      </c>
      <c r="B39" s="63" t="s">
        <v>146</v>
      </c>
      <c r="C39" s="63"/>
      <c r="D39" s="48" t="s">
        <v>103</v>
      </c>
      <c r="E39" s="227" t="s">
        <v>68</v>
      </c>
      <c r="F39" s="48" t="s">
        <v>104</v>
      </c>
      <c r="G39" s="16">
        <v>67227.73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3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73">
        <v>12</v>
      </c>
      <c r="W39" s="73">
        <v>18</v>
      </c>
      <c r="X39" s="73">
        <v>0</v>
      </c>
      <c r="Y39" s="33">
        <f t="shared" si="6"/>
        <v>17.910447761194028</v>
      </c>
      <c r="Z39" s="33">
        <v>23758.799999999999</v>
      </c>
      <c r="AA39" s="33">
        <f t="shared" si="9"/>
        <v>40929.949999999997</v>
      </c>
      <c r="AB39" s="33">
        <f t="shared" si="10"/>
        <v>100</v>
      </c>
      <c r="AC39" s="33">
        <f t="shared" si="11"/>
        <v>40929.949999999997</v>
      </c>
      <c r="AD39" s="33">
        <f t="shared" si="7"/>
        <v>100</v>
      </c>
      <c r="AE39" s="33">
        <f t="shared" si="12"/>
        <v>0</v>
      </c>
      <c r="AF39" s="14">
        <f t="shared" si="8"/>
        <v>0</v>
      </c>
      <c r="AG39" s="136"/>
      <c r="AH39" s="136"/>
      <c r="AI39" s="136"/>
      <c r="AJ39" s="136"/>
    </row>
    <row r="40" spans="1:36" ht="24" x14ac:dyDescent="0.25">
      <c r="A40" s="62">
        <v>34</v>
      </c>
      <c r="B40" s="63" t="s">
        <v>146</v>
      </c>
      <c r="C40" s="63"/>
      <c r="D40" s="48" t="s">
        <v>105</v>
      </c>
      <c r="E40" s="227" t="s">
        <v>106</v>
      </c>
      <c r="F40" s="48" t="s">
        <v>107</v>
      </c>
      <c r="G40" s="16">
        <v>20473.14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3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73">
        <v>2</v>
      </c>
      <c r="W40" s="73">
        <v>3</v>
      </c>
      <c r="X40" s="73">
        <v>0</v>
      </c>
      <c r="Y40" s="33">
        <f t="shared" si="6"/>
        <v>11.111111111111111</v>
      </c>
      <c r="Z40" s="33">
        <v>8622.5300000000007</v>
      </c>
      <c r="AA40" s="33">
        <f t="shared" si="9"/>
        <v>29095.67</v>
      </c>
      <c r="AB40" s="33">
        <f t="shared" si="10"/>
        <v>100</v>
      </c>
      <c r="AC40" s="33">
        <f t="shared" si="11"/>
        <v>29095.67</v>
      </c>
      <c r="AD40" s="33">
        <f t="shared" si="7"/>
        <v>100</v>
      </c>
      <c r="AE40" s="33">
        <f t="shared" si="12"/>
        <v>0</v>
      </c>
      <c r="AF40" s="14">
        <f t="shared" si="8"/>
        <v>0</v>
      </c>
      <c r="AG40" s="136"/>
      <c r="AH40" s="136"/>
      <c r="AI40" s="136"/>
      <c r="AJ40" s="136"/>
    </row>
    <row r="41" spans="1:36" ht="24" x14ac:dyDescent="0.25">
      <c r="A41" s="62">
        <v>35</v>
      </c>
      <c r="B41" s="63" t="s">
        <v>146</v>
      </c>
      <c r="C41" s="63"/>
      <c r="D41" s="48" t="s">
        <v>108</v>
      </c>
      <c r="E41" s="227" t="s">
        <v>68</v>
      </c>
      <c r="F41" s="48" t="s">
        <v>109</v>
      </c>
      <c r="G41" s="16">
        <v>27508.22</v>
      </c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3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73">
        <v>1</v>
      </c>
      <c r="W41" s="73">
        <v>1</v>
      </c>
      <c r="X41" s="73">
        <v>0</v>
      </c>
      <c r="Y41" s="33">
        <f t="shared" si="6"/>
        <v>6.666666666666667</v>
      </c>
      <c r="Z41" s="33">
        <v>479.4</v>
      </c>
      <c r="AA41" s="33">
        <f t="shared" si="9"/>
        <v>2883.61</v>
      </c>
      <c r="AB41" s="33">
        <f t="shared" si="10"/>
        <v>100</v>
      </c>
      <c r="AC41" s="33">
        <f t="shared" si="11"/>
        <v>2883.61</v>
      </c>
      <c r="AD41" s="33">
        <f t="shared" si="7"/>
        <v>100</v>
      </c>
      <c r="AE41" s="33">
        <f t="shared" si="12"/>
        <v>0</v>
      </c>
      <c r="AF41" s="14">
        <f t="shared" si="8"/>
        <v>0</v>
      </c>
      <c r="AG41" s="136"/>
      <c r="AH41" s="136"/>
      <c r="AI41" s="136"/>
      <c r="AJ41" s="136"/>
    </row>
    <row r="42" spans="1:36" ht="24" x14ac:dyDescent="0.25">
      <c r="A42" s="62">
        <v>36</v>
      </c>
      <c r="B42" s="63" t="s">
        <v>146</v>
      </c>
      <c r="C42" s="63"/>
      <c r="D42" s="48" t="s">
        <v>110</v>
      </c>
      <c r="E42" s="227" t="s">
        <v>68</v>
      </c>
      <c r="F42" s="48" t="s">
        <v>111</v>
      </c>
      <c r="G42" s="16">
        <v>25928.42</v>
      </c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3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73">
        <v>1</v>
      </c>
      <c r="W42" s="73">
        <v>1</v>
      </c>
      <c r="X42" s="73">
        <v>0</v>
      </c>
      <c r="Y42" s="33">
        <f t="shared" si="6"/>
        <v>5.8823529411764701</v>
      </c>
      <c r="Z42" s="33">
        <v>1790.23</v>
      </c>
      <c r="AA42" s="33">
        <f t="shared" si="9"/>
        <v>10751.67</v>
      </c>
      <c r="AB42" s="33">
        <f t="shared" si="10"/>
        <v>100</v>
      </c>
      <c r="AC42" s="33">
        <f t="shared" si="11"/>
        <v>10751.67</v>
      </c>
      <c r="AD42" s="33">
        <f t="shared" si="7"/>
        <v>100</v>
      </c>
      <c r="AE42" s="33">
        <f t="shared" si="12"/>
        <v>0</v>
      </c>
      <c r="AF42" s="14">
        <f t="shared" si="8"/>
        <v>0</v>
      </c>
      <c r="AG42" s="136"/>
      <c r="AH42" s="136"/>
      <c r="AI42" s="136"/>
      <c r="AJ42" s="136"/>
    </row>
    <row r="43" spans="1:36" ht="24" x14ac:dyDescent="0.25">
      <c r="A43" s="62">
        <v>37</v>
      </c>
      <c r="B43" s="63" t="s">
        <v>146</v>
      </c>
      <c r="C43" s="63"/>
      <c r="D43" s="48" t="s">
        <v>112</v>
      </c>
      <c r="E43" s="227" t="s">
        <v>113</v>
      </c>
      <c r="F43" s="48" t="s">
        <v>114</v>
      </c>
      <c r="G43" s="16">
        <v>3737.06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3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73">
        <v>3</v>
      </c>
      <c r="W43" s="73">
        <v>3</v>
      </c>
      <c r="X43" s="73">
        <v>0</v>
      </c>
      <c r="Y43" s="33">
        <f t="shared" si="6"/>
        <v>50</v>
      </c>
      <c r="Z43" s="33">
        <v>3076.79</v>
      </c>
      <c r="AA43" s="33">
        <f t="shared" si="9"/>
        <v>4256.54</v>
      </c>
      <c r="AB43" s="33">
        <f t="shared" si="10"/>
        <v>100</v>
      </c>
      <c r="AC43" s="33">
        <f t="shared" si="11"/>
        <v>4256.54</v>
      </c>
      <c r="AD43" s="33">
        <f t="shared" si="7"/>
        <v>100</v>
      </c>
      <c r="AE43" s="33">
        <f t="shared" si="12"/>
        <v>0</v>
      </c>
      <c r="AF43" s="14">
        <f t="shared" si="8"/>
        <v>0</v>
      </c>
      <c r="AG43" s="136"/>
      <c r="AH43" s="136"/>
      <c r="AI43" s="136"/>
      <c r="AJ43" s="136"/>
    </row>
    <row r="44" spans="1:36" ht="24" x14ac:dyDescent="0.25">
      <c r="A44" s="62">
        <v>38</v>
      </c>
      <c r="B44" s="63" t="s">
        <v>146</v>
      </c>
      <c r="C44" s="63"/>
      <c r="D44" s="48" t="s">
        <v>115</v>
      </c>
      <c r="E44" s="227" t="s">
        <v>106</v>
      </c>
      <c r="F44" s="48" t="s">
        <v>116</v>
      </c>
      <c r="G44" s="16">
        <v>50006.38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3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73">
        <v>4</v>
      </c>
      <c r="W44" s="73">
        <v>5</v>
      </c>
      <c r="X44" s="73">
        <v>0</v>
      </c>
      <c r="Y44" s="33">
        <f t="shared" si="6"/>
        <v>19.047619047619047</v>
      </c>
      <c r="Z44" s="33">
        <v>5886.17</v>
      </c>
      <c r="AA44" s="33">
        <f t="shared" si="9"/>
        <v>20071.66</v>
      </c>
      <c r="AB44" s="33">
        <f t="shared" si="10"/>
        <v>100</v>
      </c>
      <c r="AC44" s="33">
        <f t="shared" si="11"/>
        <v>20071.66</v>
      </c>
      <c r="AD44" s="33">
        <f t="shared" si="7"/>
        <v>100</v>
      </c>
      <c r="AE44" s="33">
        <f t="shared" si="12"/>
        <v>0</v>
      </c>
      <c r="AF44" s="14">
        <f t="shared" si="8"/>
        <v>0</v>
      </c>
      <c r="AG44" s="136"/>
      <c r="AH44" s="136"/>
      <c r="AI44" s="136"/>
      <c r="AJ44" s="136"/>
    </row>
    <row r="45" spans="1:36" ht="36" x14ac:dyDescent="0.25">
      <c r="A45" s="62">
        <v>39</v>
      </c>
      <c r="B45" s="63" t="s">
        <v>146</v>
      </c>
      <c r="C45" s="63"/>
      <c r="D45" s="48" t="s">
        <v>117</v>
      </c>
      <c r="E45" s="227" t="s">
        <v>31</v>
      </c>
      <c r="F45" s="48" t="s">
        <v>118</v>
      </c>
      <c r="G45" s="16">
        <v>35241.129999999997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3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73">
        <v>13</v>
      </c>
      <c r="W45" s="73">
        <v>15</v>
      </c>
      <c r="X45" s="73">
        <v>1</v>
      </c>
      <c r="Y45" s="33">
        <f t="shared" si="6"/>
        <v>56.521739130434781</v>
      </c>
      <c r="Z45" s="33">
        <v>13622.51</v>
      </c>
      <c r="AA45" s="33">
        <f t="shared" si="9"/>
        <v>18629.82</v>
      </c>
      <c r="AB45" s="33">
        <f t="shared" si="10"/>
        <v>100</v>
      </c>
      <c r="AC45" s="33">
        <f t="shared" si="11"/>
        <v>18629.82</v>
      </c>
      <c r="AD45" s="33">
        <f t="shared" si="7"/>
        <v>100</v>
      </c>
      <c r="AE45" s="33">
        <f t="shared" si="12"/>
        <v>0</v>
      </c>
      <c r="AF45" s="14">
        <f t="shared" si="8"/>
        <v>0</v>
      </c>
      <c r="AG45" s="136"/>
      <c r="AH45" s="136"/>
      <c r="AI45" s="136"/>
      <c r="AJ45" s="136"/>
    </row>
    <row r="46" spans="1:36" ht="24" x14ac:dyDescent="0.25">
      <c r="A46" s="62">
        <v>40</v>
      </c>
      <c r="B46" s="63" t="s">
        <v>146</v>
      </c>
      <c r="C46" s="63"/>
      <c r="D46" s="48" t="s">
        <v>119</v>
      </c>
      <c r="E46" s="227" t="s">
        <v>120</v>
      </c>
      <c r="F46" s="48" t="s">
        <v>121</v>
      </c>
      <c r="G46" s="16">
        <v>659.77</v>
      </c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3"/>
        <v>0</v>
      </c>
      <c r="S46" s="14">
        <f t="shared" si="4"/>
        <v>0</v>
      </c>
      <c r="T46" s="14">
        <v>0</v>
      </c>
      <c r="U46" s="14">
        <f t="shared" si="5"/>
        <v>0</v>
      </c>
      <c r="V46" s="73">
        <v>0</v>
      </c>
      <c r="W46" s="73">
        <v>0</v>
      </c>
      <c r="X46" s="73">
        <v>0</v>
      </c>
      <c r="Y46" s="33">
        <f t="shared" si="6"/>
        <v>0</v>
      </c>
      <c r="Z46" s="33">
        <v>0</v>
      </c>
      <c r="AA46" s="33">
        <f t="shared" si="9"/>
        <v>0</v>
      </c>
      <c r="AB46" s="33" t="e">
        <f t="shared" si="10"/>
        <v>#DIV/0!</v>
      </c>
      <c r="AC46" s="33">
        <f t="shared" si="11"/>
        <v>0</v>
      </c>
      <c r="AD46" s="33">
        <f t="shared" si="7"/>
        <v>0</v>
      </c>
      <c r="AE46" s="33">
        <f t="shared" si="12"/>
        <v>0</v>
      </c>
      <c r="AF46" s="14">
        <f t="shared" si="8"/>
        <v>0</v>
      </c>
      <c r="AG46" s="136"/>
      <c r="AH46" s="136"/>
      <c r="AI46" s="136"/>
      <c r="AJ46" s="136"/>
    </row>
    <row r="47" spans="1:36" ht="24" x14ac:dyDescent="0.25">
      <c r="A47" s="62">
        <v>41</v>
      </c>
      <c r="B47" s="63" t="s">
        <v>146</v>
      </c>
      <c r="C47" s="63"/>
      <c r="D47" s="48" t="s">
        <v>122</v>
      </c>
      <c r="E47" s="227" t="s">
        <v>31</v>
      </c>
      <c r="F47" s="48" t="s">
        <v>123</v>
      </c>
      <c r="G47" s="16">
        <v>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3"/>
        <v>0</v>
      </c>
      <c r="S47" s="14">
        <f t="shared" si="4"/>
        <v>0</v>
      </c>
      <c r="T47" s="14">
        <v>0</v>
      </c>
      <c r="U47" s="14">
        <f t="shared" si="5"/>
        <v>0</v>
      </c>
      <c r="V47" s="73">
        <v>0</v>
      </c>
      <c r="W47" s="73">
        <v>0</v>
      </c>
      <c r="X47" s="73">
        <v>0</v>
      </c>
      <c r="Y47" s="33">
        <f t="shared" si="6"/>
        <v>0</v>
      </c>
      <c r="Z47" s="33">
        <v>0</v>
      </c>
      <c r="AA47" s="33">
        <f t="shared" si="9"/>
        <v>0</v>
      </c>
      <c r="AB47" s="33" t="e">
        <f t="shared" si="10"/>
        <v>#DIV/0!</v>
      </c>
      <c r="AC47" s="33">
        <f t="shared" si="11"/>
        <v>0</v>
      </c>
      <c r="AD47" s="33">
        <f t="shared" si="7"/>
        <v>0</v>
      </c>
      <c r="AE47" s="33">
        <f t="shared" si="12"/>
        <v>0</v>
      </c>
      <c r="AF47" s="14">
        <f t="shared" si="8"/>
        <v>0</v>
      </c>
      <c r="AG47" s="136"/>
      <c r="AH47" s="136"/>
      <c r="AI47" s="136"/>
      <c r="AJ47" s="136"/>
    </row>
    <row r="48" spans="1:36" ht="24" x14ac:dyDescent="0.25">
      <c r="A48" s="62">
        <v>42</v>
      </c>
      <c r="B48" s="63" t="s">
        <v>146</v>
      </c>
      <c r="C48" s="63"/>
      <c r="D48" s="48" t="s">
        <v>124</v>
      </c>
      <c r="E48" s="227" t="s">
        <v>106</v>
      </c>
      <c r="F48" s="48" t="s">
        <v>125</v>
      </c>
      <c r="G48" s="16">
        <v>33437.410000000003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3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73">
        <v>5</v>
      </c>
      <c r="W48" s="73">
        <v>7</v>
      </c>
      <c r="X48" s="73">
        <v>0</v>
      </c>
      <c r="Y48" s="33">
        <f t="shared" si="6"/>
        <v>27.777777777777779</v>
      </c>
      <c r="Z48" s="33">
        <v>18067.71</v>
      </c>
      <c r="AA48" s="33">
        <f t="shared" si="9"/>
        <v>26863.26</v>
      </c>
      <c r="AB48" s="33">
        <f t="shared" si="10"/>
        <v>100</v>
      </c>
      <c r="AC48" s="33">
        <f t="shared" si="11"/>
        <v>26863.26</v>
      </c>
      <c r="AD48" s="33">
        <f t="shared" si="7"/>
        <v>100</v>
      </c>
      <c r="AE48" s="33">
        <f t="shared" si="12"/>
        <v>0</v>
      </c>
      <c r="AF48" s="14">
        <f t="shared" si="8"/>
        <v>0</v>
      </c>
      <c r="AG48" s="136"/>
      <c r="AH48" s="136"/>
      <c r="AI48" s="136"/>
      <c r="AJ48" s="136"/>
    </row>
    <row r="49" spans="1:36" ht="24" x14ac:dyDescent="0.25">
      <c r="A49" s="62">
        <v>43</v>
      </c>
      <c r="B49" s="63" t="s">
        <v>146</v>
      </c>
      <c r="C49" s="63"/>
      <c r="D49" s="48" t="s">
        <v>126</v>
      </c>
      <c r="E49" s="227" t="s">
        <v>31</v>
      </c>
      <c r="F49" s="48" t="s">
        <v>127</v>
      </c>
      <c r="G49" s="16">
        <v>38990.449999999997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3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73">
        <v>9</v>
      </c>
      <c r="W49" s="73">
        <v>11</v>
      </c>
      <c r="X49" s="73">
        <v>0</v>
      </c>
      <c r="Y49" s="33">
        <f t="shared" si="6"/>
        <v>40.909090909090914</v>
      </c>
      <c r="Z49" s="33">
        <v>11111.99</v>
      </c>
      <c r="AA49" s="33">
        <f t="shared" si="9"/>
        <v>24090.87</v>
      </c>
      <c r="AB49" s="33">
        <f t="shared" si="10"/>
        <v>100</v>
      </c>
      <c r="AC49" s="33">
        <f t="shared" si="11"/>
        <v>24090.87</v>
      </c>
      <c r="AD49" s="33">
        <f t="shared" si="7"/>
        <v>100</v>
      </c>
      <c r="AE49" s="33">
        <f t="shared" si="12"/>
        <v>0</v>
      </c>
      <c r="AF49" s="14">
        <f t="shared" si="8"/>
        <v>0</v>
      </c>
      <c r="AG49" s="136"/>
      <c r="AH49" s="136"/>
      <c r="AI49" s="136"/>
      <c r="AJ49" s="136"/>
    </row>
    <row r="50" spans="1:36" ht="24" x14ac:dyDescent="0.25">
      <c r="A50" s="62">
        <v>44</v>
      </c>
      <c r="B50" s="63" t="s">
        <v>146</v>
      </c>
      <c r="C50" s="63"/>
      <c r="D50" s="48" t="s">
        <v>128</v>
      </c>
      <c r="E50" s="227" t="s">
        <v>120</v>
      </c>
      <c r="F50" s="48" t="s">
        <v>129</v>
      </c>
      <c r="G50" s="16">
        <v>15962.39</v>
      </c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3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73">
        <v>7</v>
      </c>
      <c r="W50" s="73">
        <v>8</v>
      </c>
      <c r="X50" s="73">
        <v>0</v>
      </c>
      <c r="Y50" s="33">
        <f t="shared" si="6"/>
        <v>77.777777777777786</v>
      </c>
      <c r="Z50" s="33">
        <v>12421.38</v>
      </c>
      <c r="AA50" s="33">
        <f t="shared" si="9"/>
        <v>12421.38</v>
      </c>
      <c r="AB50" s="33">
        <f t="shared" si="10"/>
        <v>100</v>
      </c>
      <c r="AC50" s="33">
        <f t="shared" si="11"/>
        <v>12421.38</v>
      </c>
      <c r="AD50" s="33">
        <f t="shared" si="7"/>
        <v>100</v>
      </c>
      <c r="AE50" s="33">
        <f t="shared" si="12"/>
        <v>0</v>
      </c>
      <c r="AF50" s="14">
        <f t="shared" si="8"/>
        <v>0</v>
      </c>
      <c r="AG50" s="136"/>
      <c r="AH50" s="136"/>
      <c r="AI50" s="136"/>
      <c r="AJ50" s="136"/>
    </row>
    <row r="51" spans="1:36" ht="24" x14ac:dyDescent="0.25">
      <c r="A51" s="62">
        <v>45</v>
      </c>
      <c r="B51" s="63" t="s">
        <v>146</v>
      </c>
      <c r="C51" s="63"/>
      <c r="D51" s="48" t="s">
        <v>130</v>
      </c>
      <c r="E51" s="227" t="s">
        <v>131</v>
      </c>
      <c r="F51" s="48" t="s">
        <v>132</v>
      </c>
      <c r="G51" s="16">
        <v>26813.72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3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73">
        <v>2</v>
      </c>
      <c r="W51" s="73">
        <v>2</v>
      </c>
      <c r="X51" s="73">
        <v>0</v>
      </c>
      <c r="Y51" s="33">
        <f t="shared" si="6"/>
        <v>25</v>
      </c>
      <c r="Z51" s="33">
        <v>1358.83</v>
      </c>
      <c r="AA51" s="33">
        <f t="shared" si="9"/>
        <v>6840.29</v>
      </c>
      <c r="AB51" s="33">
        <f t="shared" si="10"/>
        <v>100</v>
      </c>
      <c r="AC51" s="33">
        <f t="shared" si="11"/>
        <v>6840.29</v>
      </c>
      <c r="AD51" s="33">
        <f t="shared" si="7"/>
        <v>100</v>
      </c>
      <c r="AE51" s="33">
        <f t="shared" si="12"/>
        <v>0</v>
      </c>
      <c r="AF51" s="14">
        <f t="shared" si="8"/>
        <v>0</v>
      </c>
      <c r="AG51" s="136"/>
      <c r="AH51" s="136"/>
      <c r="AI51" s="136"/>
      <c r="AJ51" s="136"/>
    </row>
    <row r="52" spans="1:36" ht="24" x14ac:dyDescent="0.25">
      <c r="A52" s="62">
        <v>46</v>
      </c>
      <c r="B52" s="63" t="s">
        <v>146</v>
      </c>
      <c r="C52" s="63"/>
      <c r="D52" s="48" t="s">
        <v>133</v>
      </c>
      <c r="E52" s="227" t="s">
        <v>68</v>
      </c>
      <c r="F52" s="48" t="s">
        <v>134</v>
      </c>
      <c r="G52" s="16">
        <v>0</v>
      </c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3"/>
        <v>0</v>
      </c>
      <c r="S52" s="14">
        <f t="shared" si="4"/>
        <v>0</v>
      </c>
      <c r="T52" s="14">
        <v>0</v>
      </c>
      <c r="U52" s="14">
        <f t="shared" si="5"/>
        <v>0</v>
      </c>
      <c r="V52" s="73">
        <v>0</v>
      </c>
      <c r="W52" s="73">
        <v>0</v>
      </c>
      <c r="X52" s="73">
        <v>0</v>
      </c>
      <c r="Y52" s="33">
        <f t="shared" si="6"/>
        <v>0</v>
      </c>
      <c r="Z52" s="33">
        <v>0</v>
      </c>
      <c r="AA52" s="33">
        <f t="shared" si="9"/>
        <v>0</v>
      </c>
      <c r="AB52" s="33" t="e">
        <f t="shared" si="10"/>
        <v>#DIV/0!</v>
      </c>
      <c r="AC52" s="33">
        <f t="shared" si="11"/>
        <v>0</v>
      </c>
      <c r="AD52" s="33">
        <f t="shared" si="7"/>
        <v>0</v>
      </c>
      <c r="AE52" s="33">
        <f t="shared" si="12"/>
        <v>0</v>
      </c>
      <c r="AF52" s="14">
        <f t="shared" si="8"/>
        <v>0</v>
      </c>
      <c r="AG52" s="136"/>
      <c r="AH52" s="136"/>
      <c r="AI52" s="136"/>
      <c r="AJ52" s="136"/>
    </row>
    <row r="53" spans="1:36" ht="24" x14ac:dyDescent="0.25">
      <c r="A53" s="62">
        <v>47</v>
      </c>
      <c r="B53" s="63" t="s">
        <v>146</v>
      </c>
      <c r="C53" s="63"/>
      <c r="D53" s="48" t="s">
        <v>135</v>
      </c>
      <c r="E53" s="227" t="s">
        <v>136</v>
      </c>
      <c r="F53" s="48" t="s">
        <v>137</v>
      </c>
      <c r="G53" s="16">
        <v>52199.42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3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73">
        <v>3</v>
      </c>
      <c r="W53" s="73">
        <v>5</v>
      </c>
      <c r="X53" s="73">
        <v>0</v>
      </c>
      <c r="Y53" s="33">
        <f t="shared" si="6"/>
        <v>14.285714285714285</v>
      </c>
      <c r="Z53" s="33">
        <v>4819.7299999999996</v>
      </c>
      <c r="AA53" s="33">
        <f t="shared" si="9"/>
        <v>27916.06</v>
      </c>
      <c r="AB53" s="33">
        <f t="shared" si="10"/>
        <v>100</v>
      </c>
      <c r="AC53" s="33">
        <f t="shared" si="11"/>
        <v>27916.06</v>
      </c>
      <c r="AD53" s="33">
        <f t="shared" si="7"/>
        <v>100</v>
      </c>
      <c r="AE53" s="33">
        <f t="shared" si="12"/>
        <v>0</v>
      </c>
      <c r="AF53" s="14">
        <f t="shared" si="8"/>
        <v>0</v>
      </c>
      <c r="AG53" s="136"/>
      <c r="AH53" s="136"/>
      <c r="AI53" s="136"/>
      <c r="AJ53" s="136"/>
    </row>
    <row r="54" spans="1:36" ht="24" x14ac:dyDescent="0.25">
      <c r="A54" s="62">
        <v>48</v>
      </c>
      <c r="B54" s="63" t="s">
        <v>146</v>
      </c>
      <c r="C54" s="63"/>
      <c r="D54" s="48" t="s">
        <v>138</v>
      </c>
      <c r="E54" s="227" t="s">
        <v>113</v>
      </c>
      <c r="F54" s="48" t="s">
        <v>139</v>
      </c>
      <c r="G54" s="16">
        <v>29496.21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3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73">
        <v>5</v>
      </c>
      <c r="W54" s="73">
        <v>9</v>
      </c>
      <c r="X54" s="73">
        <v>0</v>
      </c>
      <c r="Y54" s="33">
        <f t="shared" si="6"/>
        <v>23.809523809523807</v>
      </c>
      <c r="Z54" s="33">
        <v>7211.6</v>
      </c>
      <c r="AA54" s="33">
        <f t="shared" si="9"/>
        <v>22536.46</v>
      </c>
      <c r="AB54" s="33">
        <f t="shared" si="10"/>
        <v>100</v>
      </c>
      <c r="AC54" s="33">
        <f t="shared" si="11"/>
        <v>22536.46</v>
      </c>
      <c r="AD54" s="33">
        <f t="shared" si="7"/>
        <v>100</v>
      </c>
      <c r="AE54" s="33">
        <f t="shared" si="12"/>
        <v>0</v>
      </c>
      <c r="AF54" s="14">
        <f t="shared" si="8"/>
        <v>0</v>
      </c>
      <c r="AG54" s="136"/>
      <c r="AH54" s="136"/>
      <c r="AI54" s="136"/>
      <c r="AJ54" s="136"/>
    </row>
    <row r="55" spans="1:36" ht="24" x14ac:dyDescent="0.25">
      <c r="A55" s="62">
        <v>49</v>
      </c>
      <c r="B55" s="63" t="s">
        <v>146</v>
      </c>
      <c r="C55" s="63"/>
      <c r="D55" s="48" t="s">
        <v>140</v>
      </c>
      <c r="E55" s="227" t="s">
        <v>113</v>
      </c>
      <c r="F55" s="48" t="s">
        <v>141</v>
      </c>
      <c r="G55" s="16">
        <v>27926.3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3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73">
        <v>2</v>
      </c>
      <c r="W55" s="73">
        <v>3</v>
      </c>
      <c r="X55" s="73">
        <v>0</v>
      </c>
      <c r="Y55" s="33">
        <f t="shared" si="6"/>
        <v>20</v>
      </c>
      <c r="Z55" s="33">
        <v>3796.24</v>
      </c>
      <c r="AA55" s="33">
        <f t="shared" si="9"/>
        <v>5552.67</v>
      </c>
      <c r="AB55" s="33">
        <f t="shared" si="10"/>
        <v>100</v>
      </c>
      <c r="AC55" s="33">
        <f t="shared" si="11"/>
        <v>5552.67</v>
      </c>
      <c r="AD55" s="33">
        <f t="shared" si="7"/>
        <v>100</v>
      </c>
      <c r="AE55" s="33">
        <f t="shared" si="12"/>
        <v>0</v>
      </c>
      <c r="AF55" s="14">
        <f t="shared" si="8"/>
        <v>0</v>
      </c>
      <c r="AG55" s="136"/>
      <c r="AH55" s="136"/>
      <c r="AI55" s="136"/>
      <c r="AJ55" s="136"/>
    </row>
    <row r="56" spans="1:36" ht="24" x14ac:dyDescent="0.25">
      <c r="A56" s="62">
        <v>50</v>
      </c>
      <c r="B56" s="63" t="s">
        <v>146</v>
      </c>
      <c r="C56" s="63"/>
      <c r="D56" s="48" t="s">
        <v>142</v>
      </c>
      <c r="E56" s="227" t="s">
        <v>68</v>
      </c>
      <c r="F56" s="48" t="s">
        <v>143</v>
      </c>
      <c r="G56" s="16">
        <v>17496.89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3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73">
        <v>19</v>
      </c>
      <c r="W56" s="73">
        <v>22</v>
      </c>
      <c r="X56" s="73">
        <v>0</v>
      </c>
      <c r="Y56" s="33">
        <f t="shared" si="6"/>
        <v>79.166666666666657</v>
      </c>
      <c r="Z56" s="33">
        <v>13615.36</v>
      </c>
      <c r="AA56" s="33">
        <v>23044.33</v>
      </c>
      <c r="AB56" s="33">
        <f t="shared" si="10"/>
        <v>100.00086789998149</v>
      </c>
      <c r="AC56" s="33">
        <f t="shared" si="11"/>
        <v>23044.33</v>
      </c>
      <c r="AD56" s="33">
        <f t="shared" si="7"/>
        <v>100</v>
      </c>
      <c r="AE56" s="33">
        <f t="shared" si="12"/>
        <v>0</v>
      </c>
      <c r="AF56" s="14">
        <f t="shared" si="8"/>
        <v>0</v>
      </c>
      <c r="AG56" s="136"/>
      <c r="AH56" s="136"/>
      <c r="AI56" s="136"/>
      <c r="AJ56" s="136"/>
    </row>
    <row r="57" spans="1:36" ht="24" x14ac:dyDescent="0.25">
      <c r="A57" s="62">
        <v>51</v>
      </c>
      <c r="B57" s="63" t="s">
        <v>146</v>
      </c>
      <c r="C57" s="63"/>
      <c r="D57" s="48" t="s">
        <v>144</v>
      </c>
      <c r="E57" s="227" t="s">
        <v>63</v>
      </c>
      <c r="F57" s="48" t="s">
        <v>145</v>
      </c>
      <c r="G57" s="16">
        <v>83319.520000000004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3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73">
        <v>27</v>
      </c>
      <c r="W57" s="73">
        <v>29</v>
      </c>
      <c r="X57" s="73">
        <v>0</v>
      </c>
      <c r="Y57" s="33">
        <f t="shared" si="6"/>
        <v>18.620689655172416</v>
      </c>
      <c r="Z57" s="33">
        <v>13216.88</v>
      </c>
      <c r="AA57" s="33">
        <f t="shared" si="9"/>
        <v>30116.92</v>
      </c>
      <c r="AB57" s="33">
        <f t="shared" si="10"/>
        <v>100</v>
      </c>
      <c r="AC57" s="33">
        <f t="shared" si="11"/>
        <v>30116.92</v>
      </c>
      <c r="AD57" s="33">
        <f t="shared" si="7"/>
        <v>100</v>
      </c>
      <c r="AE57" s="33">
        <f t="shared" si="12"/>
        <v>0</v>
      </c>
      <c r="AF57" s="14">
        <f t="shared" si="8"/>
        <v>0</v>
      </c>
      <c r="AG57" s="136"/>
      <c r="AH57" s="136"/>
      <c r="AI57" s="136"/>
      <c r="AJ57" s="136"/>
    </row>
    <row r="58" spans="1:36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1464246.3399999994</v>
      </c>
      <c r="H58" s="58">
        <f t="shared" ref="H58:M58" si="14">SUM(H7:H57)</f>
        <v>1073</v>
      </c>
      <c r="I58" s="58">
        <f t="shared" si="14"/>
        <v>161</v>
      </c>
      <c r="J58" s="58">
        <f t="shared" si="14"/>
        <v>841</v>
      </c>
      <c r="K58" s="58">
        <f t="shared" si="14"/>
        <v>639</v>
      </c>
      <c r="L58" s="58">
        <f t="shared" si="14"/>
        <v>677</v>
      </c>
      <c r="M58" s="58">
        <f t="shared" si="14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235">
        <f>SUM(V7:V57)</f>
        <v>251</v>
      </c>
      <c r="W58" s="235">
        <f>SUM(W7:W57)</f>
        <v>335</v>
      </c>
      <c r="X58" s="35">
        <f>SUM(X7:X57)</f>
        <v>1</v>
      </c>
      <c r="Y58" s="33">
        <f>IF(H58=0,0,V58/H58)*100</f>
        <v>23.392357875116495</v>
      </c>
      <c r="Z58" s="234">
        <f>SUM(Z7:Z57)</f>
        <v>401217.01999999996</v>
      </c>
      <c r="AA58" s="108">
        <f>SUM(AA7:AA57)</f>
        <v>745919.87000000011</v>
      </c>
      <c r="AB58" s="33">
        <f t="shared" si="10"/>
        <v>100.00002681253871</v>
      </c>
      <c r="AC58" s="108">
        <f>SUM(AC7:AC57)</f>
        <v>745919.87000000011</v>
      </c>
      <c r="AD58" s="33">
        <f>IF(AA58=0,0,AC58/AA58)*100</f>
        <v>100</v>
      </c>
      <c r="AE58" s="33">
        <f>SUM(AE7:AE57)</f>
        <v>0</v>
      </c>
      <c r="AF58" s="14">
        <f>IF(AA58=0,0,AE58/AA58)*100</f>
        <v>0</v>
      </c>
      <c r="AG58" s="136"/>
      <c r="AH58" s="136"/>
      <c r="AI58" s="136"/>
      <c r="AJ58" s="136"/>
    </row>
    <row r="59" spans="1:36" x14ac:dyDescent="0.25">
      <c r="AG59" s="136"/>
      <c r="AH59" s="136"/>
      <c r="AI59" s="136"/>
      <c r="AJ59" s="136"/>
    </row>
    <row r="60" spans="1:36" x14ac:dyDescent="0.25">
      <c r="AG60" s="136"/>
      <c r="AH60" s="136"/>
      <c r="AI60" s="136"/>
      <c r="AJ60" s="136"/>
    </row>
    <row r="61" spans="1:36" x14ac:dyDescent="0.25">
      <c r="AG61" s="136"/>
      <c r="AH61" s="136"/>
      <c r="AI61" s="136"/>
      <c r="AJ61" s="136"/>
    </row>
    <row r="62" spans="1:36" x14ac:dyDescent="0.25">
      <c r="AG62" s="136"/>
      <c r="AH62" s="136"/>
      <c r="AI62" s="136"/>
      <c r="AJ62" s="136"/>
    </row>
  </sheetData>
  <mergeCells count="35">
    <mergeCell ref="A58:F58"/>
    <mergeCell ref="V4:V5"/>
    <mergeCell ref="W4:W5"/>
    <mergeCell ref="X4:X5"/>
    <mergeCell ref="Y4:Y5"/>
    <mergeCell ref="M4:M5"/>
    <mergeCell ref="N4:N5"/>
    <mergeCell ref="O4:O5"/>
    <mergeCell ref="P4:Q4"/>
    <mergeCell ref="R4:S4"/>
    <mergeCell ref="T4:U4"/>
    <mergeCell ref="H4:H5"/>
    <mergeCell ref="I4:I5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AE4:AF4"/>
    <mergeCell ref="Z4:Z5"/>
    <mergeCell ref="AA4:AB4"/>
    <mergeCell ref="V3:Z3"/>
    <mergeCell ref="AA3:AF3"/>
    <mergeCell ref="AC4:AD4"/>
    <mergeCell ref="J4:J5"/>
    <mergeCell ref="K4:K5"/>
    <mergeCell ref="L4:L5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workbookViewId="0">
      <selection sqref="A1:XFD1048576"/>
    </sheetView>
  </sheetViews>
  <sheetFormatPr defaultRowHeight="15" x14ac:dyDescent="0.25"/>
  <cols>
    <col min="3" max="3" width="6.85546875" customWidth="1"/>
    <col min="4" max="4" width="15.28515625" customWidth="1"/>
    <col min="27" max="27" width="9.140625" style="83"/>
    <col min="29" max="29" width="9.140625" style="83"/>
    <col min="31" max="31" width="9.140625" style="83"/>
  </cols>
  <sheetData>
    <row r="1" spans="1:36" ht="39" customHeight="1" x14ac:dyDescent="0.25">
      <c r="A1" s="307" t="s">
        <v>203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6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82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</row>
    <row r="3" spans="1:36" ht="24.75" customHeight="1" x14ac:dyDescent="0.25">
      <c r="A3" s="303"/>
      <c r="B3" s="303"/>
      <c r="C3" s="303"/>
      <c r="D3" s="318"/>
      <c r="E3" s="383"/>
      <c r="F3" s="301"/>
      <c r="G3" s="303"/>
      <c r="H3" s="314"/>
      <c r="I3" s="315"/>
      <c r="J3" s="316"/>
      <c r="K3" s="304"/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21" t="s">
        <v>17</v>
      </c>
      <c r="W3" s="325"/>
      <c r="X3" s="325"/>
      <c r="Y3" s="325"/>
      <c r="Z3" s="322"/>
      <c r="AA3" s="304" t="s">
        <v>26</v>
      </c>
      <c r="AB3" s="305"/>
      <c r="AC3" s="305"/>
      <c r="AD3" s="305"/>
      <c r="AE3" s="305"/>
      <c r="AF3" s="306"/>
    </row>
    <row r="4" spans="1:36" ht="27.75" customHeight="1" x14ac:dyDescent="0.25">
      <c r="A4" s="303"/>
      <c r="B4" s="303"/>
      <c r="C4" s="303"/>
      <c r="D4" s="318"/>
      <c r="E4" s="383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323" t="s">
        <v>9</v>
      </c>
      <c r="W4" s="323" t="s">
        <v>24</v>
      </c>
      <c r="X4" s="323" t="s">
        <v>23</v>
      </c>
      <c r="Y4" s="323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26" t="s">
        <v>19</v>
      </c>
      <c r="AA4" s="321" t="s">
        <v>2</v>
      </c>
      <c r="AB4" s="322"/>
      <c r="AC4" s="321" t="s">
        <v>7</v>
      </c>
      <c r="AD4" s="322"/>
      <c r="AE4" s="304" t="s">
        <v>16</v>
      </c>
      <c r="AF4" s="306"/>
    </row>
    <row r="5" spans="1:36" ht="86.25" customHeight="1" x14ac:dyDescent="0.25">
      <c r="A5" s="299"/>
      <c r="B5" s="299"/>
      <c r="C5" s="299"/>
      <c r="D5" s="319"/>
      <c r="E5" s="384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324"/>
      <c r="Y5" s="324"/>
      <c r="Z5" s="327"/>
      <c r="AA5" s="84" t="str">
        <f>"сума, грн.
(гр."&amp;T6&amp;"+гр."&amp;Z6&amp;")"</f>
        <v>сума, грн.
(гр.20+гр.26)</v>
      </c>
      <c r="AB5" s="85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85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6"/>
      <c r="AH5" s="136"/>
      <c r="AI5" s="136"/>
      <c r="AJ5" s="136"/>
    </row>
    <row r="6" spans="1:36" x14ac:dyDescent="0.25">
      <c r="A6" s="217">
        <v>1</v>
      </c>
      <c r="B6" s="218">
        <f>A6+1</f>
        <v>2</v>
      </c>
      <c r="C6" s="218">
        <f t="shared" ref="C6:AD6" si="0">B6+1</f>
        <v>3</v>
      </c>
      <c r="D6" s="220">
        <f t="shared" si="0"/>
        <v>4</v>
      </c>
      <c r="E6" s="226">
        <f t="shared" si="0"/>
        <v>5</v>
      </c>
      <c r="F6" s="221">
        <f t="shared" si="0"/>
        <v>6</v>
      </c>
      <c r="G6" s="217">
        <f t="shared" si="0"/>
        <v>7</v>
      </c>
      <c r="H6" s="217">
        <f t="shared" si="0"/>
        <v>8</v>
      </c>
      <c r="I6" s="217">
        <f t="shared" si="0"/>
        <v>9</v>
      </c>
      <c r="J6" s="217">
        <f t="shared" si="0"/>
        <v>10</v>
      </c>
      <c r="K6" s="217">
        <f t="shared" si="0"/>
        <v>11</v>
      </c>
      <c r="L6" s="217">
        <f t="shared" si="0"/>
        <v>12</v>
      </c>
      <c r="M6" s="217">
        <f t="shared" si="0"/>
        <v>13</v>
      </c>
      <c r="N6" s="217">
        <f t="shared" si="0"/>
        <v>14</v>
      </c>
      <c r="O6" s="217">
        <f t="shared" si="0"/>
        <v>15</v>
      </c>
      <c r="P6" s="217">
        <f t="shared" si="0"/>
        <v>16</v>
      </c>
      <c r="Q6" s="217">
        <f t="shared" si="0"/>
        <v>17</v>
      </c>
      <c r="R6" s="217">
        <f t="shared" si="0"/>
        <v>18</v>
      </c>
      <c r="S6" s="217">
        <f t="shared" si="0"/>
        <v>19</v>
      </c>
      <c r="T6" s="217">
        <f t="shared" si="0"/>
        <v>20</v>
      </c>
      <c r="U6" s="217">
        <f t="shared" si="0"/>
        <v>21</v>
      </c>
      <c r="V6" s="219">
        <f>U6+1</f>
        <v>22</v>
      </c>
      <c r="W6" s="219">
        <f t="shared" si="0"/>
        <v>23</v>
      </c>
      <c r="X6" s="219">
        <f t="shared" si="0"/>
        <v>24</v>
      </c>
      <c r="Y6" s="219">
        <f t="shared" si="0"/>
        <v>25</v>
      </c>
      <c r="Z6" s="219">
        <f t="shared" si="0"/>
        <v>26</v>
      </c>
      <c r="AA6" s="219">
        <f t="shared" si="0"/>
        <v>27</v>
      </c>
      <c r="AB6" s="219">
        <f t="shared" si="0"/>
        <v>28</v>
      </c>
      <c r="AC6" s="219">
        <f t="shared" si="0"/>
        <v>29</v>
      </c>
      <c r="AD6" s="219">
        <f t="shared" si="0"/>
        <v>30</v>
      </c>
      <c r="AE6" s="219">
        <v>31</v>
      </c>
      <c r="AF6" s="217">
        <v>32</v>
      </c>
      <c r="AG6" s="136"/>
      <c r="AH6" s="136"/>
      <c r="AI6" s="136"/>
      <c r="AJ6" s="136"/>
    </row>
    <row r="7" spans="1:36" ht="24" x14ac:dyDescent="0.25">
      <c r="A7" s="62">
        <v>1</v>
      </c>
      <c r="B7" s="63" t="s">
        <v>146</v>
      </c>
      <c r="C7" s="63"/>
      <c r="D7" s="48" t="s">
        <v>27</v>
      </c>
      <c r="E7" s="227" t="s">
        <v>28</v>
      </c>
      <c r="F7" s="48" t="s">
        <v>29</v>
      </c>
      <c r="G7" s="16">
        <v>72053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73">
        <v>10</v>
      </c>
      <c r="W7" s="73">
        <v>18</v>
      </c>
      <c r="X7" s="73">
        <v>0</v>
      </c>
      <c r="Y7" s="33">
        <f t="shared" ref="Y7:Y57" si="6">IF(H7=0,0,V7/H7)*100</f>
        <v>34.482758620689658</v>
      </c>
      <c r="Z7" s="33">
        <v>16454.919999999998</v>
      </c>
      <c r="AA7" s="33">
        <f>T7+Z7</f>
        <v>24099.269999999997</v>
      </c>
      <c r="AB7" s="33">
        <f>AA7/(Z7+T7)*100</f>
        <v>100</v>
      </c>
      <c r="AC7" s="33">
        <f>AA7</f>
        <v>24099.269999999997</v>
      </c>
      <c r="AD7" s="33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36"/>
      <c r="AH7" s="136"/>
      <c r="AI7" s="136"/>
      <c r="AJ7" s="136"/>
    </row>
    <row r="8" spans="1:36" ht="36" x14ac:dyDescent="0.25">
      <c r="A8" s="62">
        <v>2</v>
      </c>
      <c r="B8" s="63" t="s">
        <v>146</v>
      </c>
      <c r="C8" s="63"/>
      <c r="D8" s="48" t="s">
        <v>30</v>
      </c>
      <c r="E8" s="227" t="s">
        <v>31</v>
      </c>
      <c r="F8" s="48" t="s">
        <v>32</v>
      </c>
      <c r="G8" s="16">
        <v>6609.92</v>
      </c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73">
        <v>0</v>
      </c>
      <c r="W8" s="73">
        <v>0</v>
      </c>
      <c r="X8" s="73">
        <v>0</v>
      </c>
      <c r="Y8" s="33">
        <f t="shared" si="6"/>
        <v>0</v>
      </c>
      <c r="Z8" s="33">
        <v>0</v>
      </c>
      <c r="AA8" s="33">
        <f t="shared" ref="AA8:AA57" si="9">T8+Z8</f>
        <v>0</v>
      </c>
      <c r="AB8" s="33" t="e">
        <f t="shared" ref="AB8:AB58" si="10">AA8/(Z8+T8)*100</f>
        <v>#DIV/0!</v>
      </c>
      <c r="AC8" s="33">
        <f t="shared" ref="AC8:AC57" si="11">AA8</f>
        <v>0</v>
      </c>
      <c r="AD8" s="33">
        <f t="shared" si="7"/>
        <v>0</v>
      </c>
      <c r="AE8" s="33">
        <f t="shared" ref="AE8:AE57" si="12">AA8-AC8</f>
        <v>0</v>
      </c>
      <c r="AF8" s="14">
        <f t="shared" si="8"/>
        <v>0</v>
      </c>
      <c r="AG8" s="136"/>
      <c r="AH8" s="136"/>
      <c r="AI8" s="136"/>
      <c r="AJ8" s="136"/>
    </row>
    <row r="9" spans="1:36" ht="24" x14ac:dyDescent="0.25">
      <c r="A9" s="62">
        <v>3</v>
      </c>
      <c r="B9" s="63" t="s">
        <v>146</v>
      </c>
      <c r="C9" s="63"/>
      <c r="D9" s="48" t="s">
        <v>33</v>
      </c>
      <c r="E9" s="227" t="s">
        <v>34</v>
      </c>
      <c r="F9" s="48" t="s">
        <v>35</v>
      </c>
      <c r="G9" s="16">
        <v>55362.93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73">
        <v>4</v>
      </c>
      <c r="W9" s="73">
        <v>7</v>
      </c>
      <c r="X9" s="73">
        <v>0</v>
      </c>
      <c r="Y9" s="33">
        <f t="shared" si="6"/>
        <v>12.121212121212121</v>
      </c>
      <c r="Z9" s="33">
        <v>4526.0600000000004</v>
      </c>
      <c r="AA9" s="33">
        <f t="shared" si="9"/>
        <v>31455.18</v>
      </c>
      <c r="AB9" s="33">
        <f t="shared" si="10"/>
        <v>100</v>
      </c>
      <c r="AC9" s="33">
        <f t="shared" si="11"/>
        <v>31455.18</v>
      </c>
      <c r="AD9" s="33">
        <f t="shared" si="7"/>
        <v>100</v>
      </c>
      <c r="AE9" s="33">
        <f t="shared" si="12"/>
        <v>0</v>
      </c>
      <c r="AF9" s="14">
        <f t="shared" si="8"/>
        <v>0</v>
      </c>
      <c r="AG9" s="136"/>
      <c r="AH9" s="136"/>
      <c r="AI9" s="136"/>
      <c r="AJ9" s="136"/>
    </row>
    <row r="10" spans="1:36" ht="24" x14ac:dyDescent="0.25">
      <c r="A10" s="62">
        <v>4</v>
      </c>
      <c r="B10" s="63" t="s">
        <v>146</v>
      </c>
      <c r="C10" s="63"/>
      <c r="D10" s="48" t="s">
        <v>36</v>
      </c>
      <c r="E10" s="227" t="s">
        <v>31</v>
      </c>
      <c r="F10" s="48" t="s">
        <v>37</v>
      </c>
      <c r="G10" s="16">
        <v>14950.87</v>
      </c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73">
        <v>1</v>
      </c>
      <c r="W10" s="73">
        <v>1</v>
      </c>
      <c r="X10" s="73">
        <v>0</v>
      </c>
      <c r="Y10" s="33">
        <f t="shared" si="6"/>
        <v>100</v>
      </c>
      <c r="Z10" s="33">
        <v>0</v>
      </c>
      <c r="AA10" s="33">
        <f t="shared" si="9"/>
        <v>0</v>
      </c>
      <c r="AB10" s="33" t="e">
        <f t="shared" si="10"/>
        <v>#DIV/0!</v>
      </c>
      <c r="AC10" s="33">
        <f t="shared" si="11"/>
        <v>0</v>
      </c>
      <c r="AD10" s="33">
        <f t="shared" si="7"/>
        <v>0</v>
      </c>
      <c r="AE10" s="33">
        <f t="shared" si="12"/>
        <v>0</v>
      </c>
      <c r="AF10" s="14">
        <f t="shared" si="8"/>
        <v>0</v>
      </c>
      <c r="AG10" s="136"/>
      <c r="AH10" s="136"/>
      <c r="AI10" s="136"/>
      <c r="AJ10" s="136"/>
    </row>
    <row r="11" spans="1:36" ht="24" x14ac:dyDescent="0.25">
      <c r="A11" s="62">
        <v>5</v>
      </c>
      <c r="B11" s="63" t="s">
        <v>146</v>
      </c>
      <c r="C11" s="63"/>
      <c r="D11" s="48" t="s">
        <v>38</v>
      </c>
      <c r="E11" s="227" t="s">
        <v>31</v>
      </c>
      <c r="F11" s="48" t="s">
        <v>39</v>
      </c>
      <c r="G11" s="16">
        <v>704.35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73">
        <v>2</v>
      </c>
      <c r="W11" s="73">
        <v>3</v>
      </c>
      <c r="X11" s="73">
        <v>0</v>
      </c>
      <c r="Y11" s="33">
        <f t="shared" si="6"/>
        <v>50</v>
      </c>
      <c r="Z11" s="33">
        <v>23999.51</v>
      </c>
      <c r="AA11" s="33">
        <f t="shared" si="9"/>
        <v>23999.51</v>
      </c>
      <c r="AB11" s="33">
        <f t="shared" si="10"/>
        <v>100</v>
      </c>
      <c r="AC11" s="33">
        <f t="shared" si="11"/>
        <v>23999.51</v>
      </c>
      <c r="AD11" s="33">
        <f t="shared" si="7"/>
        <v>100</v>
      </c>
      <c r="AE11" s="33">
        <f t="shared" si="12"/>
        <v>0</v>
      </c>
      <c r="AF11" s="14">
        <f t="shared" si="8"/>
        <v>0</v>
      </c>
      <c r="AG11" s="136"/>
      <c r="AH11" s="136"/>
      <c r="AI11" s="136"/>
      <c r="AJ11" s="136"/>
    </row>
    <row r="12" spans="1:36" ht="24" x14ac:dyDescent="0.25">
      <c r="A12" s="62">
        <v>6</v>
      </c>
      <c r="B12" s="63" t="s">
        <v>146</v>
      </c>
      <c r="C12" s="63"/>
      <c r="D12" s="48" t="s">
        <v>40</v>
      </c>
      <c r="E12" s="227" t="s">
        <v>31</v>
      </c>
      <c r="F12" s="48" t="s">
        <v>41</v>
      </c>
      <c r="G12" s="16">
        <v>22484.86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73">
        <v>1</v>
      </c>
      <c r="W12" s="73">
        <v>1</v>
      </c>
      <c r="X12" s="73">
        <v>0</v>
      </c>
      <c r="Y12" s="33">
        <f t="shared" si="6"/>
        <v>10</v>
      </c>
      <c r="Z12" s="33">
        <v>363.55</v>
      </c>
      <c r="AA12" s="33">
        <f t="shared" si="9"/>
        <v>5122.5700000000006</v>
      </c>
      <c r="AB12" s="33">
        <f t="shared" si="10"/>
        <v>100</v>
      </c>
      <c r="AC12" s="33">
        <f t="shared" si="11"/>
        <v>5122.5700000000006</v>
      </c>
      <c r="AD12" s="33">
        <f t="shared" si="7"/>
        <v>100</v>
      </c>
      <c r="AE12" s="33">
        <f t="shared" si="12"/>
        <v>0</v>
      </c>
      <c r="AF12" s="14">
        <f t="shared" si="8"/>
        <v>0</v>
      </c>
      <c r="AG12" s="136"/>
      <c r="AH12" s="136"/>
      <c r="AI12" s="136"/>
      <c r="AJ12" s="136"/>
    </row>
    <row r="13" spans="1:36" ht="36" x14ac:dyDescent="0.25">
      <c r="A13" s="62">
        <v>7</v>
      </c>
      <c r="B13" s="63" t="s">
        <v>146</v>
      </c>
      <c r="C13" s="63"/>
      <c r="D13" s="48" t="s">
        <v>42</v>
      </c>
      <c r="E13" s="227" t="s">
        <v>31</v>
      </c>
      <c r="F13" s="48" t="s">
        <v>43</v>
      </c>
      <c r="G13" s="16">
        <v>62268.27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73">
        <v>4</v>
      </c>
      <c r="W13" s="73">
        <v>5</v>
      </c>
      <c r="X13" s="73">
        <v>0</v>
      </c>
      <c r="Y13" s="33">
        <f t="shared" si="6"/>
        <v>12.5</v>
      </c>
      <c r="Z13" s="33">
        <v>5557.29</v>
      </c>
      <c r="AA13" s="33">
        <f t="shared" si="9"/>
        <v>18597.68</v>
      </c>
      <c r="AB13" s="33">
        <f t="shared" si="10"/>
        <v>100</v>
      </c>
      <c r="AC13" s="33">
        <f t="shared" si="11"/>
        <v>18597.68</v>
      </c>
      <c r="AD13" s="33">
        <f t="shared" si="7"/>
        <v>100</v>
      </c>
      <c r="AE13" s="33">
        <f t="shared" si="12"/>
        <v>0</v>
      </c>
      <c r="AF13" s="14">
        <f t="shared" si="8"/>
        <v>0</v>
      </c>
      <c r="AG13" s="136"/>
      <c r="AH13" s="136"/>
      <c r="AI13" s="136"/>
      <c r="AJ13" s="136"/>
    </row>
    <row r="14" spans="1:36" ht="24" x14ac:dyDescent="0.25">
      <c r="A14" s="62">
        <v>8</v>
      </c>
      <c r="B14" s="63" t="s">
        <v>146</v>
      </c>
      <c r="C14" s="63"/>
      <c r="D14" s="48" t="s">
        <v>44</v>
      </c>
      <c r="E14" s="227" t="s">
        <v>45</v>
      </c>
      <c r="F14" s="48" t="s">
        <v>46</v>
      </c>
      <c r="G14" s="16">
        <v>9637.2900000000009</v>
      </c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>IF(P14=0,0,T14/P14)*100</f>
        <v>43.080003579318515</v>
      </c>
      <c r="V14" s="73">
        <v>0</v>
      </c>
      <c r="W14" s="73">
        <v>0</v>
      </c>
      <c r="X14" s="73">
        <v>0</v>
      </c>
      <c r="Y14" s="33">
        <f t="shared" si="6"/>
        <v>0</v>
      </c>
      <c r="Z14" s="33">
        <v>0</v>
      </c>
      <c r="AA14" s="33">
        <f t="shared" si="9"/>
        <v>3707.03</v>
      </c>
      <c r="AB14" s="33">
        <f t="shared" si="10"/>
        <v>100</v>
      </c>
      <c r="AC14" s="33">
        <f t="shared" si="11"/>
        <v>3707.03</v>
      </c>
      <c r="AD14" s="33">
        <f t="shared" si="7"/>
        <v>100</v>
      </c>
      <c r="AE14" s="33">
        <f t="shared" si="12"/>
        <v>0</v>
      </c>
      <c r="AF14" s="14">
        <f t="shared" si="8"/>
        <v>0</v>
      </c>
      <c r="AG14" s="136"/>
      <c r="AH14" s="136"/>
      <c r="AI14" s="136"/>
      <c r="AJ14" s="136"/>
    </row>
    <row r="15" spans="1:36" ht="36" x14ac:dyDescent="0.25">
      <c r="A15" s="62">
        <v>9</v>
      </c>
      <c r="B15" s="63" t="s">
        <v>146</v>
      </c>
      <c r="C15" s="63"/>
      <c r="D15" s="48" t="s">
        <v>47</v>
      </c>
      <c r="E15" s="227" t="s">
        <v>31</v>
      </c>
      <c r="F15" s="48" t="s">
        <v>48</v>
      </c>
      <c r="G15" s="16">
        <v>76905.289999999994</v>
      </c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3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73">
        <v>7</v>
      </c>
      <c r="W15" s="73">
        <v>8</v>
      </c>
      <c r="X15" s="73">
        <v>0</v>
      </c>
      <c r="Y15" s="33">
        <f t="shared" si="6"/>
        <v>77.777777777777786</v>
      </c>
      <c r="Z15" s="33">
        <v>15354.28</v>
      </c>
      <c r="AA15" s="33">
        <f t="shared" si="9"/>
        <v>15628.34</v>
      </c>
      <c r="AB15" s="33">
        <f t="shared" si="10"/>
        <v>100</v>
      </c>
      <c r="AC15" s="33">
        <f t="shared" si="11"/>
        <v>15628.34</v>
      </c>
      <c r="AD15" s="33">
        <f t="shared" si="7"/>
        <v>100</v>
      </c>
      <c r="AE15" s="33">
        <f t="shared" si="12"/>
        <v>0</v>
      </c>
      <c r="AF15" s="14">
        <f t="shared" si="8"/>
        <v>0</v>
      </c>
      <c r="AG15" s="136"/>
      <c r="AH15" s="136"/>
      <c r="AI15" s="136"/>
      <c r="AJ15" s="136"/>
    </row>
    <row r="16" spans="1:36" ht="24" x14ac:dyDescent="0.25">
      <c r="A16" s="62">
        <v>10</v>
      </c>
      <c r="B16" s="63" t="s">
        <v>146</v>
      </c>
      <c r="C16" s="63"/>
      <c r="D16" s="48" t="s">
        <v>49</v>
      </c>
      <c r="E16" s="227" t="s">
        <v>50</v>
      </c>
      <c r="F16" s="48" t="s">
        <v>51</v>
      </c>
      <c r="G16" s="16">
        <v>20051.7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3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73">
        <v>3</v>
      </c>
      <c r="W16" s="73">
        <v>5</v>
      </c>
      <c r="X16" s="73">
        <v>0</v>
      </c>
      <c r="Y16" s="33">
        <f t="shared" si="6"/>
        <v>18.75</v>
      </c>
      <c r="Z16" s="33">
        <v>2993.81</v>
      </c>
      <c r="AA16" s="33">
        <f t="shared" si="9"/>
        <v>4038.9700000000003</v>
      </c>
      <c r="AB16" s="33">
        <f t="shared" si="10"/>
        <v>100</v>
      </c>
      <c r="AC16" s="33">
        <f t="shared" si="11"/>
        <v>4038.9700000000003</v>
      </c>
      <c r="AD16" s="33">
        <f t="shared" si="7"/>
        <v>100</v>
      </c>
      <c r="AE16" s="33">
        <f t="shared" si="12"/>
        <v>0</v>
      </c>
      <c r="AF16" s="14">
        <f t="shared" si="8"/>
        <v>0</v>
      </c>
      <c r="AG16" s="136"/>
      <c r="AH16" s="136"/>
      <c r="AI16" s="136"/>
      <c r="AJ16" s="136"/>
    </row>
    <row r="17" spans="1:36" ht="36" x14ac:dyDescent="0.25">
      <c r="A17" s="62">
        <v>11</v>
      </c>
      <c r="B17" s="63" t="s">
        <v>146</v>
      </c>
      <c r="C17" s="63"/>
      <c r="D17" s="48" t="s">
        <v>52</v>
      </c>
      <c r="E17" s="227" t="s">
        <v>31</v>
      </c>
      <c r="F17" s="48" t="s">
        <v>53</v>
      </c>
      <c r="G17" s="16">
        <v>15992.95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3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73">
        <v>7</v>
      </c>
      <c r="W17" s="73">
        <v>7</v>
      </c>
      <c r="X17" s="73">
        <v>0</v>
      </c>
      <c r="Y17" s="33">
        <f t="shared" si="6"/>
        <v>53.846153846153847</v>
      </c>
      <c r="Z17" s="33">
        <v>19320.189999999999</v>
      </c>
      <c r="AA17" s="33">
        <f t="shared" si="9"/>
        <v>20000.559999999998</v>
      </c>
      <c r="AB17" s="33">
        <f t="shared" si="10"/>
        <v>100</v>
      </c>
      <c r="AC17" s="33">
        <f t="shared" si="11"/>
        <v>20000.559999999998</v>
      </c>
      <c r="AD17" s="33">
        <f t="shared" si="7"/>
        <v>100</v>
      </c>
      <c r="AE17" s="33">
        <f t="shared" si="12"/>
        <v>0</v>
      </c>
      <c r="AF17" s="14">
        <f t="shared" si="8"/>
        <v>0</v>
      </c>
      <c r="AG17" s="136"/>
      <c r="AH17" s="136"/>
      <c r="AI17" s="136"/>
      <c r="AJ17" s="136"/>
    </row>
    <row r="18" spans="1:36" ht="36" x14ac:dyDescent="0.25">
      <c r="A18" s="62">
        <v>12</v>
      </c>
      <c r="B18" s="63" t="s">
        <v>146</v>
      </c>
      <c r="C18" s="63"/>
      <c r="D18" s="48" t="s">
        <v>54</v>
      </c>
      <c r="E18" s="227" t="s">
        <v>28</v>
      </c>
      <c r="F18" s="48" t="s">
        <v>55</v>
      </c>
      <c r="G18" s="16">
        <v>42617.1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3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73">
        <v>5</v>
      </c>
      <c r="W18" s="73">
        <v>9</v>
      </c>
      <c r="X18" s="73">
        <v>0</v>
      </c>
      <c r="Y18" s="33">
        <f t="shared" si="6"/>
        <v>15.625</v>
      </c>
      <c r="Z18" s="33">
        <v>10804.64</v>
      </c>
      <c r="AA18" s="33">
        <f t="shared" si="9"/>
        <v>26316.39</v>
      </c>
      <c r="AB18" s="33">
        <f t="shared" si="10"/>
        <v>100</v>
      </c>
      <c r="AC18" s="33">
        <f t="shared" si="11"/>
        <v>26316.39</v>
      </c>
      <c r="AD18" s="33">
        <f t="shared" si="7"/>
        <v>100</v>
      </c>
      <c r="AE18" s="33">
        <f t="shared" si="12"/>
        <v>0</v>
      </c>
      <c r="AF18" s="14">
        <f t="shared" si="8"/>
        <v>0</v>
      </c>
      <c r="AG18" s="136"/>
      <c r="AH18" s="136"/>
      <c r="AI18" s="136"/>
      <c r="AJ18" s="136"/>
    </row>
    <row r="19" spans="1:36" ht="24" x14ac:dyDescent="0.25">
      <c r="A19" s="62">
        <v>13</v>
      </c>
      <c r="B19" s="63" t="s">
        <v>146</v>
      </c>
      <c r="C19" s="63"/>
      <c r="D19" s="48" t="s">
        <v>56</v>
      </c>
      <c r="E19" s="227" t="s">
        <v>57</v>
      </c>
      <c r="F19" s="48" t="s">
        <v>58</v>
      </c>
      <c r="G19" s="16">
        <v>18009.21</v>
      </c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3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73">
        <v>6</v>
      </c>
      <c r="W19" s="73">
        <v>6</v>
      </c>
      <c r="X19" s="73">
        <v>0</v>
      </c>
      <c r="Y19" s="33">
        <f t="shared" si="6"/>
        <v>26.086956521739129</v>
      </c>
      <c r="Z19" s="33">
        <v>16879.849999999999</v>
      </c>
      <c r="AA19" s="33">
        <f t="shared" si="9"/>
        <v>26223.21</v>
      </c>
      <c r="AB19" s="33">
        <f t="shared" si="10"/>
        <v>100</v>
      </c>
      <c r="AC19" s="33">
        <f t="shared" si="11"/>
        <v>26223.21</v>
      </c>
      <c r="AD19" s="33">
        <f t="shared" si="7"/>
        <v>100</v>
      </c>
      <c r="AE19" s="33">
        <f t="shared" si="12"/>
        <v>0</v>
      </c>
      <c r="AF19" s="14">
        <f t="shared" si="8"/>
        <v>0</v>
      </c>
      <c r="AG19" s="136"/>
      <c r="AH19" s="136"/>
      <c r="AI19" s="136"/>
      <c r="AJ19" s="136"/>
    </row>
    <row r="20" spans="1:36" ht="36" x14ac:dyDescent="0.25">
      <c r="A20" s="62">
        <v>14</v>
      </c>
      <c r="B20" s="63" t="s">
        <v>146</v>
      </c>
      <c r="C20" s="63"/>
      <c r="D20" s="48" t="s">
        <v>59</v>
      </c>
      <c r="E20" s="227" t="s">
        <v>60</v>
      </c>
      <c r="F20" s="48" t="s">
        <v>61</v>
      </c>
      <c r="G20" s="16">
        <v>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73">
        <v>0</v>
      </c>
      <c r="W20" s="73">
        <v>0</v>
      </c>
      <c r="X20" s="73">
        <v>0</v>
      </c>
      <c r="Y20" s="33">
        <f t="shared" si="6"/>
        <v>0</v>
      </c>
      <c r="Z20" s="33">
        <v>0</v>
      </c>
      <c r="AA20" s="33">
        <f t="shared" si="9"/>
        <v>0</v>
      </c>
      <c r="AB20" s="33" t="e">
        <f t="shared" si="10"/>
        <v>#DIV/0!</v>
      </c>
      <c r="AC20" s="33">
        <f t="shared" si="11"/>
        <v>0</v>
      </c>
      <c r="AD20" s="33">
        <f t="shared" si="7"/>
        <v>0</v>
      </c>
      <c r="AE20" s="33">
        <f t="shared" si="12"/>
        <v>0</v>
      </c>
      <c r="AF20" s="14">
        <f t="shared" si="8"/>
        <v>0</v>
      </c>
      <c r="AG20" s="136"/>
      <c r="AH20" s="136"/>
      <c r="AI20" s="136"/>
      <c r="AJ20" s="136"/>
    </row>
    <row r="21" spans="1:36" ht="24" x14ac:dyDescent="0.25">
      <c r="A21" s="62">
        <v>15</v>
      </c>
      <c r="B21" s="63" t="s">
        <v>146</v>
      </c>
      <c r="C21" s="63"/>
      <c r="D21" s="48" t="s">
        <v>62</v>
      </c>
      <c r="E21" s="227" t="s">
        <v>63</v>
      </c>
      <c r="F21" s="48" t="s">
        <v>64</v>
      </c>
      <c r="G21" s="16">
        <v>19196.240000000002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3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73">
        <v>7</v>
      </c>
      <c r="W21" s="73">
        <v>12</v>
      </c>
      <c r="X21" s="73">
        <v>0</v>
      </c>
      <c r="Y21" s="33">
        <f t="shared" si="6"/>
        <v>23.333333333333332</v>
      </c>
      <c r="Z21" s="33">
        <v>10143.84</v>
      </c>
      <c r="AA21" s="33">
        <f t="shared" si="9"/>
        <v>17496.669999999998</v>
      </c>
      <c r="AB21" s="33">
        <f t="shared" si="10"/>
        <v>100</v>
      </c>
      <c r="AC21" s="33">
        <f t="shared" si="11"/>
        <v>17496.669999999998</v>
      </c>
      <c r="AD21" s="33">
        <f t="shared" si="7"/>
        <v>100</v>
      </c>
      <c r="AE21" s="33">
        <f t="shared" si="12"/>
        <v>0</v>
      </c>
      <c r="AF21" s="14">
        <f t="shared" si="8"/>
        <v>0</v>
      </c>
      <c r="AG21" s="136"/>
      <c r="AH21" s="136"/>
      <c r="AI21" s="136"/>
      <c r="AJ21" s="136"/>
    </row>
    <row r="22" spans="1:36" ht="24" x14ac:dyDescent="0.25">
      <c r="A22" s="62">
        <v>16</v>
      </c>
      <c r="B22" s="63" t="s">
        <v>146</v>
      </c>
      <c r="C22" s="63"/>
      <c r="D22" s="48" t="s">
        <v>65</v>
      </c>
      <c r="E22" s="227" t="s">
        <v>31</v>
      </c>
      <c r="F22" s="48" t="s">
        <v>66</v>
      </c>
      <c r="G22" s="16">
        <v>37327.589999999997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3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73">
        <v>6</v>
      </c>
      <c r="W22" s="73">
        <v>8</v>
      </c>
      <c r="X22" s="73">
        <v>0</v>
      </c>
      <c r="Y22" s="33">
        <f t="shared" si="6"/>
        <v>33.333333333333329</v>
      </c>
      <c r="Z22" s="33">
        <v>7731.78</v>
      </c>
      <c r="AA22" s="33">
        <f t="shared" si="9"/>
        <v>14067.09</v>
      </c>
      <c r="AB22" s="33">
        <f t="shared" si="10"/>
        <v>100</v>
      </c>
      <c r="AC22" s="33">
        <f t="shared" si="11"/>
        <v>14067.09</v>
      </c>
      <c r="AD22" s="33">
        <f t="shared" si="7"/>
        <v>100</v>
      </c>
      <c r="AE22" s="33">
        <f t="shared" si="12"/>
        <v>0</v>
      </c>
      <c r="AF22" s="14">
        <f t="shared" si="8"/>
        <v>0</v>
      </c>
      <c r="AG22" s="136"/>
      <c r="AH22" s="136"/>
      <c r="AI22" s="136"/>
      <c r="AJ22" s="136"/>
    </row>
    <row r="23" spans="1:36" ht="36" x14ac:dyDescent="0.25">
      <c r="A23" s="62">
        <v>17</v>
      </c>
      <c r="B23" s="63" t="s">
        <v>146</v>
      </c>
      <c r="C23" s="63"/>
      <c r="D23" s="48" t="s">
        <v>67</v>
      </c>
      <c r="E23" s="227" t="s">
        <v>68</v>
      </c>
      <c r="F23" s="48" t="s">
        <v>69</v>
      </c>
      <c r="G23" s="16">
        <v>28831.58</v>
      </c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73">
        <v>0</v>
      </c>
      <c r="W23" s="73">
        <v>0</v>
      </c>
      <c r="X23" s="73">
        <v>0</v>
      </c>
      <c r="Y23" s="33">
        <f t="shared" si="6"/>
        <v>0</v>
      </c>
      <c r="Z23" s="33">
        <v>0</v>
      </c>
      <c r="AA23" s="33">
        <f t="shared" si="9"/>
        <v>4382.9799999999996</v>
      </c>
      <c r="AB23" s="33">
        <f t="shared" si="10"/>
        <v>100</v>
      </c>
      <c r="AC23" s="33">
        <f t="shared" si="11"/>
        <v>4382.9799999999996</v>
      </c>
      <c r="AD23" s="33">
        <f t="shared" si="7"/>
        <v>100</v>
      </c>
      <c r="AE23" s="33">
        <f t="shared" si="12"/>
        <v>0</v>
      </c>
      <c r="AF23" s="14">
        <f t="shared" si="8"/>
        <v>0</v>
      </c>
      <c r="AG23" s="136"/>
      <c r="AH23" s="136"/>
      <c r="AI23" s="136"/>
      <c r="AJ23" s="136"/>
    </row>
    <row r="24" spans="1:36" ht="24" x14ac:dyDescent="0.25">
      <c r="A24" s="62">
        <v>18</v>
      </c>
      <c r="B24" s="63" t="s">
        <v>146</v>
      </c>
      <c r="C24" s="63"/>
      <c r="D24" s="48" t="s">
        <v>70</v>
      </c>
      <c r="E24" s="227" t="s">
        <v>31</v>
      </c>
      <c r="F24" s="48" t="s">
        <v>71</v>
      </c>
      <c r="G24" s="16">
        <v>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73">
        <v>0</v>
      </c>
      <c r="W24" s="73">
        <v>0</v>
      </c>
      <c r="X24" s="73">
        <v>0</v>
      </c>
      <c r="Y24" s="33">
        <f t="shared" si="6"/>
        <v>0</v>
      </c>
      <c r="Z24" s="33">
        <v>0</v>
      </c>
      <c r="AA24" s="33">
        <f t="shared" si="9"/>
        <v>0</v>
      </c>
      <c r="AB24" s="33" t="e">
        <f t="shared" si="10"/>
        <v>#DIV/0!</v>
      </c>
      <c r="AC24" s="33">
        <f t="shared" si="11"/>
        <v>0</v>
      </c>
      <c r="AD24" s="33">
        <f t="shared" si="7"/>
        <v>0</v>
      </c>
      <c r="AE24" s="33">
        <f t="shared" si="12"/>
        <v>0</v>
      </c>
      <c r="AF24" s="14">
        <f t="shared" si="8"/>
        <v>0</v>
      </c>
      <c r="AG24" s="136"/>
      <c r="AH24" s="136"/>
      <c r="AI24" s="136"/>
      <c r="AJ24" s="136"/>
    </row>
    <row r="25" spans="1:36" ht="24" x14ac:dyDescent="0.25">
      <c r="A25" s="62">
        <v>19</v>
      </c>
      <c r="B25" s="63" t="s">
        <v>146</v>
      </c>
      <c r="C25" s="63"/>
      <c r="D25" s="48" t="s">
        <v>72</v>
      </c>
      <c r="E25" s="227" t="s">
        <v>73</v>
      </c>
      <c r="F25" s="48" t="s">
        <v>74</v>
      </c>
      <c r="G25" s="16">
        <v>13924.58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73">
        <v>0</v>
      </c>
      <c r="W25" s="73">
        <v>0</v>
      </c>
      <c r="X25" s="73">
        <v>0</v>
      </c>
      <c r="Y25" s="33">
        <f t="shared" si="6"/>
        <v>0</v>
      </c>
      <c r="Z25" s="33">
        <v>0</v>
      </c>
      <c r="AA25" s="33">
        <f t="shared" si="9"/>
        <v>563.33000000000004</v>
      </c>
      <c r="AB25" s="33">
        <f t="shared" si="10"/>
        <v>100</v>
      </c>
      <c r="AC25" s="33">
        <f t="shared" si="11"/>
        <v>563.33000000000004</v>
      </c>
      <c r="AD25" s="33">
        <f t="shared" si="7"/>
        <v>100</v>
      </c>
      <c r="AE25" s="33">
        <f t="shared" si="12"/>
        <v>0</v>
      </c>
      <c r="AF25" s="14">
        <f t="shared" si="8"/>
        <v>0</v>
      </c>
      <c r="AG25" s="136"/>
      <c r="AH25" s="136"/>
      <c r="AI25" s="136"/>
      <c r="AJ25" s="136"/>
    </row>
    <row r="26" spans="1:36" ht="36" x14ac:dyDescent="0.25">
      <c r="A26" s="62">
        <v>20</v>
      </c>
      <c r="B26" s="63" t="s">
        <v>146</v>
      </c>
      <c r="C26" s="63"/>
      <c r="D26" s="48" t="s">
        <v>75</v>
      </c>
      <c r="E26" s="227" t="s">
        <v>76</v>
      </c>
      <c r="F26" s="48" t="s">
        <v>77</v>
      </c>
      <c r="G26" s="16">
        <v>10591.53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3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73">
        <v>16</v>
      </c>
      <c r="W26" s="73">
        <v>21</v>
      </c>
      <c r="X26" s="73">
        <v>0</v>
      </c>
      <c r="Y26" s="33">
        <f t="shared" si="6"/>
        <v>40</v>
      </c>
      <c r="Z26" s="33">
        <v>17992.41</v>
      </c>
      <c r="AA26" s="33">
        <f t="shared" si="9"/>
        <v>19323.27</v>
      </c>
      <c r="AB26" s="33">
        <f t="shared" si="10"/>
        <v>100</v>
      </c>
      <c r="AC26" s="33">
        <f>AA26</f>
        <v>19323.27</v>
      </c>
      <c r="AD26" s="33">
        <f t="shared" si="7"/>
        <v>100</v>
      </c>
      <c r="AE26" s="33">
        <f t="shared" si="12"/>
        <v>0</v>
      </c>
      <c r="AF26" s="14">
        <f t="shared" si="8"/>
        <v>0</v>
      </c>
      <c r="AG26" s="136"/>
      <c r="AH26" s="136"/>
      <c r="AI26" s="136"/>
      <c r="AJ26" s="136"/>
    </row>
    <row r="27" spans="1:36" ht="24" x14ac:dyDescent="0.25">
      <c r="A27" s="62">
        <v>21</v>
      </c>
      <c r="B27" s="63" t="s">
        <v>146</v>
      </c>
      <c r="C27" s="63"/>
      <c r="D27" s="48" t="s">
        <v>78</v>
      </c>
      <c r="E27" s="227" t="s">
        <v>31</v>
      </c>
      <c r="F27" s="48" t="s">
        <v>79</v>
      </c>
      <c r="G27" s="16">
        <v>18470.63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3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73">
        <v>0</v>
      </c>
      <c r="W27" s="73">
        <v>0</v>
      </c>
      <c r="X27" s="73">
        <v>0</v>
      </c>
      <c r="Y27" s="33">
        <f t="shared" si="6"/>
        <v>0</v>
      </c>
      <c r="Z27" s="33">
        <v>0</v>
      </c>
      <c r="AA27" s="33">
        <f t="shared" si="9"/>
        <v>10869.96</v>
      </c>
      <c r="AB27" s="33">
        <f t="shared" si="10"/>
        <v>100</v>
      </c>
      <c r="AC27" s="33">
        <f t="shared" si="11"/>
        <v>10869.96</v>
      </c>
      <c r="AD27" s="33">
        <f t="shared" si="7"/>
        <v>100</v>
      </c>
      <c r="AE27" s="33">
        <f t="shared" si="12"/>
        <v>0</v>
      </c>
      <c r="AF27" s="14">
        <f t="shared" si="8"/>
        <v>0</v>
      </c>
      <c r="AG27" s="136"/>
      <c r="AH27" s="136"/>
      <c r="AI27" s="136"/>
      <c r="AJ27" s="136"/>
    </row>
    <row r="28" spans="1:36" ht="24" x14ac:dyDescent="0.25">
      <c r="A28" s="62">
        <v>22</v>
      </c>
      <c r="B28" s="63" t="s">
        <v>146</v>
      </c>
      <c r="C28" s="63"/>
      <c r="D28" s="48" t="s">
        <v>80</v>
      </c>
      <c r="E28" s="227" t="s">
        <v>28</v>
      </c>
      <c r="F28" s="48" t="s">
        <v>81</v>
      </c>
      <c r="G28" s="16">
        <v>105650.25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3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73">
        <v>15</v>
      </c>
      <c r="W28" s="73">
        <v>20</v>
      </c>
      <c r="X28" s="73">
        <v>0</v>
      </c>
      <c r="Y28" s="33">
        <f t="shared" si="6"/>
        <v>26.785714285714285</v>
      </c>
      <c r="Z28" s="33">
        <v>22458.34</v>
      </c>
      <c r="AA28" s="33">
        <f t="shared" si="9"/>
        <v>34228.51</v>
      </c>
      <c r="AB28" s="33">
        <f t="shared" si="10"/>
        <v>100</v>
      </c>
      <c r="AC28" s="33">
        <f t="shared" si="11"/>
        <v>34228.51</v>
      </c>
      <c r="AD28" s="33">
        <f t="shared" si="7"/>
        <v>100</v>
      </c>
      <c r="AE28" s="33">
        <f t="shared" si="12"/>
        <v>0</v>
      </c>
      <c r="AF28" s="14">
        <f t="shared" si="8"/>
        <v>0</v>
      </c>
      <c r="AG28" s="136"/>
      <c r="AH28" s="136"/>
      <c r="AI28" s="136"/>
      <c r="AJ28" s="136"/>
    </row>
    <row r="29" spans="1:36" ht="36" x14ac:dyDescent="0.25">
      <c r="A29" s="62">
        <v>23</v>
      </c>
      <c r="B29" s="63" t="s">
        <v>146</v>
      </c>
      <c r="C29" s="63"/>
      <c r="D29" s="48" t="s">
        <v>82</v>
      </c>
      <c r="E29" s="227" t="s">
        <v>31</v>
      </c>
      <c r="F29" s="48" t="s">
        <v>83</v>
      </c>
      <c r="G29" s="16">
        <v>26371.06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3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73">
        <v>8</v>
      </c>
      <c r="W29" s="73">
        <v>12</v>
      </c>
      <c r="X29" s="73">
        <v>0</v>
      </c>
      <c r="Y29" s="33">
        <f t="shared" si="6"/>
        <v>33.333333333333329</v>
      </c>
      <c r="Z29" s="33">
        <v>22881.83</v>
      </c>
      <c r="AA29" s="33">
        <f t="shared" si="9"/>
        <v>31155.530000000002</v>
      </c>
      <c r="AB29" s="33">
        <f t="shared" si="10"/>
        <v>100</v>
      </c>
      <c r="AC29" s="33">
        <f t="shared" si="11"/>
        <v>31155.530000000002</v>
      </c>
      <c r="AD29" s="33">
        <f t="shared" si="7"/>
        <v>100</v>
      </c>
      <c r="AE29" s="33">
        <f t="shared" si="12"/>
        <v>0</v>
      </c>
      <c r="AF29" s="14">
        <f t="shared" si="8"/>
        <v>0</v>
      </c>
      <c r="AG29" s="136"/>
      <c r="AH29" s="136"/>
      <c r="AI29" s="136"/>
      <c r="AJ29" s="136"/>
    </row>
    <row r="30" spans="1:36" ht="24" x14ac:dyDescent="0.25">
      <c r="A30" s="62">
        <v>24</v>
      </c>
      <c r="B30" s="63" t="s">
        <v>146</v>
      </c>
      <c r="C30" s="63"/>
      <c r="D30" s="48" t="s">
        <v>84</v>
      </c>
      <c r="E30" s="227" t="s">
        <v>31</v>
      </c>
      <c r="F30" s="48" t="s">
        <v>85</v>
      </c>
      <c r="G30" s="16">
        <v>26288.080000000002</v>
      </c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3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73">
        <v>0</v>
      </c>
      <c r="W30" s="73">
        <v>0</v>
      </c>
      <c r="X30" s="73">
        <v>0</v>
      </c>
      <c r="Y30" s="33">
        <f t="shared" si="6"/>
        <v>0</v>
      </c>
      <c r="Z30" s="33">
        <v>0</v>
      </c>
      <c r="AA30" s="33">
        <f t="shared" si="9"/>
        <v>8845.52</v>
      </c>
      <c r="AB30" s="33">
        <f t="shared" si="10"/>
        <v>100</v>
      </c>
      <c r="AC30" s="33">
        <f t="shared" si="11"/>
        <v>8845.52</v>
      </c>
      <c r="AD30" s="33">
        <f t="shared" si="7"/>
        <v>100</v>
      </c>
      <c r="AE30" s="33">
        <f t="shared" si="12"/>
        <v>0</v>
      </c>
      <c r="AF30" s="14">
        <f t="shared" si="8"/>
        <v>0</v>
      </c>
      <c r="AG30" s="136"/>
      <c r="AH30" s="136"/>
      <c r="AI30" s="136"/>
      <c r="AJ30" s="136"/>
    </row>
    <row r="31" spans="1:36" ht="24" x14ac:dyDescent="0.25">
      <c r="A31" s="62">
        <v>25</v>
      </c>
      <c r="B31" s="63" t="s">
        <v>146</v>
      </c>
      <c r="C31" s="63"/>
      <c r="D31" s="48" t="s">
        <v>86</v>
      </c>
      <c r="E31" s="227" t="s">
        <v>31</v>
      </c>
      <c r="F31" s="48" t="s">
        <v>87</v>
      </c>
      <c r="G31" s="16">
        <v>78683.490000000005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3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73">
        <v>5</v>
      </c>
      <c r="W31" s="73">
        <v>9</v>
      </c>
      <c r="X31" s="73">
        <v>0</v>
      </c>
      <c r="Y31" s="33">
        <f t="shared" si="6"/>
        <v>11.904761904761903</v>
      </c>
      <c r="Z31" s="33">
        <v>25129.82</v>
      </c>
      <c r="AA31" s="33">
        <f t="shared" si="9"/>
        <v>39849.01</v>
      </c>
      <c r="AB31" s="33">
        <f t="shared" si="10"/>
        <v>100</v>
      </c>
      <c r="AC31" s="33">
        <f t="shared" si="11"/>
        <v>39849.01</v>
      </c>
      <c r="AD31" s="33">
        <f t="shared" si="7"/>
        <v>100</v>
      </c>
      <c r="AE31" s="33">
        <f t="shared" si="12"/>
        <v>0</v>
      </c>
      <c r="AF31" s="14">
        <f t="shared" si="8"/>
        <v>0</v>
      </c>
      <c r="AG31" s="136"/>
      <c r="AH31" s="136"/>
      <c r="AI31" s="136"/>
      <c r="AJ31" s="136"/>
    </row>
    <row r="32" spans="1:36" ht="24" x14ac:dyDescent="0.25">
      <c r="A32" s="62">
        <v>26</v>
      </c>
      <c r="B32" s="63" t="s">
        <v>146</v>
      </c>
      <c r="C32" s="63"/>
      <c r="D32" s="48" t="s">
        <v>88</v>
      </c>
      <c r="E32" s="227" t="s">
        <v>31</v>
      </c>
      <c r="F32" s="48" t="s">
        <v>89</v>
      </c>
      <c r="G32" s="16">
        <v>24921.24</v>
      </c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3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73">
        <v>1</v>
      </c>
      <c r="W32" s="73">
        <v>3</v>
      </c>
      <c r="X32" s="73">
        <v>0</v>
      </c>
      <c r="Y32" s="33">
        <f t="shared" si="6"/>
        <v>16.666666666666664</v>
      </c>
      <c r="Z32" s="33">
        <v>1534.68</v>
      </c>
      <c r="AA32" s="33">
        <f t="shared" si="9"/>
        <v>1534.68</v>
      </c>
      <c r="AB32" s="33">
        <f t="shared" si="10"/>
        <v>100</v>
      </c>
      <c r="AC32" s="33">
        <f t="shared" si="11"/>
        <v>1534.68</v>
      </c>
      <c r="AD32" s="33">
        <f t="shared" si="7"/>
        <v>100</v>
      </c>
      <c r="AE32" s="33">
        <f t="shared" si="12"/>
        <v>0</v>
      </c>
      <c r="AF32" s="14">
        <f t="shared" si="8"/>
        <v>0</v>
      </c>
      <c r="AG32" s="136"/>
      <c r="AH32" s="136"/>
      <c r="AI32" s="136"/>
      <c r="AJ32" s="136"/>
    </row>
    <row r="33" spans="1:36" ht="24" x14ac:dyDescent="0.25">
      <c r="A33" s="62">
        <v>27</v>
      </c>
      <c r="B33" s="63" t="s">
        <v>146</v>
      </c>
      <c r="C33" s="63"/>
      <c r="D33" s="48" t="s">
        <v>90</v>
      </c>
      <c r="E33" s="227" t="s">
        <v>60</v>
      </c>
      <c r="F33" s="48" t="s">
        <v>91</v>
      </c>
      <c r="G33" s="16">
        <v>0</v>
      </c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3"/>
        <v>0</v>
      </c>
      <c r="S33" s="14">
        <f t="shared" si="4"/>
        <v>0</v>
      </c>
      <c r="T33" s="14">
        <v>0</v>
      </c>
      <c r="U33" s="14">
        <f t="shared" si="5"/>
        <v>0</v>
      </c>
      <c r="V33" s="73">
        <v>0</v>
      </c>
      <c r="W33" s="73">
        <v>0</v>
      </c>
      <c r="X33" s="73">
        <v>0</v>
      </c>
      <c r="Y33" s="33">
        <f t="shared" si="6"/>
        <v>0</v>
      </c>
      <c r="Z33" s="33">
        <v>0</v>
      </c>
      <c r="AA33" s="33">
        <f t="shared" si="9"/>
        <v>0</v>
      </c>
      <c r="AB33" s="33" t="e">
        <f t="shared" si="10"/>
        <v>#DIV/0!</v>
      </c>
      <c r="AC33" s="33">
        <f t="shared" si="11"/>
        <v>0</v>
      </c>
      <c r="AD33" s="33">
        <f t="shared" si="7"/>
        <v>0</v>
      </c>
      <c r="AE33" s="33">
        <f t="shared" si="12"/>
        <v>0</v>
      </c>
      <c r="AF33" s="14">
        <f t="shared" si="8"/>
        <v>0</v>
      </c>
      <c r="AG33" s="136"/>
      <c r="AH33" s="136"/>
      <c r="AI33" s="136"/>
      <c r="AJ33" s="136"/>
    </row>
    <row r="34" spans="1:36" ht="36" x14ac:dyDescent="0.25">
      <c r="A34" s="62">
        <v>28</v>
      </c>
      <c r="B34" s="63" t="s">
        <v>146</v>
      </c>
      <c r="C34" s="63"/>
      <c r="D34" s="48" t="s">
        <v>92</v>
      </c>
      <c r="E34" s="227" t="s">
        <v>68</v>
      </c>
      <c r="F34" s="48" t="s">
        <v>93</v>
      </c>
      <c r="G34" s="16">
        <v>14490.35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3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73">
        <v>21</v>
      </c>
      <c r="W34" s="73">
        <v>29</v>
      </c>
      <c r="X34" s="73">
        <v>0</v>
      </c>
      <c r="Y34" s="33">
        <f t="shared" si="6"/>
        <v>44.680851063829785</v>
      </c>
      <c r="Z34" s="33">
        <v>15745.96</v>
      </c>
      <c r="AA34" s="33">
        <f t="shared" si="9"/>
        <v>29444.61</v>
      </c>
      <c r="AB34" s="33">
        <f t="shared" si="10"/>
        <v>100</v>
      </c>
      <c r="AC34" s="33">
        <f t="shared" si="11"/>
        <v>29444.61</v>
      </c>
      <c r="AD34" s="33">
        <f t="shared" si="7"/>
        <v>100</v>
      </c>
      <c r="AE34" s="33">
        <f t="shared" si="12"/>
        <v>0</v>
      </c>
      <c r="AF34" s="14">
        <f t="shared" si="8"/>
        <v>0</v>
      </c>
      <c r="AG34" s="136"/>
      <c r="AH34" s="136"/>
      <c r="AI34" s="136"/>
      <c r="AJ34" s="136"/>
    </row>
    <row r="35" spans="1:36" ht="24" x14ac:dyDescent="0.25">
      <c r="A35" s="62">
        <v>29</v>
      </c>
      <c r="B35" s="63" t="s">
        <v>146</v>
      </c>
      <c r="C35" s="63"/>
      <c r="D35" s="48" t="s">
        <v>94</v>
      </c>
      <c r="E35" s="227" t="s">
        <v>95</v>
      </c>
      <c r="F35" s="48" t="s">
        <v>96</v>
      </c>
      <c r="G35" s="16">
        <v>28200.33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3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73">
        <v>3</v>
      </c>
      <c r="W35" s="73">
        <v>5</v>
      </c>
      <c r="X35" s="73">
        <v>0</v>
      </c>
      <c r="Y35" s="33">
        <f t="shared" si="6"/>
        <v>13.636363636363635</v>
      </c>
      <c r="Z35" s="33">
        <v>2769.72</v>
      </c>
      <c r="AA35" s="33">
        <f t="shared" si="9"/>
        <v>7005.01</v>
      </c>
      <c r="AB35" s="33">
        <f t="shared" si="10"/>
        <v>100</v>
      </c>
      <c r="AC35" s="33">
        <f t="shared" si="11"/>
        <v>7005.01</v>
      </c>
      <c r="AD35" s="33">
        <f t="shared" si="7"/>
        <v>100</v>
      </c>
      <c r="AE35" s="33">
        <f t="shared" si="12"/>
        <v>0</v>
      </c>
      <c r="AF35" s="14">
        <f t="shared" si="8"/>
        <v>0</v>
      </c>
      <c r="AG35" s="136"/>
      <c r="AH35" s="136"/>
      <c r="AI35" s="136"/>
      <c r="AJ35" s="136"/>
    </row>
    <row r="36" spans="1:36" ht="24" x14ac:dyDescent="0.25">
      <c r="A36" s="62">
        <v>30</v>
      </c>
      <c r="B36" s="63" t="s">
        <v>146</v>
      </c>
      <c r="C36" s="63"/>
      <c r="D36" s="48" t="s">
        <v>97</v>
      </c>
      <c r="E36" s="227" t="s">
        <v>63</v>
      </c>
      <c r="F36" s="48" t="s">
        <v>98</v>
      </c>
      <c r="G36" s="16">
        <v>10843.88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3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73">
        <v>1</v>
      </c>
      <c r="W36" s="73">
        <v>1</v>
      </c>
      <c r="X36" s="73">
        <v>0</v>
      </c>
      <c r="Y36" s="33">
        <f t="shared" si="6"/>
        <v>2.9411764705882351</v>
      </c>
      <c r="Z36" s="33">
        <v>2111.87</v>
      </c>
      <c r="AA36" s="33">
        <f t="shared" si="9"/>
        <v>3236.91</v>
      </c>
      <c r="AB36" s="33">
        <f t="shared" si="10"/>
        <v>100</v>
      </c>
      <c r="AC36" s="33">
        <f t="shared" si="11"/>
        <v>3236.91</v>
      </c>
      <c r="AD36" s="33">
        <f t="shared" si="7"/>
        <v>100</v>
      </c>
      <c r="AE36" s="33">
        <f t="shared" si="12"/>
        <v>0</v>
      </c>
      <c r="AF36" s="14">
        <f t="shared" si="8"/>
        <v>0</v>
      </c>
      <c r="AG36" s="136"/>
      <c r="AH36" s="136"/>
      <c r="AI36" s="136"/>
      <c r="AJ36" s="136"/>
    </row>
    <row r="37" spans="1:36" ht="24" x14ac:dyDescent="0.25">
      <c r="A37" s="62">
        <v>31</v>
      </c>
      <c r="B37" s="63" t="s">
        <v>146</v>
      </c>
      <c r="C37" s="63"/>
      <c r="D37" s="48" t="s">
        <v>99</v>
      </c>
      <c r="E37" s="227" t="s">
        <v>31</v>
      </c>
      <c r="F37" s="48" t="s">
        <v>100</v>
      </c>
      <c r="G37" s="16">
        <v>28300.68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3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73">
        <v>2</v>
      </c>
      <c r="W37" s="73">
        <v>2</v>
      </c>
      <c r="X37" s="73">
        <v>0</v>
      </c>
      <c r="Y37" s="33">
        <f t="shared" si="6"/>
        <v>15.384615384615385</v>
      </c>
      <c r="Z37" s="33">
        <v>2563.88</v>
      </c>
      <c r="AA37" s="33">
        <f t="shared" si="9"/>
        <v>5027.29</v>
      </c>
      <c r="AB37" s="33">
        <f t="shared" si="10"/>
        <v>100</v>
      </c>
      <c r="AC37" s="33">
        <f>AA37</f>
        <v>5027.29</v>
      </c>
      <c r="AD37" s="33">
        <f t="shared" si="7"/>
        <v>100</v>
      </c>
      <c r="AE37" s="33">
        <f t="shared" si="12"/>
        <v>0</v>
      </c>
      <c r="AF37" s="14">
        <f t="shared" si="8"/>
        <v>0</v>
      </c>
      <c r="AG37" s="136"/>
      <c r="AH37" s="136"/>
      <c r="AI37" s="136"/>
      <c r="AJ37" s="136"/>
    </row>
    <row r="38" spans="1:36" ht="36" x14ac:dyDescent="0.25">
      <c r="A38" s="62">
        <v>32</v>
      </c>
      <c r="B38" s="63" t="s">
        <v>146</v>
      </c>
      <c r="C38" s="63"/>
      <c r="D38" s="48" t="s">
        <v>101</v>
      </c>
      <c r="E38" s="227" t="s">
        <v>31</v>
      </c>
      <c r="F38" s="48" t="s">
        <v>102</v>
      </c>
      <c r="G38" s="16">
        <v>18082.93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3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73">
        <v>1</v>
      </c>
      <c r="W38" s="73">
        <v>1</v>
      </c>
      <c r="X38" s="73">
        <v>0</v>
      </c>
      <c r="Y38" s="33">
        <f t="shared" si="6"/>
        <v>7.6923076923076925</v>
      </c>
      <c r="Z38" s="33">
        <v>11042.64</v>
      </c>
      <c r="AA38" s="33">
        <f t="shared" si="9"/>
        <v>13699.63</v>
      </c>
      <c r="AB38" s="33">
        <f t="shared" si="10"/>
        <v>100</v>
      </c>
      <c r="AC38" s="33">
        <f t="shared" si="11"/>
        <v>13699.63</v>
      </c>
      <c r="AD38" s="33">
        <f t="shared" si="7"/>
        <v>100</v>
      </c>
      <c r="AE38" s="33">
        <f t="shared" si="12"/>
        <v>0</v>
      </c>
      <c r="AF38" s="14">
        <f t="shared" si="8"/>
        <v>0</v>
      </c>
      <c r="AG38" s="136"/>
      <c r="AH38" s="136"/>
      <c r="AI38" s="136"/>
      <c r="AJ38" s="136"/>
    </row>
    <row r="39" spans="1:36" ht="24" x14ac:dyDescent="0.25">
      <c r="A39" s="62">
        <v>33</v>
      </c>
      <c r="B39" s="63" t="s">
        <v>146</v>
      </c>
      <c r="C39" s="63"/>
      <c r="D39" s="48" t="s">
        <v>103</v>
      </c>
      <c r="E39" s="227" t="s">
        <v>68</v>
      </c>
      <c r="F39" s="48" t="s">
        <v>104</v>
      </c>
      <c r="G39" s="16">
        <v>67227.73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3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73">
        <v>12</v>
      </c>
      <c r="W39" s="73">
        <v>18</v>
      </c>
      <c r="X39" s="73">
        <v>0</v>
      </c>
      <c r="Y39" s="33">
        <f t="shared" si="6"/>
        <v>17.910447761194028</v>
      </c>
      <c r="Z39" s="33">
        <v>23758.799999999999</v>
      </c>
      <c r="AA39" s="33">
        <f t="shared" si="9"/>
        <v>40929.949999999997</v>
      </c>
      <c r="AB39" s="33">
        <f t="shared" si="10"/>
        <v>100</v>
      </c>
      <c r="AC39" s="33">
        <f t="shared" si="11"/>
        <v>40929.949999999997</v>
      </c>
      <c r="AD39" s="33">
        <f t="shared" si="7"/>
        <v>100</v>
      </c>
      <c r="AE39" s="33">
        <f t="shared" si="12"/>
        <v>0</v>
      </c>
      <c r="AF39" s="14">
        <f t="shared" si="8"/>
        <v>0</v>
      </c>
      <c r="AG39" s="136"/>
      <c r="AH39" s="136"/>
      <c r="AI39" s="136"/>
      <c r="AJ39" s="136"/>
    </row>
    <row r="40" spans="1:36" ht="24" x14ac:dyDescent="0.25">
      <c r="A40" s="62">
        <v>34</v>
      </c>
      <c r="B40" s="63" t="s">
        <v>146</v>
      </c>
      <c r="C40" s="63"/>
      <c r="D40" s="48" t="s">
        <v>105</v>
      </c>
      <c r="E40" s="227" t="s">
        <v>106</v>
      </c>
      <c r="F40" s="48" t="s">
        <v>107</v>
      </c>
      <c r="G40" s="16">
        <v>20473.14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3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73">
        <v>2</v>
      </c>
      <c r="W40" s="73">
        <v>3</v>
      </c>
      <c r="X40" s="73">
        <v>0</v>
      </c>
      <c r="Y40" s="33">
        <f t="shared" si="6"/>
        <v>11.111111111111111</v>
      </c>
      <c r="Z40" s="33">
        <v>8622.5300000000007</v>
      </c>
      <c r="AA40" s="33">
        <f t="shared" si="9"/>
        <v>29095.67</v>
      </c>
      <c r="AB40" s="33">
        <f t="shared" si="10"/>
        <v>100</v>
      </c>
      <c r="AC40" s="33">
        <f t="shared" si="11"/>
        <v>29095.67</v>
      </c>
      <c r="AD40" s="33">
        <f t="shared" si="7"/>
        <v>100</v>
      </c>
      <c r="AE40" s="33">
        <f t="shared" si="12"/>
        <v>0</v>
      </c>
      <c r="AF40" s="14">
        <f t="shared" si="8"/>
        <v>0</v>
      </c>
      <c r="AG40" s="136"/>
      <c r="AH40" s="136"/>
      <c r="AI40" s="136"/>
      <c r="AJ40" s="136"/>
    </row>
    <row r="41" spans="1:36" ht="24" x14ac:dyDescent="0.25">
      <c r="A41" s="62">
        <v>35</v>
      </c>
      <c r="B41" s="63" t="s">
        <v>146</v>
      </c>
      <c r="C41" s="63"/>
      <c r="D41" s="48" t="s">
        <v>108</v>
      </c>
      <c r="E41" s="227" t="s">
        <v>68</v>
      </c>
      <c r="F41" s="48" t="s">
        <v>109</v>
      </c>
      <c r="G41" s="16">
        <v>27508.22</v>
      </c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3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73">
        <v>1</v>
      </c>
      <c r="W41" s="73">
        <v>1</v>
      </c>
      <c r="X41" s="73">
        <v>0</v>
      </c>
      <c r="Y41" s="33">
        <f t="shared" si="6"/>
        <v>6.666666666666667</v>
      </c>
      <c r="Z41" s="33">
        <v>479.4</v>
      </c>
      <c r="AA41" s="33">
        <f t="shared" si="9"/>
        <v>2883.61</v>
      </c>
      <c r="AB41" s="33">
        <f t="shared" si="10"/>
        <v>100</v>
      </c>
      <c r="AC41" s="33">
        <f t="shared" si="11"/>
        <v>2883.61</v>
      </c>
      <c r="AD41" s="33">
        <f t="shared" si="7"/>
        <v>100</v>
      </c>
      <c r="AE41" s="33">
        <f t="shared" si="12"/>
        <v>0</v>
      </c>
      <c r="AF41" s="14">
        <f t="shared" si="8"/>
        <v>0</v>
      </c>
      <c r="AG41" s="136"/>
      <c r="AH41" s="136"/>
      <c r="AI41" s="136"/>
      <c r="AJ41" s="136"/>
    </row>
    <row r="42" spans="1:36" ht="24" x14ac:dyDescent="0.25">
      <c r="A42" s="62">
        <v>36</v>
      </c>
      <c r="B42" s="63" t="s">
        <v>146</v>
      </c>
      <c r="C42" s="63"/>
      <c r="D42" s="48" t="s">
        <v>110</v>
      </c>
      <c r="E42" s="227" t="s">
        <v>68</v>
      </c>
      <c r="F42" s="48" t="s">
        <v>111</v>
      </c>
      <c r="G42" s="16">
        <v>25928.42</v>
      </c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3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73">
        <v>1</v>
      </c>
      <c r="W42" s="73">
        <v>1</v>
      </c>
      <c r="X42" s="73">
        <v>0</v>
      </c>
      <c r="Y42" s="33">
        <f t="shared" si="6"/>
        <v>5.8823529411764701</v>
      </c>
      <c r="Z42" s="33">
        <v>1790.23</v>
      </c>
      <c r="AA42" s="33">
        <f t="shared" si="9"/>
        <v>10751.67</v>
      </c>
      <c r="AB42" s="33">
        <f t="shared" si="10"/>
        <v>100</v>
      </c>
      <c r="AC42" s="33">
        <f t="shared" si="11"/>
        <v>10751.67</v>
      </c>
      <c r="AD42" s="33">
        <f t="shared" si="7"/>
        <v>100</v>
      </c>
      <c r="AE42" s="33">
        <f t="shared" si="12"/>
        <v>0</v>
      </c>
      <c r="AF42" s="14">
        <f t="shared" si="8"/>
        <v>0</v>
      </c>
      <c r="AG42" s="136"/>
      <c r="AH42" s="136"/>
      <c r="AI42" s="136"/>
      <c r="AJ42" s="136"/>
    </row>
    <row r="43" spans="1:36" ht="24" x14ac:dyDescent="0.25">
      <c r="A43" s="62">
        <v>37</v>
      </c>
      <c r="B43" s="63" t="s">
        <v>146</v>
      </c>
      <c r="C43" s="63"/>
      <c r="D43" s="48" t="s">
        <v>112</v>
      </c>
      <c r="E43" s="227" t="s">
        <v>113</v>
      </c>
      <c r="F43" s="48" t="s">
        <v>114</v>
      </c>
      <c r="G43" s="16">
        <v>3737.06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3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73">
        <v>3</v>
      </c>
      <c r="W43" s="73">
        <v>3</v>
      </c>
      <c r="X43" s="73">
        <v>0</v>
      </c>
      <c r="Y43" s="33">
        <f t="shared" si="6"/>
        <v>50</v>
      </c>
      <c r="Z43" s="33">
        <v>3076.79</v>
      </c>
      <c r="AA43" s="33">
        <f t="shared" si="9"/>
        <v>4256.54</v>
      </c>
      <c r="AB43" s="33">
        <f t="shared" si="10"/>
        <v>100</v>
      </c>
      <c r="AC43" s="33">
        <f t="shared" si="11"/>
        <v>4256.54</v>
      </c>
      <c r="AD43" s="33">
        <f t="shared" si="7"/>
        <v>100</v>
      </c>
      <c r="AE43" s="33">
        <f t="shared" si="12"/>
        <v>0</v>
      </c>
      <c r="AF43" s="14">
        <f t="shared" si="8"/>
        <v>0</v>
      </c>
      <c r="AG43" s="136"/>
      <c r="AH43" s="136"/>
      <c r="AI43" s="136"/>
      <c r="AJ43" s="136"/>
    </row>
    <row r="44" spans="1:36" ht="24" x14ac:dyDescent="0.25">
      <c r="A44" s="62">
        <v>38</v>
      </c>
      <c r="B44" s="63" t="s">
        <v>146</v>
      </c>
      <c r="C44" s="63"/>
      <c r="D44" s="48" t="s">
        <v>115</v>
      </c>
      <c r="E44" s="227" t="s">
        <v>106</v>
      </c>
      <c r="F44" s="48" t="s">
        <v>116</v>
      </c>
      <c r="G44" s="16">
        <v>50006.38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3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73">
        <v>4</v>
      </c>
      <c r="W44" s="73">
        <v>5</v>
      </c>
      <c r="X44" s="73">
        <v>0</v>
      </c>
      <c r="Y44" s="33">
        <f t="shared" si="6"/>
        <v>19.047619047619047</v>
      </c>
      <c r="Z44" s="33">
        <v>5886.17</v>
      </c>
      <c r="AA44" s="33">
        <f t="shared" si="9"/>
        <v>20071.66</v>
      </c>
      <c r="AB44" s="33">
        <f t="shared" si="10"/>
        <v>100</v>
      </c>
      <c r="AC44" s="33">
        <f t="shared" si="11"/>
        <v>20071.66</v>
      </c>
      <c r="AD44" s="33">
        <f t="shared" si="7"/>
        <v>100</v>
      </c>
      <c r="AE44" s="33">
        <f t="shared" si="12"/>
        <v>0</v>
      </c>
      <c r="AF44" s="14">
        <f t="shared" si="8"/>
        <v>0</v>
      </c>
      <c r="AG44" s="136"/>
      <c r="AH44" s="136"/>
      <c r="AI44" s="136"/>
      <c r="AJ44" s="136"/>
    </row>
    <row r="45" spans="1:36" ht="36" x14ac:dyDescent="0.25">
      <c r="A45" s="62">
        <v>39</v>
      </c>
      <c r="B45" s="63" t="s">
        <v>146</v>
      </c>
      <c r="C45" s="63"/>
      <c r="D45" s="48" t="s">
        <v>117</v>
      </c>
      <c r="E45" s="227" t="s">
        <v>31</v>
      </c>
      <c r="F45" s="48" t="s">
        <v>118</v>
      </c>
      <c r="G45" s="16">
        <v>35241.129999999997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3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73">
        <v>13</v>
      </c>
      <c r="W45" s="73">
        <v>15</v>
      </c>
      <c r="X45" s="73">
        <v>1</v>
      </c>
      <c r="Y45" s="33">
        <f t="shared" si="6"/>
        <v>56.521739130434781</v>
      </c>
      <c r="Z45" s="33">
        <v>13622.51</v>
      </c>
      <c r="AA45" s="33">
        <f t="shared" si="9"/>
        <v>18629.82</v>
      </c>
      <c r="AB45" s="33">
        <f t="shared" si="10"/>
        <v>100</v>
      </c>
      <c r="AC45" s="33">
        <f t="shared" si="11"/>
        <v>18629.82</v>
      </c>
      <c r="AD45" s="33">
        <f t="shared" si="7"/>
        <v>100</v>
      </c>
      <c r="AE45" s="33">
        <f t="shared" si="12"/>
        <v>0</v>
      </c>
      <c r="AF45" s="14">
        <f t="shared" si="8"/>
        <v>0</v>
      </c>
      <c r="AG45" s="136"/>
      <c r="AH45" s="136"/>
      <c r="AI45" s="136"/>
      <c r="AJ45" s="136"/>
    </row>
    <row r="46" spans="1:36" ht="24" x14ac:dyDescent="0.25">
      <c r="A46" s="62">
        <v>40</v>
      </c>
      <c r="B46" s="63" t="s">
        <v>146</v>
      </c>
      <c r="C46" s="63"/>
      <c r="D46" s="48" t="s">
        <v>119</v>
      </c>
      <c r="E46" s="227" t="s">
        <v>120</v>
      </c>
      <c r="F46" s="48" t="s">
        <v>121</v>
      </c>
      <c r="G46" s="16">
        <v>659.77</v>
      </c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3"/>
        <v>0</v>
      </c>
      <c r="S46" s="14">
        <f t="shared" si="4"/>
        <v>0</v>
      </c>
      <c r="T46" s="14">
        <v>0</v>
      </c>
      <c r="U46" s="14">
        <f t="shared" si="5"/>
        <v>0</v>
      </c>
      <c r="V46" s="73">
        <v>0</v>
      </c>
      <c r="W46" s="73">
        <v>0</v>
      </c>
      <c r="X46" s="73">
        <v>0</v>
      </c>
      <c r="Y46" s="33">
        <f t="shared" si="6"/>
        <v>0</v>
      </c>
      <c r="Z46" s="33">
        <v>0</v>
      </c>
      <c r="AA46" s="33">
        <f t="shared" si="9"/>
        <v>0</v>
      </c>
      <c r="AB46" s="33" t="e">
        <f t="shared" si="10"/>
        <v>#DIV/0!</v>
      </c>
      <c r="AC46" s="33">
        <f t="shared" si="11"/>
        <v>0</v>
      </c>
      <c r="AD46" s="33">
        <f t="shared" si="7"/>
        <v>0</v>
      </c>
      <c r="AE46" s="33">
        <f t="shared" si="12"/>
        <v>0</v>
      </c>
      <c r="AF46" s="14">
        <f t="shared" si="8"/>
        <v>0</v>
      </c>
      <c r="AG46" s="136"/>
      <c r="AH46" s="136"/>
      <c r="AI46" s="136"/>
      <c r="AJ46" s="136"/>
    </row>
    <row r="47" spans="1:36" ht="24" x14ac:dyDescent="0.25">
      <c r="A47" s="62">
        <v>41</v>
      </c>
      <c r="B47" s="63" t="s">
        <v>146</v>
      </c>
      <c r="C47" s="63"/>
      <c r="D47" s="48" t="s">
        <v>122</v>
      </c>
      <c r="E47" s="227" t="s">
        <v>31</v>
      </c>
      <c r="F47" s="48" t="s">
        <v>123</v>
      </c>
      <c r="G47" s="16">
        <v>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3"/>
        <v>0</v>
      </c>
      <c r="S47" s="14">
        <f t="shared" si="4"/>
        <v>0</v>
      </c>
      <c r="T47" s="14">
        <v>0</v>
      </c>
      <c r="U47" s="14">
        <f t="shared" si="5"/>
        <v>0</v>
      </c>
      <c r="V47" s="73">
        <v>0</v>
      </c>
      <c r="W47" s="73">
        <v>0</v>
      </c>
      <c r="X47" s="73">
        <v>0</v>
      </c>
      <c r="Y47" s="33">
        <f t="shared" si="6"/>
        <v>0</v>
      </c>
      <c r="Z47" s="33">
        <v>0</v>
      </c>
      <c r="AA47" s="33">
        <f t="shared" si="9"/>
        <v>0</v>
      </c>
      <c r="AB47" s="33" t="e">
        <f t="shared" si="10"/>
        <v>#DIV/0!</v>
      </c>
      <c r="AC47" s="33">
        <f t="shared" si="11"/>
        <v>0</v>
      </c>
      <c r="AD47" s="33">
        <f t="shared" si="7"/>
        <v>0</v>
      </c>
      <c r="AE47" s="33">
        <f t="shared" si="12"/>
        <v>0</v>
      </c>
      <c r="AF47" s="14">
        <f t="shared" si="8"/>
        <v>0</v>
      </c>
      <c r="AG47" s="136"/>
      <c r="AH47" s="136"/>
      <c r="AI47" s="136"/>
      <c r="AJ47" s="136"/>
    </row>
    <row r="48" spans="1:36" ht="24" x14ac:dyDescent="0.25">
      <c r="A48" s="62">
        <v>42</v>
      </c>
      <c r="B48" s="63" t="s">
        <v>146</v>
      </c>
      <c r="C48" s="63"/>
      <c r="D48" s="48" t="s">
        <v>124</v>
      </c>
      <c r="E48" s="227" t="s">
        <v>106</v>
      </c>
      <c r="F48" s="48" t="s">
        <v>125</v>
      </c>
      <c r="G48" s="16">
        <v>33437.410000000003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3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73">
        <v>5</v>
      </c>
      <c r="W48" s="73">
        <v>7</v>
      </c>
      <c r="X48" s="73">
        <v>0</v>
      </c>
      <c r="Y48" s="33">
        <f t="shared" si="6"/>
        <v>27.777777777777779</v>
      </c>
      <c r="Z48" s="33">
        <v>18067.71</v>
      </c>
      <c r="AA48" s="33">
        <f t="shared" si="9"/>
        <v>26863.26</v>
      </c>
      <c r="AB48" s="33">
        <f t="shared" si="10"/>
        <v>100</v>
      </c>
      <c r="AC48" s="33">
        <f t="shared" si="11"/>
        <v>26863.26</v>
      </c>
      <c r="AD48" s="33">
        <f t="shared" si="7"/>
        <v>100</v>
      </c>
      <c r="AE48" s="33">
        <f t="shared" si="12"/>
        <v>0</v>
      </c>
      <c r="AF48" s="14">
        <f t="shared" si="8"/>
        <v>0</v>
      </c>
      <c r="AG48" s="136"/>
      <c r="AH48" s="136"/>
      <c r="AI48" s="136"/>
      <c r="AJ48" s="136"/>
    </row>
    <row r="49" spans="1:36" ht="24" x14ac:dyDescent="0.25">
      <c r="A49" s="62">
        <v>43</v>
      </c>
      <c r="B49" s="63" t="s">
        <v>146</v>
      </c>
      <c r="C49" s="63"/>
      <c r="D49" s="48" t="s">
        <v>126</v>
      </c>
      <c r="E49" s="227" t="s">
        <v>31</v>
      </c>
      <c r="F49" s="48" t="s">
        <v>127</v>
      </c>
      <c r="G49" s="16">
        <v>38990.449999999997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3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73">
        <v>9</v>
      </c>
      <c r="W49" s="73">
        <v>11</v>
      </c>
      <c r="X49" s="73">
        <v>0</v>
      </c>
      <c r="Y49" s="33">
        <f t="shared" si="6"/>
        <v>40.909090909090914</v>
      </c>
      <c r="Z49" s="33">
        <v>11111.99</v>
      </c>
      <c r="AA49" s="33">
        <f t="shared" si="9"/>
        <v>24090.87</v>
      </c>
      <c r="AB49" s="33">
        <f t="shared" si="10"/>
        <v>100</v>
      </c>
      <c r="AC49" s="33">
        <f t="shared" si="11"/>
        <v>24090.87</v>
      </c>
      <c r="AD49" s="33">
        <f t="shared" si="7"/>
        <v>100</v>
      </c>
      <c r="AE49" s="33">
        <f t="shared" si="12"/>
        <v>0</v>
      </c>
      <c r="AF49" s="14">
        <f t="shared" si="8"/>
        <v>0</v>
      </c>
      <c r="AG49" s="136"/>
      <c r="AH49" s="136"/>
      <c r="AI49" s="136"/>
      <c r="AJ49" s="136"/>
    </row>
    <row r="50" spans="1:36" ht="24" x14ac:dyDescent="0.25">
      <c r="A50" s="62">
        <v>44</v>
      </c>
      <c r="B50" s="63" t="s">
        <v>146</v>
      </c>
      <c r="C50" s="63"/>
      <c r="D50" s="48" t="s">
        <v>128</v>
      </c>
      <c r="E50" s="227" t="s">
        <v>120</v>
      </c>
      <c r="F50" s="48" t="s">
        <v>129</v>
      </c>
      <c r="G50" s="16">
        <v>15962.39</v>
      </c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3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73">
        <v>7</v>
      </c>
      <c r="W50" s="73">
        <v>8</v>
      </c>
      <c r="X50" s="73">
        <v>0</v>
      </c>
      <c r="Y50" s="33">
        <f t="shared" si="6"/>
        <v>77.777777777777786</v>
      </c>
      <c r="Z50" s="33">
        <v>12421.38</v>
      </c>
      <c r="AA50" s="33">
        <f t="shared" si="9"/>
        <v>12421.38</v>
      </c>
      <c r="AB50" s="33">
        <f t="shared" si="10"/>
        <v>100</v>
      </c>
      <c r="AC50" s="33">
        <f t="shared" si="11"/>
        <v>12421.38</v>
      </c>
      <c r="AD50" s="33">
        <f t="shared" si="7"/>
        <v>100</v>
      </c>
      <c r="AE50" s="33">
        <f t="shared" si="12"/>
        <v>0</v>
      </c>
      <c r="AF50" s="14">
        <f t="shared" si="8"/>
        <v>0</v>
      </c>
      <c r="AG50" s="136"/>
      <c r="AH50" s="136"/>
      <c r="AI50" s="136"/>
      <c r="AJ50" s="136"/>
    </row>
    <row r="51" spans="1:36" ht="24" x14ac:dyDescent="0.25">
      <c r="A51" s="62">
        <v>45</v>
      </c>
      <c r="B51" s="63" t="s">
        <v>146</v>
      </c>
      <c r="C51" s="63"/>
      <c r="D51" s="48" t="s">
        <v>130</v>
      </c>
      <c r="E51" s="227" t="s">
        <v>131</v>
      </c>
      <c r="F51" s="48" t="s">
        <v>132</v>
      </c>
      <c r="G51" s="16">
        <v>26813.72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3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73">
        <v>2</v>
      </c>
      <c r="W51" s="73">
        <v>2</v>
      </c>
      <c r="X51" s="73">
        <v>0</v>
      </c>
      <c r="Y51" s="33">
        <f t="shared" si="6"/>
        <v>25</v>
      </c>
      <c r="Z51" s="33">
        <v>1358.83</v>
      </c>
      <c r="AA51" s="33">
        <f t="shared" si="9"/>
        <v>6840.29</v>
      </c>
      <c r="AB51" s="33">
        <f t="shared" si="10"/>
        <v>100</v>
      </c>
      <c r="AC51" s="33">
        <f t="shared" si="11"/>
        <v>6840.29</v>
      </c>
      <c r="AD51" s="33">
        <f t="shared" si="7"/>
        <v>100</v>
      </c>
      <c r="AE51" s="33">
        <f t="shared" si="12"/>
        <v>0</v>
      </c>
      <c r="AF51" s="14">
        <f t="shared" si="8"/>
        <v>0</v>
      </c>
      <c r="AG51" s="136"/>
      <c r="AH51" s="136"/>
      <c r="AI51" s="136"/>
      <c r="AJ51" s="136"/>
    </row>
    <row r="52" spans="1:36" ht="24" x14ac:dyDescent="0.25">
      <c r="A52" s="62">
        <v>46</v>
      </c>
      <c r="B52" s="63" t="s">
        <v>146</v>
      </c>
      <c r="C52" s="63"/>
      <c r="D52" s="48" t="s">
        <v>133</v>
      </c>
      <c r="E52" s="227" t="s">
        <v>68</v>
      </c>
      <c r="F52" s="48" t="s">
        <v>134</v>
      </c>
      <c r="G52" s="16">
        <v>0</v>
      </c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3"/>
        <v>0</v>
      </c>
      <c r="S52" s="14">
        <f t="shared" si="4"/>
        <v>0</v>
      </c>
      <c r="T52" s="14">
        <v>0</v>
      </c>
      <c r="U52" s="14">
        <f t="shared" si="5"/>
        <v>0</v>
      </c>
      <c r="V52" s="73">
        <v>0</v>
      </c>
      <c r="W52" s="73">
        <v>0</v>
      </c>
      <c r="X52" s="73">
        <v>0</v>
      </c>
      <c r="Y52" s="33">
        <f t="shared" si="6"/>
        <v>0</v>
      </c>
      <c r="Z52" s="33">
        <v>0</v>
      </c>
      <c r="AA52" s="33">
        <f t="shared" si="9"/>
        <v>0</v>
      </c>
      <c r="AB52" s="33" t="e">
        <f t="shared" si="10"/>
        <v>#DIV/0!</v>
      </c>
      <c r="AC52" s="33">
        <f t="shared" si="11"/>
        <v>0</v>
      </c>
      <c r="AD52" s="33">
        <f t="shared" si="7"/>
        <v>0</v>
      </c>
      <c r="AE52" s="33">
        <f t="shared" si="12"/>
        <v>0</v>
      </c>
      <c r="AF52" s="14">
        <f t="shared" si="8"/>
        <v>0</v>
      </c>
      <c r="AG52" s="136"/>
      <c r="AH52" s="136"/>
      <c r="AI52" s="136"/>
      <c r="AJ52" s="136"/>
    </row>
    <row r="53" spans="1:36" ht="24" x14ac:dyDescent="0.25">
      <c r="A53" s="62">
        <v>47</v>
      </c>
      <c r="B53" s="63" t="s">
        <v>146</v>
      </c>
      <c r="C53" s="63"/>
      <c r="D53" s="48" t="s">
        <v>135</v>
      </c>
      <c r="E53" s="227" t="s">
        <v>136</v>
      </c>
      <c r="F53" s="48" t="s">
        <v>137</v>
      </c>
      <c r="G53" s="16">
        <v>52199.42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3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73">
        <v>3</v>
      </c>
      <c r="W53" s="73">
        <v>5</v>
      </c>
      <c r="X53" s="73">
        <v>0</v>
      </c>
      <c r="Y53" s="33">
        <f t="shared" si="6"/>
        <v>14.285714285714285</v>
      </c>
      <c r="Z53" s="33">
        <v>4819.7299999999996</v>
      </c>
      <c r="AA53" s="33">
        <f t="shared" si="9"/>
        <v>27916.06</v>
      </c>
      <c r="AB53" s="33">
        <f t="shared" si="10"/>
        <v>100</v>
      </c>
      <c r="AC53" s="33">
        <f t="shared" si="11"/>
        <v>27916.06</v>
      </c>
      <c r="AD53" s="33">
        <f t="shared" si="7"/>
        <v>100</v>
      </c>
      <c r="AE53" s="33">
        <f t="shared" si="12"/>
        <v>0</v>
      </c>
      <c r="AF53" s="14">
        <f t="shared" si="8"/>
        <v>0</v>
      </c>
      <c r="AG53" s="136"/>
      <c r="AH53" s="136"/>
      <c r="AI53" s="136"/>
      <c r="AJ53" s="136"/>
    </row>
    <row r="54" spans="1:36" ht="24" x14ac:dyDescent="0.25">
      <c r="A54" s="62">
        <v>48</v>
      </c>
      <c r="B54" s="63" t="s">
        <v>146</v>
      </c>
      <c r="C54" s="63"/>
      <c r="D54" s="48" t="s">
        <v>138</v>
      </c>
      <c r="E54" s="227" t="s">
        <v>113</v>
      </c>
      <c r="F54" s="48" t="s">
        <v>139</v>
      </c>
      <c r="G54" s="16">
        <v>29496.21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3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73">
        <v>5</v>
      </c>
      <c r="W54" s="73">
        <v>9</v>
      </c>
      <c r="X54" s="73">
        <v>0</v>
      </c>
      <c r="Y54" s="33">
        <f t="shared" si="6"/>
        <v>23.809523809523807</v>
      </c>
      <c r="Z54" s="33">
        <v>7211.6</v>
      </c>
      <c r="AA54" s="33">
        <f t="shared" si="9"/>
        <v>22536.46</v>
      </c>
      <c r="AB54" s="33">
        <f t="shared" si="10"/>
        <v>100</v>
      </c>
      <c r="AC54" s="33">
        <f t="shared" si="11"/>
        <v>22536.46</v>
      </c>
      <c r="AD54" s="33">
        <f t="shared" si="7"/>
        <v>100</v>
      </c>
      <c r="AE54" s="33">
        <f t="shared" si="12"/>
        <v>0</v>
      </c>
      <c r="AF54" s="14">
        <f t="shared" si="8"/>
        <v>0</v>
      </c>
      <c r="AG54" s="136"/>
      <c r="AH54" s="136"/>
      <c r="AI54" s="136"/>
      <c r="AJ54" s="136"/>
    </row>
    <row r="55" spans="1:36" ht="24" x14ac:dyDescent="0.25">
      <c r="A55" s="62">
        <v>49</v>
      </c>
      <c r="B55" s="63" t="s">
        <v>146</v>
      </c>
      <c r="C55" s="63"/>
      <c r="D55" s="48" t="s">
        <v>140</v>
      </c>
      <c r="E55" s="227" t="s">
        <v>113</v>
      </c>
      <c r="F55" s="48" t="s">
        <v>141</v>
      </c>
      <c r="G55" s="16">
        <v>27926.3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3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73">
        <v>2</v>
      </c>
      <c r="W55" s="73">
        <v>3</v>
      </c>
      <c r="X55" s="73">
        <v>0</v>
      </c>
      <c r="Y55" s="33">
        <f t="shared" si="6"/>
        <v>20</v>
      </c>
      <c r="Z55" s="33">
        <v>3796.24</v>
      </c>
      <c r="AA55" s="33">
        <f t="shared" si="9"/>
        <v>5552.67</v>
      </c>
      <c r="AB55" s="33">
        <f t="shared" si="10"/>
        <v>100</v>
      </c>
      <c r="AC55" s="33">
        <f t="shared" si="11"/>
        <v>5552.67</v>
      </c>
      <c r="AD55" s="33">
        <f t="shared" si="7"/>
        <v>100</v>
      </c>
      <c r="AE55" s="33">
        <f t="shared" si="12"/>
        <v>0</v>
      </c>
      <c r="AF55" s="14">
        <f t="shared" si="8"/>
        <v>0</v>
      </c>
      <c r="AG55" s="136"/>
      <c r="AH55" s="136"/>
      <c r="AI55" s="136"/>
      <c r="AJ55" s="136"/>
    </row>
    <row r="56" spans="1:36" ht="24" x14ac:dyDescent="0.25">
      <c r="A56" s="62">
        <v>50</v>
      </c>
      <c r="B56" s="63" t="s">
        <v>146</v>
      </c>
      <c r="C56" s="63"/>
      <c r="D56" s="48" t="s">
        <v>142</v>
      </c>
      <c r="E56" s="227" t="s">
        <v>68</v>
      </c>
      <c r="F56" s="48" t="s">
        <v>143</v>
      </c>
      <c r="G56" s="16">
        <v>17496.89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3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73">
        <v>19</v>
      </c>
      <c r="W56" s="73">
        <v>22</v>
      </c>
      <c r="X56" s="73">
        <v>0</v>
      </c>
      <c r="Y56" s="33">
        <f t="shared" si="6"/>
        <v>79.166666666666657</v>
      </c>
      <c r="Z56" s="33">
        <v>13615.36</v>
      </c>
      <c r="AA56" s="33">
        <v>23044.33</v>
      </c>
      <c r="AB56" s="33">
        <f t="shared" si="10"/>
        <v>100.00086789998149</v>
      </c>
      <c r="AC56" s="33">
        <f t="shared" si="11"/>
        <v>23044.33</v>
      </c>
      <c r="AD56" s="33">
        <f t="shared" si="7"/>
        <v>100</v>
      </c>
      <c r="AE56" s="33">
        <f t="shared" si="12"/>
        <v>0</v>
      </c>
      <c r="AF56" s="14">
        <f t="shared" si="8"/>
        <v>0</v>
      </c>
      <c r="AG56" s="136"/>
      <c r="AH56" s="136"/>
      <c r="AI56" s="136"/>
      <c r="AJ56" s="136"/>
    </row>
    <row r="57" spans="1:36" ht="24" x14ac:dyDescent="0.25">
      <c r="A57" s="62">
        <v>51</v>
      </c>
      <c r="B57" s="63" t="s">
        <v>146</v>
      </c>
      <c r="C57" s="63"/>
      <c r="D57" s="48" t="s">
        <v>144</v>
      </c>
      <c r="E57" s="227" t="s">
        <v>63</v>
      </c>
      <c r="F57" s="48" t="s">
        <v>145</v>
      </c>
      <c r="G57" s="16">
        <v>83319.520000000004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3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73">
        <v>27</v>
      </c>
      <c r="W57" s="73">
        <v>29</v>
      </c>
      <c r="X57" s="73">
        <v>0</v>
      </c>
      <c r="Y57" s="33">
        <f t="shared" si="6"/>
        <v>18.620689655172416</v>
      </c>
      <c r="Z57" s="33">
        <v>13216.88</v>
      </c>
      <c r="AA57" s="33">
        <f t="shared" si="9"/>
        <v>30116.92</v>
      </c>
      <c r="AB57" s="33">
        <f t="shared" si="10"/>
        <v>100</v>
      </c>
      <c r="AC57" s="33">
        <f t="shared" si="11"/>
        <v>30116.92</v>
      </c>
      <c r="AD57" s="33">
        <f t="shared" si="7"/>
        <v>100</v>
      </c>
      <c r="AE57" s="33">
        <f t="shared" si="12"/>
        <v>0</v>
      </c>
      <c r="AF57" s="14">
        <f t="shared" si="8"/>
        <v>0</v>
      </c>
      <c r="AG57" s="136"/>
      <c r="AH57" s="136"/>
      <c r="AI57" s="136"/>
      <c r="AJ57" s="136"/>
    </row>
    <row r="58" spans="1:36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1464246.3399999994</v>
      </c>
      <c r="H58" s="58">
        <f t="shared" ref="H58:M58" si="14">SUM(H7:H57)</f>
        <v>1073</v>
      </c>
      <c r="I58" s="58">
        <f t="shared" si="14"/>
        <v>161</v>
      </c>
      <c r="J58" s="58">
        <f t="shared" si="14"/>
        <v>841</v>
      </c>
      <c r="K58" s="58">
        <f t="shared" si="14"/>
        <v>639</v>
      </c>
      <c r="L58" s="58">
        <f t="shared" si="14"/>
        <v>677</v>
      </c>
      <c r="M58" s="58">
        <f t="shared" si="14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235">
        <f>SUM(V7:V57)</f>
        <v>251</v>
      </c>
      <c r="W58" s="235">
        <f>SUM(W7:W57)</f>
        <v>335</v>
      </c>
      <c r="X58" s="35">
        <f>SUM(X7:X57)</f>
        <v>1</v>
      </c>
      <c r="Y58" s="33">
        <f>IF(H58=0,0,V58/H58)*100</f>
        <v>23.392357875116495</v>
      </c>
      <c r="Z58" s="234">
        <f>SUM(Z7:Z57)</f>
        <v>401217.01999999996</v>
      </c>
      <c r="AA58" s="108">
        <f>SUM(AA7:AA57)</f>
        <v>745919.87000000011</v>
      </c>
      <c r="AB58" s="33">
        <f t="shared" si="10"/>
        <v>100.00002681253871</v>
      </c>
      <c r="AC58" s="108">
        <f>SUM(AC7:AC57)</f>
        <v>745919.87000000011</v>
      </c>
      <c r="AD58" s="33">
        <f>IF(AA58=0,0,AC58/AA58)*100</f>
        <v>100</v>
      </c>
      <c r="AE58" s="33">
        <f>SUM(AE7:AE57)</f>
        <v>0</v>
      </c>
      <c r="AF58" s="14">
        <f>IF(AA58=0,0,AE58/AA58)*100</f>
        <v>0</v>
      </c>
      <c r="AG58" s="136"/>
      <c r="AH58" s="136"/>
      <c r="AI58" s="136"/>
      <c r="AJ58" s="136"/>
    </row>
    <row r="59" spans="1:36" x14ac:dyDescent="0.25">
      <c r="AG59" s="136"/>
      <c r="AH59" s="136"/>
      <c r="AI59" s="136"/>
      <c r="AJ59" s="136"/>
    </row>
    <row r="60" spans="1:36" x14ac:dyDescent="0.25">
      <c r="AG60" s="136"/>
      <c r="AH60" s="136"/>
      <c r="AI60" s="136"/>
      <c r="AJ60" s="136"/>
    </row>
    <row r="61" spans="1:36" x14ac:dyDescent="0.25">
      <c r="AG61" s="136"/>
      <c r="AH61" s="136"/>
      <c r="AI61" s="136"/>
      <c r="AJ61" s="136"/>
    </row>
    <row r="62" spans="1:36" x14ac:dyDescent="0.25">
      <c r="AG62" s="136"/>
      <c r="AH62" s="136"/>
      <c r="AI62" s="136"/>
      <c r="AJ62" s="136"/>
    </row>
  </sheetData>
  <mergeCells count="35">
    <mergeCell ref="A58:F58"/>
    <mergeCell ref="V4:V5"/>
    <mergeCell ref="W4:W5"/>
    <mergeCell ref="X4:X5"/>
    <mergeCell ref="Y4:Y5"/>
    <mergeCell ref="M4:M5"/>
    <mergeCell ref="N4:N5"/>
    <mergeCell ref="O4:O5"/>
    <mergeCell ref="P4:Q4"/>
    <mergeCell ref="R4:S4"/>
    <mergeCell ref="T4:U4"/>
    <mergeCell ref="H4:H5"/>
    <mergeCell ref="I4:I5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AE4:AF4"/>
    <mergeCell ref="Z4:Z5"/>
    <mergeCell ref="AA4:AB4"/>
    <mergeCell ref="V3:Z3"/>
    <mergeCell ref="AA3:AF3"/>
    <mergeCell ref="AC4:AD4"/>
    <mergeCell ref="J4:J5"/>
    <mergeCell ref="K4:K5"/>
    <mergeCell ref="L4:L5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2"/>
  <sheetViews>
    <sheetView workbookViewId="0">
      <selection activeCell="AF58" sqref="A1:AF58"/>
    </sheetView>
  </sheetViews>
  <sheetFormatPr defaultRowHeight="15" x14ac:dyDescent="0.25"/>
  <cols>
    <col min="1" max="1" width="5.42578125" customWidth="1"/>
    <col min="3" max="3" width="5.42578125" customWidth="1"/>
    <col min="4" max="4" width="15.28515625" style="237" customWidth="1"/>
    <col min="8" max="8" width="7.42578125" customWidth="1"/>
    <col min="27" max="27" width="9.140625" style="83"/>
    <col min="29" max="29" width="9.140625" style="83"/>
    <col min="31" max="31" width="9.140625" style="83"/>
  </cols>
  <sheetData>
    <row r="1" spans="1:36" ht="39" customHeight="1" x14ac:dyDescent="0.25">
      <c r="A1" s="307" t="s">
        <v>204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6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82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</row>
    <row r="3" spans="1:36" ht="24.75" customHeight="1" x14ac:dyDescent="0.25">
      <c r="A3" s="303"/>
      <c r="B3" s="303"/>
      <c r="C3" s="303"/>
      <c r="D3" s="318"/>
      <c r="E3" s="383"/>
      <c r="F3" s="301"/>
      <c r="G3" s="303"/>
      <c r="H3" s="314"/>
      <c r="I3" s="315"/>
      <c r="J3" s="316"/>
      <c r="K3" s="304"/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21" t="s">
        <v>17</v>
      </c>
      <c r="W3" s="325"/>
      <c r="X3" s="325"/>
      <c r="Y3" s="325"/>
      <c r="Z3" s="322"/>
      <c r="AA3" s="304" t="s">
        <v>26</v>
      </c>
      <c r="AB3" s="305"/>
      <c r="AC3" s="305"/>
      <c r="AD3" s="305"/>
      <c r="AE3" s="305"/>
      <c r="AF3" s="306"/>
    </row>
    <row r="4" spans="1:36" ht="41.25" customHeight="1" x14ac:dyDescent="0.25">
      <c r="A4" s="303"/>
      <c r="B4" s="303"/>
      <c r="C4" s="303"/>
      <c r="D4" s="318"/>
      <c r="E4" s="383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323" t="s">
        <v>9</v>
      </c>
      <c r="W4" s="323" t="s">
        <v>24</v>
      </c>
      <c r="X4" s="323" t="s">
        <v>23</v>
      </c>
      <c r="Y4" s="323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26" t="s">
        <v>19</v>
      </c>
      <c r="AA4" s="321" t="s">
        <v>2</v>
      </c>
      <c r="AB4" s="322"/>
      <c r="AC4" s="321" t="s">
        <v>7</v>
      </c>
      <c r="AD4" s="322"/>
      <c r="AE4" s="304" t="s">
        <v>16</v>
      </c>
      <c r="AF4" s="306"/>
    </row>
    <row r="5" spans="1:36" ht="96" customHeight="1" x14ac:dyDescent="0.25">
      <c r="A5" s="299"/>
      <c r="B5" s="299"/>
      <c r="C5" s="299"/>
      <c r="D5" s="319"/>
      <c r="E5" s="384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324"/>
      <c r="Y5" s="324"/>
      <c r="Z5" s="327"/>
      <c r="AA5" s="84" t="str">
        <f>"сума, грн.
(гр."&amp;T6&amp;"+гр."&amp;Z6&amp;")"</f>
        <v>сума, грн.
(гр.20+гр.26)</v>
      </c>
      <c r="AB5" s="85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85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  <c r="AG5" s="136"/>
      <c r="AH5" s="136"/>
      <c r="AI5" s="136"/>
      <c r="AJ5" s="136"/>
    </row>
    <row r="6" spans="1:36" x14ac:dyDescent="0.25">
      <c r="A6" s="217">
        <v>1</v>
      </c>
      <c r="B6" s="218">
        <f>A6+1</f>
        <v>2</v>
      </c>
      <c r="C6" s="218">
        <f t="shared" ref="C6:AD6" si="0">B6+1</f>
        <v>3</v>
      </c>
      <c r="D6" s="220">
        <f t="shared" si="0"/>
        <v>4</v>
      </c>
      <c r="E6" s="226">
        <f t="shared" si="0"/>
        <v>5</v>
      </c>
      <c r="F6" s="221">
        <f t="shared" si="0"/>
        <v>6</v>
      </c>
      <c r="G6" s="217">
        <f t="shared" si="0"/>
        <v>7</v>
      </c>
      <c r="H6" s="217">
        <f t="shared" si="0"/>
        <v>8</v>
      </c>
      <c r="I6" s="217">
        <f t="shared" si="0"/>
        <v>9</v>
      </c>
      <c r="J6" s="217">
        <f t="shared" si="0"/>
        <v>10</v>
      </c>
      <c r="K6" s="217">
        <f t="shared" si="0"/>
        <v>11</v>
      </c>
      <c r="L6" s="217">
        <f t="shared" si="0"/>
        <v>12</v>
      </c>
      <c r="M6" s="217">
        <f t="shared" si="0"/>
        <v>13</v>
      </c>
      <c r="N6" s="217">
        <f t="shared" si="0"/>
        <v>14</v>
      </c>
      <c r="O6" s="217">
        <f t="shared" si="0"/>
        <v>15</v>
      </c>
      <c r="P6" s="217">
        <f t="shared" si="0"/>
        <v>16</v>
      </c>
      <c r="Q6" s="217">
        <f t="shared" si="0"/>
        <v>17</v>
      </c>
      <c r="R6" s="217">
        <f t="shared" si="0"/>
        <v>18</v>
      </c>
      <c r="S6" s="217">
        <f t="shared" si="0"/>
        <v>19</v>
      </c>
      <c r="T6" s="217">
        <f t="shared" si="0"/>
        <v>20</v>
      </c>
      <c r="U6" s="217">
        <f t="shared" si="0"/>
        <v>21</v>
      </c>
      <c r="V6" s="219">
        <f>U6+1</f>
        <v>22</v>
      </c>
      <c r="W6" s="219">
        <f t="shared" si="0"/>
        <v>23</v>
      </c>
      <c r="X6" s="219">
        <f t="shared" si="0"/>
        <v>24</v>
      </c>
      <c r="Y6" s="219">
        <f t="shared" si="0"/>
        <v>25</v>
      </c>
      <c r="Z6" s="219">
        <f t="shared" si="0"/>
        <v>26</v>
      </c>
      <c r="AA6" s="219">
        <f t="shared" si="0"/>
        <v>27</v>
      </c>
      <c r="AB6" s="219">
        <f t="shared" si="0"/>
        <v>28</v>
      </c>
      <c r="AC6" s="219">
        <f t="shared" si="0"/>
        <v>29</v>
      </c>
      <c r="AD6" s="219">
        <f t="shared" si="0"/>
        <v>30</v>
      </c>
      <c r="AE6" s="219">
        <v>31</v>
      </c>
      <c r="AF6" s="217">
        <v>32</v>
      </c>
      <c r="AG6" s="136"/>
      <c r="AH6" s="136"/>
      <c r="AI6" s="136"/>
      <c r="AJ6" s="136"/>
    </row>
    <row r="7" spans="1:36" ht="24" x14ac:dyDescent="0.25">
      <c r="A7" s="62">
        <v>1</v>
      </c>
      <c r="B7" s="63" t="s">
        <v>146</v>
      </c>
      <c r="C7" s="63"/>
      <c r="D7" s="236" t="s">
        <v>27</v>
      </c>
      <c r="E7" s="227" t="s">
        <v>28</v>
      </c>
      <c r="F7" s="48" t="s">
        <v>29</v>
      </c>
      <c r="G7" s="16">
        <v>72053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73">
        <v>10</v>
      </c>
      <c r="W7" s="73">
        <v>18</v>
      </c>
      <c r="X7" s="73">
        <v>0</v>
      </c>
      <c r="Y7" s="33">
        <f t="shared" ref="Y7:Y57" si="6">IF(H7=0,0,V7/H7)*100</f>
        <v>34.482758620689658</v>
      </c>
      <c r="Z7" s="33">
        <v>16454.919999999998</v>
      </c>
      <c r="AA7" s="33">
        <f>T7+Z7</f>
        <v>24099.269999999997</v>
      </c>
      <c r="AB7" s="33">
        <f>AA7/(Z7+T7)*100</f>
        <v>100</v>
      </c>
      <c r="AC7" s="33">
        <f>AA7</f>
        <v>24099.269999999997</v>
      </c>
      <c r="AD7" s="33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  <c r="AG7" s="136"/>
      <c r="AH7" s="136"/>
      <c r="AI7" s="136"/>
      <c r="AJ7" s="136"/>
    </row>
    <row r="8" spans="1:36" ht="36" x14ac:dyDescent="0.25">
      <c r="A8" s="62">
        <v>2</v>
      </c>
      <c r="B8" s="63" t="s">
        <v>146</v>
      </c>
      <c r="C8" s="63"/>
      <c r="D8" s="236" t="s">
        <v>30</v>
      </c>
      <c r="E8" s="227" t="s">
        <v>31</v>
      </c>
      <c r="F8" s="48" t="s">
        <v>32</v>
      </c>
      <c r="G8" s="16">
        <v>6609.92</v>
      </c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73">
        <v>0</v>
      </c>
      <c r="W8" s="73">
        <v>0</v>
      </c>
      <c r="X8" s="73">
        <v>0</v>
      </c>
      <c r="Y8" s="33">
        <f t="shared" si="6"/>
        <v>0</v>
      </c>
      <c r="Z8" s="33">
        <v>0</v>
      </c>
      <c r="AA8" s="33">
        <f t="shared" ref="AA8:AA57" si="9">T8+Z8</f>
        <v>0</v>
      </c>
      <c r="AB8" s="33" t="e">
        <f t="shared" ref="AB8:AB58" si="10">AA8/(Z8+T8)*100</f>
        <v>#DIV/0!</v>
      </c>
      <c r="AC8" s="33">
        <f t="shared" ref="AC8:AC57" si="11">AA8</f>
        <v>0</v>
      </c>
      <c r="AD8" s="33">
        <f t="shared" si="7"/>
        <v>0</v>
      </c>
      <c r="AE8" s="33">
        <f t="shared" ref="AE8:AE57" si="12">AA8-AC8</f>
        <v>0</v>
      </c>
      <c r="AF8" s="14">
        <f t="shared" si="8"/>
        <v>0</v>
      </c>
      <c r="AG8" s="136"/>
      <c r="AH8" s="136"/>
      <c r="AI8" s="136"/>
      <c r="AJ8" s="136"/>
    </row>
    <row r="9" spans="1:36" ht="24" x14ac:dyDescent="0.25">
      <c r="A9" s="62">
        <v>3</v>
      </c>
      <c r="B9" s="63" t="s">
        <v>146</v>
      </c>
      <c r="C9" s="63"/>
      <c r="D9" s="236" t="s">
        <v>33</v>
      </c>
      <c r="E9" s="227" t="s">
        <v>34</v>
      </c>
      <c r="F9" s="48" t="s">
        <v>35</v>
      </c>
      <c r="G9" s="16">
        <v>55362.93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73">
        <v>4</v>
      </c>
      <c r="W9" s="73">
        <v>7</v>
      </c>
      <c r="X9" s="73">
        <v>0</v>
      </c>
      <c r="Y9" s="33">
        <f t="shared" si="6"/>
        <v>12.121212121212121</v>
      </c>
      <c r="Z9" s="33">
        <v>4526.0600000000004</v>
      </c>
      <c r="AA9" s="33">
        <f t="shared" si="9"/>
        <v>31455.18</v>
      </c>
      <c r="AB9" s="33">
        <f t="shared" si="10"/>
        <v>100</v>
      </c>
      <c r="AC9" s="33">
        <f t="shared" si="11"/>
        <v>31455.18</v>
      </c>
      <c r="AD9" s="33">
        <f t="shared" si="7"/>
        <v>100</v>
      </c>
      <c r="AE9" s="33">
        <f t="shared" si="12"/>
        <v>0</v>
      </c>
      <c r="AF9" s="14">
        <f t="shared" si="8"/>
        <v>0</v>
      </c>
      <c r="AG9" s="136"/>
      <c r="AH9" s="136"/>
      <c r="AI9" s="136"/>
      <c r="AJ9" s="136"/>
    </row>
    <row r="10" spans="1:36" ht="24" x14ac:dyDescent="0.25">
      <c r="A10" s="62">
        <v>4</v>
      </c>
      <c r="B10" s="63" t="s">
        <v>146</v>
      </c>
      <c r="C10" s="63"/>
      <c r="D10" s="236" t="s">
        <v>36</v>
      </c>
      <c r="E10" s="227" t="s">
        <v>31</v>
      </c>
      <c r="F10" s="48" t="s">
        <v>37</v>
      </c>
      <c r="G10" s="16">
        <v>14950.87</v>
      </c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73">
        <v>1</v>
      </c>
      <c r="W10" s="73">
        <v>1</v>
      </c>
      <c r="X10" s="73">
        <v>0</v>
      </c>
      <c r="Y10" s="33">
        <f t="shared" si="6"/>
        <v>100</v>
      </c>
      <c r="Z10" s="33">
        <v>0</v>
      </c>
      <c r="AA10" s="33">
        <f t="shared" si="9"/>
        <v>0</v>
      </c>
      <c r="AB10" s="33" t="e">
        <f t="shared" si="10"/>
        <v>#DIV/0!</v>
      </c>
      <c r="AC10" s="33">
        <f t="shared" si="11"/>
        <v>0</v>
      </c>
      <c r="AD10" s="33">
        <f t="shared" si="7"/>
        <v>0</v>
      </c>
      <c r="AE10" s="33">
        <f t="shared" si="12"/>
        <v>0</v>
      </c>
      <c r="AF10" s="14">
        <f t="shared" si="8"/>
        <v>0</v>
      </c>
      <c r="AG10" s="136"/>
      <c r="AH10" s="136"/>
      <c r="AI10" s="136"/>
      <c r="AJ10" s="136"/>
    </row>
    <row r="11" spans="1:36" ht="24" x14ac:dyDescent="0.25">
      <c r="A11" s="62">
        <v>5</v>
      </c>
      <c r="B11" s="63" t="s">
        <v>146</v>
      </c>
      <c r="C11" s="63"/>
      <c r="D11" s="236" t="s">
        <v>38</v>
      </c>
      <c r="E11" s="227" t="s">
        <v>31</v>
      </c>
      <c r="F11" s="48" t="s">
        <v>39</v>
      </c>
      <c r="G11" s="16">
        <v>704.35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73">
        <v>2</v>
      </c>
      <c r="W11" s="73">
        <v>3</v>
      </c>
      <c r="X11" s="73">
        <v>0</v>
      </c>
      <c r="Y11" s="33">
        <f t="shared" si="6"/>
        <v>50</v>
      </c>
      <c r="Z11" s="33">
        <v>23999.51</v>
      </c>
      <c r="AA11" s="33">
        <f t="shared" si="9"/>
        <v>23999.51</v>
      </c>
      <c r="AB11" s="33">
        <f t="shared" si="10"/>
        <v>100</v>
      </c>
      <c r="AC11" s="33">
        <f t="shared" si="11"/>
        <v>23999.51</v>
      </c>
      <c r="AD11" s="33">
        <f t="shared" si="7"/>
        <v>100</v>
      </c>
      <c r="AE11" s="33">
        <f t="shared" si="12"/>
        <v>0</v>
      </c>
      <c r="AF11" s="14">
        <f t="shared" si="8"/>
        <v>0</v>
      </c>
      <c r="AG11" s="136"/>
      <c r="AH11" s="136"/>
      <c r="AI11" s="136"/>
      <c r="AJ11" s="136"/>
    </row>
    <row r="12" spans="1:36" ht="24" x14ac:dyDescent="0.25">
      <c r="A12" s="62">
        <v>6</v>
      </c>
      <c r="B12" s="63" t="s">
        <v>146</v>
      </c>
      <c r="C12" s="63"/>
      <c r="D12" s="236" t="s">
        <v>40</v>
      </c>
      <c r="E12" s="227" t="s">
        <v>31</v>
      </c>
      <c r="F12" s="48" t="s">
        <v>41</v>
      </c>
      <c r="G12" s="16">
        <v>22484.86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73">
        <v>1</v>
      </c>
      <c r="W12" s="73">
        <v>1</v>
      </c>
      <c r="X12" s="73">
        <v>0</v>
      </c>
      <c r="Y12" s="33">
        <f t="shared" si="6"/>
        <v>10</v>
      </c>
      <c r="Z12" s="33">
        <v>363.55</v>
      </c>
      <c r="AA12" s="33">
        <f t="shared" si="9"/>
        <v>5122.5700000000006</v>
      </c>
      <c r="AB12" s="33">
        <f t="shared" si="10"/>
        <v>100</v>
      </c>
      <c r="AC12" s="33">
        <f t="shared" si="11"/>
        <v>5122.5700000000006</v>
      </c>
      <c r="AD12" s="33">
        <f t="shared" si="7"/>
        <v>100</v>
      </c>
      <c r="AE12" s="33">
        <f t="shared" si="12"/>
        <v>0</v>
      </c>
      <c r="AF12" s="14">
        <f t="shared" si="8"/>
        <v>0</v>
      </c>
      <c r="AG12" s="136"/>
      <c r="AH12" s="136"/>
      <c r="AI12" s="136"/>
      <c r="AJ12" s="136"/>
    </row>
    <row r="13" spans="1:36" ht="36" x14ac:dyDescent="0.25">
      <c r="A13" s="62">
        <v>7</v>
      </c>
      <c r="B13" s="63" t="s">
        <v>146</v>
      </c>
      <c r="C13" s="63"/>
      <c r="D13" s="236" t="s">
        <v>42</v>
      </c>
      <c r="E13" s="227" t="s">
        <v>31</v>
      </c>
      <c r="F13" s="48" t="s">
        <v>43</v>
      </c>
      <c r="G13" s="16">
        <v>62268.27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73">
        <v>4</v>
      </c>
      <c r="W13" s="73">
        <v>5</v>
      </c>
      <c r="X13" s="73">
        <v>0</v>
      </c>
      <c r="Y13" s="33">
        <f t="shared" si="6"/>
        <v>12.5</v>
      </c>
      <c r="Z13" s="33">
        <v>5557.29</v>
      </c>
      <c r="AA13" s="33">
        <f t="shared" si="9"/>
        <v>18597.68</v>
      </c>
      <c r="AB13" s="33">
        <f t="shared" si="10"/>
        <v>100</v>
      </c>
      <c r="AC13" s="33">
        <f t="shared" si="11"/>
        <v>18597.68</v>
      </c>
      <c r="AD13" s="33">
        <f t="shared" si="7"/>
        <v>100</v>
      </c>
      <c r="AE13" s="33">
        <f t="shared" si="12"/>
        <v>0</v>
      </c>
      <c r="AF13" s="14">
        <f t="shared" si="8"/>
        <v>0</v>
      </c>
      <c r="AG13" s="136"/>
      <c r="AH13" s="136"/>
      <c r="AI13" s="136"/>
      <c r="AJ13" s="136"/>
    </row>
    <row r="14" spans="1:36" ht="24" x14ac:dyDescent="0.25">
      <c r="A14" s="62">
        <v>8</v>
      </c>
      <c r="B14" s="63" t="s">
        <v>146</v>
      </c>
      <c r="C14" s="63"/>
      <c r="D14" s="236" t="s">
        <v>44</v>
      </c>
      <c r="E14" s="227" t="s">
        <v>45</v>
      </c>
      <c r="F14" s="48" t="s">
        <v>46</v>
      </c>
      <c r="G14" s="16">
        <v>9637.2900000000009</v>
      </c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>IF(P14=0,0,T14/P14)*100</f>
        <v>43.080003579318515</v>
      </c>
      <c r="V14" s="73">
        <v>0</v>
      </c>
      <c r="W14" s="73">
        <v>0</v>
      </c>
      <c r="X14" s="73">
        <v>0</v>
      </c>
      <c r="Y14" s="33">
        <f t="shared" si="6"/>
        <v>0</v>
      </c>
      <c r="Z14" s="33">
        <v>0</v>
      </c>
      <c r="AA14" s="33">
        <f t="shared" si="9"/>
        <v>3707.03</v>
      </c>
      <c r="AB14" s="33">
        <f t="shared" si="10"/>
        <v>100</v>
      </c>
      <c r="AC14" s="33">
        <f t="shared" si="11"/>
        <v>3707.03</v>
      </c>
      <c r="AD14" s="33">
        <f t="shared" si="7"/>
        <v>100</v>
      </c>
      <c r="AE14" s="33">
        <f t="shared" si="12"/>
        <v>0</v>
      </c>
      <c r="AF14" s="14">
        <f t="shared" si="8"/>
        <v>0</v>
      </c>
      <c r="AG14" s="136"/>
      <c r="AH14" s="136"/>
      <c r="AI14" s="136"/>
      <c r="AJ14" s="136"/>
    </row>
    <row r="15" spans="1:36" ht="24" x14ac:dyDescent="0.25">
      <c r="A15" s="62">
        <v>9</v>
      </c>
      <c r="B15" s="63" t="s">
        <v>146</v>
      </c>
      <c r="C15" s="63"/>
      <c r="D15" s="236" t="s">
        <v>47</v>
      </c>
      <c r="E15" s="227" t="s">
        <v>31</v>
      </c>
      <c r="F15" s="48" t="s">
        <v>48</v>
      </c>
      <c r="G15" s="16">
        <v>76905.289999999994</v>
      </c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3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73">
        <v>7</v>
      </c>
      <c r="W15" s="73">
        <v>8</v>
      </c>
      <c r="X15" s="73">
        <v>0</v>
      </c>
      <c r="Y15" s="33">
        <f t="shared" si="6"/>
        <v>77.777777777777786</v>
      </c>
      <c r="Z15" s="33">
        <v>15354.28</v>
      </c>
      <c r="AA15" s="33">
        <f t="shared" si="9"/>
        <v>15628.34</v>
      </c>
      <c r="AB15" s="33">
        <f t="shared" si="10"/>
        <v>100</v>
      </c>
      <c r="AC15" s="33">
        <f t="shared" si="11"/>
        <v>15628.34</v>
      </c>
      <c r="AD15" s="33">
        <f t="shared" si="7"/>
        <v>100</v>
      </c>
      <c r="AE15" s="33">
        <f t="shared" si="12"/>
        <v>0</v>
      </c>
      <c r="AF15" s="14">
        <f t="shared" si="8"/>
        <v>0</v>
      </c>
      <c r="AG15" s="136"/>
      <c r="AH15" s="136"/>
      <c r="AI15" s="136"/>
      <c r="AJ15" s="136"/>
    </row>
    <row r="16" spans="1:36" ht="24" x14ac:dyDescent="0.25">
      <c r="A16" s="62">
        <v>10</v>
      </c>
      <c r="B16" s="63" t="s">
        <v>146</v>
      </c>
      <c r="C16" s="63"/>
      <c r="D16" s="236" t="s">
        <v>49</v>
      </c>
      <c r="E16" s="227" t="s">
        <v>50</v>
      </c>
      <c r="F16" s="48" t="s">
        <v>51</v>
      </c>
      <c r="G16" s="16">
        <v>20051.7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3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73">
        <v>3</v>
      </c>
      <c r="W16" s="73">
        <v>5</v>
      </c>
      <c r="X16" s="73">
        <v>0</v>
      </c>
      <c r="Y16" s="33">
        <f t="shared" si="6"/>
        <v>18.75</v>
      </c>
      <c r="Z16" s="33">
        <v>2993.81</v>
      </c>
      <c r="AA16" s="33">
        <f t="shared" si="9"/>
        <v>4038.9700000000003</v>
      </c>
      <c r="AB16" s="33">
        <f t="shared" si="10"/>
        <v>100</v>
      </c>
      <c r="AC16" s="33">
        <f t="shared" si="11"/>
        <v>4038.9700000000003</v>
      </c>
      <c r="AD16" s="33">
        <f t="shared" si="7"/>
        <v>100</v>
      </c>
      <c r="AE16" s="33">
        <f t="shared" si="12"/>
        <v>0</v>
      </c>
      <c r="AF16" s="14">
        <f t="shared" si="8"/>
        <v>0</v>
      </c>
      <c r="AG16" s="136"/>
      <c r="AH16" s="136"/>
      <c r="AI16" s="136"/>
      <c r="AJ16" s="136"/>
    </row>
    <row r="17" spans="1:36" ht="36" x14ac:dyDescent="0.25">
      <c r="A17" s="62">
        <v>11</v>
      </c>
      <c r="B17" s="63" t="s">
        <v>146</v>
      </c>
      <c r="C17" s="63"/>
      <c r="D17" s="236" t="s">
        <v>52</v>
      </c>
      <c r="E17" s="227" t="s">
        <v>31</v>
      </c>
      <c r="F17" s="48" t="s">
        <v>53</v>
      </c>
      <c r="G17" s="16">
        <v>15992.95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3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73">
        <v>7</v>
      </c>
      <c r="W17" s="73">
        <v>7</v>
      </c>
      <c r="X17" s="73">
        <v>0</v>
      </c>
      <c r="Y17" s="33">
        <f t="shared" si="6"/>
        <v>53.846153846153847</v>
      </c>
      <c r="Z17" s="33">
        <v>19320.189999999999</v>
      </c>
      <c r="AA17" s="33">
        <f t="shared" si="9"/>
        <v>20000.559999999998</v>
      </c>
      <c r="AB17" s="33">
        <f t="shared" si="10"/>
        <v>100</v>
      </c>
      <c r="AC17" s="33">
        <f t="shared" si="11"/>
        <v>20000.559999999998</v>
      </c>
      <c r="AD17" s="33">
        <f t="shared" si="7"/>
        <v>100</v>
      </c>
      <c r="AE17" s="33">
        <f t="shared" si="12"/>
        <v>0</v>
      </c>
      <c r="AF17" s="14">
        <f t="shared" si="8"/>
        <v>0</v>
      </c>
      <c r="AG17" s="136"/>
      <c r="AH17" s="136"/>
      <c r="AI17" s="136"/>
      <c r="AJ17" s="136"/>
    </row>
    <row r="18" spans="1:36" ht="36" x14ac:dyDescent="0.25">
      <c r="A18" s="62">
        <v>12</v>
      </c>
      <c r="B18" s="63" t="s">
        <v>146</v>
      </c>
      <c r="C18" s="63"/>
      <c r="D18" s="236" t="s">
        <v>54</v>
      </c>
      <c r="E18" s="227" t="s">
        <v>28</v>
      </c>
      <c r="F18" s="48" t="s">
        <v>55</v>
      </c>
      <c r="G18" s="16">
        <v>42617.1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3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73">
        <v>5</v>
      </c>
      <c r="W18" s="73">
        <v>9</v>
      </c>
      <c r="X18" s="73">
        <v>0</v>
      </c>
      <c r="Y18" s="33">
        <f t="shared" si="6"/>
        <v>15.625</v>
      </c>
      <c r="Z18" s="33">
        <v>10804.64</v>
      </c>
      <c r="AA18" s="33">
        <f t="shared" si="9"/>
        <v>26316.39</v>
      </c>
      <c r="AB18" s="33">
        <f t="shared" si="10"/>
        <v>100</v>
      </c>
      <c r="AC18" s="33">
        <f t="shared" si="11"/>
        <v>26316.39</v>
      </c>
      <c r="AD18" s="33">
        <f t="shared" si="7"/>
        <v>100</v>
      </c>
      <c r="AE18" s="33">
        <f t="shared" si="12"/>
        <v>0</v>
      </c>
      <c r="AF18" s="14">
        <f t="shared" si="8"/>
        <v>0</v>
      </c>
      <c r="AG18" s="136"/>
      <c r="AH18" s="136"/>
      <c r="AI18" s="136"/>
      <c r="AJ18" s="136"/>
    </row>
    <row r="19" spans="1:36" ht="24" x14ac:dyDescent="0.25">
      <c r="A19" s="62">
        <v>13</v>
      </c>
      <c r="B19" s="63" t="s">
        <v>146</v>
      </c>
      <c r="C19" s="63"/>
      <c r="D19" s="236" t="s">
        <v>56</v>
      </c>
      <c r="E19" s="227" t="s">
        <v>57</v>
      </c>
      <c r="F19" s="48" t="s">
        <v>58</v>
      </c>
      <c r="G19" s="16">
        <v>18009.21</v>
      </c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3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73">
        <v>6</v>
      </c>
      <c r="W19" s="73">
        <v>6</v>
      </c>
      <c r="X19" s="73">
        <v>0</v>
      </c>
      <c r="Y19" s="33">
        <f t="shared" si="6"/>
        <v>26.086956521739129</v>
      </c>
      <c r="Z19" s="33">
        <v>16879.849999999999</v>
      </c>
      <c r="AA19" s="33">
        <f t="shared" si="9"/>
        <v>26223.21</v>
      </c>
      <c r="AB19" s="33">
        <f t="shared" si="10"/>
        <v>100</v>
      </c>
      <c r="AC19" s="33">
        <f t="shared" si="11"/>
        <v>26223.21</v>
      </c>
      <c r="AD19" s="33">
        <f t="shared" si="7"/>
        <v>100</v>
      </c>
      <c r="AE19" s="33">
        <f t="shared" si="12"/>
        <v>0</v>
      </c>
      <c r="AF19" s="14">
        <f t="shared" si="8"/>
        <v>0</v>
      </c>
      <c r="AG19" s="136"/>
      <c r="AH19" s="136"/>
      <c r="AI19" s="136"/>
      <c r="AJ19" s="136"/>
    </row>
    <row r="20" spans="1:36" ht="36" x14ac:dyDescent="0.25">
      <c r="A20" s="62">
        <v>14</v>
      </c>
      <c r="B20" s="63" t="s">
        <v>146</v>
      </c>
      <c r="C20" s="63"/>
      <c r="D20" s="236" t="s">
        <v>59</v>
      </c>
      <c r="E20" s="227" t="s">
        <v>60</v>
      </c>
      <c r="F20" s="48" t="s">
        <v>61</v>
      </c>
      <c r="G20" s="16">
        <v>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73">
        <v>0</v>
      </c>
      <c r="W20" s="73">
        <v>0</v>
      </c>
      <c r="X20" s="73">
        <v>0</v>
      </c>
      <c r="Y20" s="33">
        <f t="shared" si="6"/>
        <v>0</v>
      </c>
      <c r="Z20" s="33">
        <v>0</v>
      </c>
      <c r="AA20" s="33">
        <f t="shared" si="9"/>
        <v>0</v>
      </c>
      <c r="AB20" s="33" t="e">
        <f t="shared" si="10"/>
        <v>#DIV/0!</v>
      </c>
      <c r="AC20" s="33">
        <f t="shared" si="11"/>
        <v>0</v>
      </c>
      <c r="AD20" s="33">
        <f t="shared" si="7"/>
        <v>0</v>
      </c>
      <c r="AE20" s="33">
        <f t="shared" si="12"/>
        <v>0</v>
      </c>
      <c r="AF20" s="14">
        <f t="shared" si="8"/>
        <v>0</v>
      </c>
      <c r="AG20" s="136"/>
      <c r="AH20" s="136"/>
      <c r="AI20" s="136"/>
      <c r="AJ20" s="136"/>
    </row>
    <row r="21" spans="1:36" ht="24" x14ac:dyDescent="0.25">
      <c r="A21" s="62">
        <v>15</v>
      </c>
      <c r="B21" s="63" t="s">
        <v>146</v>
      </c>
      <c r="C21" s="63"/>
      <c r="D21" s="236" t="s">
        <v>62</v>
      </c>
      <c r="E21" s="227" t="s">
        <v>63</v>
      </c>
      <c r="F21" s="48" t="s">
        <v>64</v>
      </c>
      <c r="G21" s="16">
        <v>19196.240000000002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3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73">
        <v>7</v>
      </c>
      <c r="W21" s="73">
        <v>12</v>
      </c>
      <c r="X21" s="73">
        <v>0</v>
      </c>
      <c r="Y21" s="33">
        <f t="shared" si="6"/>
        <v>23.333333333333332</v>
      </c>
      <c r="Z21" s="33">
        <v>10143.84</v>
      </c>
      <c r="AA21" s="33">
        <f t="shared" si="9"/>
        <v>17496.669999999998</v>
      </c>
      <c r="AB21" s="33">
        <f t="shared" si="10"/>
        <v>100</v>
      </c>
      <c r="AC21" s="33">
        <f t="shared" si="11"/>
        <v>17496.669999999998</v>
      </c>
      <c r="AD21" s="33">
        <f t="shared" si="7"/>
        <v>100</v>
      </c>
      <c r="AE21" s="33">
        <f t="shared" si="12"/>
        <v>0</v>
      </c>
      <c r="AF21" s="14">
        <f t="shared" si="8"/>
        <v>0</v>
      </c>
      <c r="AG21" s="136"/>
      <c r="AH21" s="136"/>
      <c r="AI21" s="136"/>
      <c r="AJ21" s="136"/>
    </row>
    <row r="22" spans="1:36" ht="24" x14ac:dyDescent="0.25">
      <c r="A22" s="62">
        <v>16</v>
      </c>
      <c r="B22" s="63" t="s">
        <v>146</v>
      </c>
      <c r="C22" s="63"/>
      <c r="D22" s="236" t="s">
        <v>65</v>
      </c>
      <c r="E22" s="227" t="s">
        <v>31</v>
      </c>
      <c r="F22" s="48" t="s">
        <v>66</v>
      </c>
      <c r="G22" s="16">
        <v>37327.589999999997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3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73">
        <v>6</v>
      </c>
      <c r="W22" s="73">
        <v>8</v>
      </c>
      <c r="X22" s="73">
        <v>0</v>
      </c>
      <c r="Y22" s="33">
        <f t="shared" si="6"/>
        <v>33.333333333333329</v>
      </c>
      <c r="Z22" s="33">
        <v>7731.78</v>
      </c>
      <c r="AA22" s="33">
        <f t="shared" si="9"/>
        <v>14067.09</v>
      </c>
      <c r="AB22" s="33">
        <f t="shared" si="10"/>
        <v>100</v>
      </c>
      <c r="AC22" s="33">
        <f t="shared" si="11"/>
        <v>14067.09</v>
      </c>
      <c r="AD22" s="33">
        <f t="shared" si="7"/>
        <v>100</v>
      </c>
      <c r="AE22" s="33">
        <f t="shared" si="12"/>
        <v>0</v>
      </c>
      <c r="AF22" s="14">
        <f t="shared" si="8"/>
        <v>0</v>
      </c>
      <c r="AG22" s="136"/>
      <c r="AH22" s="136"/>
      <c r="AI22" s="136"/>
      <c r="AJ22" s="136"/>
    </row>
    <row r="23" spans="1:36" ht="36" x14ac:dyDescent="0.25">
      <c r="A23" s="62">
        <v>17</v>
      </c>
      <c r="B23" s="63" t="s">
        <v>146</v>
      </c>
      <c r="C23" s="63"/>
      <c r="D23" s="236" t="s">
        <v>67</v>
      </c>
      <c r="E23" s="227" t="s">
        <v>68</v>
      </c>
      <c r="F23" s="48" t="s">
        <v>69</v>
      </c>
      <c r="G23" s="16">
        <v>28831.58</v>
      </c>
      <c r="H23" s="10">
        <v>10</v>
      </c>
      <c r="I23" s="10">
        <v>3</v>
      </c>
      <c r="J23" s="10">
        <v>4</v>
      </c>
      <c r="K23" s="16">
        <v>2</v>
      </c>
      <c r="L23" s="16">
        <v>2</v>
      </c>
      <c r="M23" s="16">
        <v>0</v>
      </c>
      <c r="N23" s="14">
        <f t="shared" si="1"/>
        <v>20</v>
      </c>
      <c r="O23" s="14">
        <v>4382.9799999999996</v>
      </c>
      <c r="P23" s="14">
        <f t="shared" si="2"/>
        <v>4382.9799999999996</v>
      </c>
      <c r="Q23" s="14">
        <f t="shared" si="3"/>
        <v>100</v>
      </c>
      <c r="R23" s="14">
        <v>0</v>
      </c>
      <c r="S23" s="14">
        <f t="shared" si="4"/>
        <v>0</v>
      </c>
      <c r="T23" s="14">
        <f>O23-R23</f>
        <v>4382.9799999999996</v>
      </c>
      <c r="U23" s="14">
        <f t="shared" si="5"/>
        <v>100</v>
      </c>
      <c r="V23" s="73">
        <v>0</v>
      </c>
      <c r="W23" s="73">
        <v>0</v>
      </c>
      <c r="X23" s="73">
        <v>0</v>
      </c>
      <c r="Y23" s="33">
        <f t="shared" si="6"/>
        <v>0</v>
      </c>
      <c r="Z23" s="33">
        <v>0</v>
      </c>
      <c r="AA23" s="33">
        <f t="shared" si="9"/>
        <v>4382.9799999999996</v>
      </c>
      <c r="AB23" s="33">
        <f t="shared" si="10"/>
        <v>100</v>
      </c>
      <c r="AC23" s="33">
        <f t="shared" si="11"/>
        <v>4382.9799999999996</v>
      </c>
      <c r="AD23" s="33">
        <f t="shared" si="7"/>
        <v>100</v>
      </c>
      <c r="AE23" s="33">
        <f t="shared" si="12"/>
        <v>0</v>
      </c>
      <c r="AF23" s="14">
        <f t="shared" si="8"/>
        <v>0</v>
      </c>
      <c r="AG23" s="136"/>
      <c r="AH23" s="136"/>
      <c r="AI23" s="136"/>
      <c r="AJ23" s="136"/>
    </row>
    <row r="24" spans="1:36" ht="24" x14ac:dyDescent="0.25">
      <c r="A24" s="62">
        <v>18</v>
      </c>
      <c r="B24" s="63" t="s">
        <v>146</v>
      </c>
      <c r="C24" s="63"/>
      <c r="D24" s="236" t="s">
        <v>70</v>
      </c>
      <c r="E24" s="227" t="s">
        <v>31</v>
      </c>
      <c r="F24" s="48" t="s">
        <v>71</v>
      </c>
      <c r="G24" s="16">
        <v>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73">
        <v>0</v>
      </c>
      <c r="W24" s="73">
        <v>0</v>
      </c>
      <c r="X24" s="73">
        <v>0</v>
      </c>
      <c r="Y24" s="33">
        <f t="shared" si="6"/>
        <v>0</v>
      </c>
      <c r="Z24" s="33">
        <v>0</v>
      </c>
      <c r="AA24" s="33">
        <f t="shared" si="9"/>
        <v>0</v>
      </c>
      <c r="AB24" s="33" t="e">
        <f t="shared" si="10"/>
        <v>#DIV/0!</v>
      </c>
      <c r="AC24" s="33">
        <f t="shared" si="11"/>
        <v>0</v>
      </c>
      <c r="AD24" s="33">
        <f t="shared" si="7"/>
        <v>0</v>
      </c>
      <c r="AE24" s="33">
        <f t="shared" si="12"/>
        <v>0</v>
      </c>
      <c r="AF24" s="14">
        <f t="shared" si="8"/>
        <v>0</v>
      </c>
      <c r="AG24" s="136"/>
      <c r="AH24" s="136"/>
      <c r="AI24" s="136"/>
      <c r="AJ24" s="136"/>
    </row>
    <row r="25" spans="1:36" ht="24" x14ac:dyDescent="0.25">
      <c r="A25" s="62">
        <v>19</v>
      </c>
      <c r="B25" s="63" t="s">
        <v>146</v>
      </c>
      <c r="C25" s="63"/>
      <c r="D25" s="236" t="s">
        <v>72</v>
      </c>
      <c r="E25" s="227" t="s">
        <v>73</v>
      </c>
      <c r="F25" s="48" t="s">
        <v>74</v>
      </c>
      <c r="G25" s="16">
        <v>13924.58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73">
        <v>0</v>
      </c>
      <c r="W25" s="73">
        <v>0</v>
      </c>
      <c r="X25" s="73">
        <v>0</v>
      </c>
      <c r="Y25" s="33">
        <f t="shared" si="6"/>
        <v>0</v>
      </c>
      <c r="Z25" s="33">
        <v>0</v>
      </c>
      <c r="AA25" s="33">
        <f t="shared" si="9"/>
        <v>563.33000000000004</v>
      </c>
      <c r="AB25" s="33">
        <f t="shared" si="10"/>
        <v>100</v>
      </c>
      <c r="AC25" s="33">
        <f t="shared" si="11"/>
        <v>563.33000000000004</v>
      </c>
      <c r="AD25" s="33">
        <f t="shared" si="7"/>
        <v>100</v>
      </c>
      <c r="AE25" s="33">
        <f t="shared" si="12"/>
        <v>0</v>
      </c>
      <c r="AF25" s="14">
        <f t="shared" si="8"/>
        <v>0</v>
      </c>
      <c r="AG25" s="136"/>
      <c r="AH25" s="136"/>
      <c r="AI25" s="136"/>
      <c r="AJ25" s="136"/>
    </row>
    <row r="26" spans="1:36" ht="36" x14ac:dyDescent="0.25">
      <c r="A26" s="62">
        <v>20</v>
      </c>
      <c r="B26" s="63" t="s">
        <v>146</v>
      </c>
      <c r="C26" s="63"/>
      <c r="D26" s="236" t="s">
        <v>75</v>
      </c>
      <c r="E26" s="227" t="s">
        <v>76</v>
      </c>
      <c r="F26" s="48" t="s">
        <v>77</v>
      </c>
      <c r="G26" s="16">
        <v>10591.53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3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73">
        <v>16</v>
      </c>
      <c r="W26" s="73">
        <v>21</v>
      </c>
      <c r="X26" s="73">
        <v>0</v>
      </c>
      <c r="Y26" s="33">
        <f t="shared" si="6"/>
        <v>40</v>
      </c>
      <c r="Z26" s="33">
        <v>17992.41</v>
      </c>
      <c r="AA26" s="33">
        <f t="shared" si="9"/>
        <v>19323.27</v>
      </c>
      <c r="AB26" s="33">
        <f t="shared" si="10"/>
        <v>100</v>
      </c>
      <c r="AC26" s="33">
        <f>AA26</f>
        <v>19323.27</v>
      </c>
      <c r="AD26" s="33">
        <f t="shared" si="7"/>
        <v>100</v>
      </c>
      <c r="AE26" s="33">
        <f t="shared" si="12"/>
        <v>0</v>
      </c>
      <c r="AF26" s="14">
        <f t="shared" si="8"/>
        <v>0</v>
      </c>
      <c r="AG26" s="136"/>
      <c r="AH26" s="136"/>
      <c r="AI26" s="136"/>
      <c r="AJ26" s="136"/>
    </row>
    <row r="27" spans="1:36" ht="24" x14ac:dyDescent="0.25">
      <c r="A27" s="62">
        <v>21</v>
      </c>
      <c r="B27" s="63" t="s">
        <v>146</v>
      </c>
      <c r="C27" s="63"/>
      <c r="D27" s="236" t="s">
        <v>78</v>
      </c>
      <c r="E27" s="227" t="s">
        <v>31</v>
      </c>
      <c r="F27" s="48" t="s">
        <v>79</v>
      </c>
      <c r="G27" s="16">
        <v>18470.63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3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73">
        <v>0</v>
      </c>
      <c r="W27" s="73">
        <v>0</v>
      </c>
      <c r="X27" s="73">
        <v>0</v>
      </c>
      <c r="Y27" s="33">
        <f t="shared" si="6"/>
        <v>0</v>
      </c>
      <c r="Z27" s="33">
        <v>0</v>
      </c>
      <c r="AA27" s="33">
        <f t="shared" si="9"/>
        <v>10869.96</v>
      </c>
      <c r="AB27" s="33">
        <f t="shared" si="10"/>
        <v>100</v>
      </c>
      <c r="AC27" s="33">
        <f t="shared" si="11"/>
        <v>10869.96</v>
      </c>
      <c r="AD27" s="33">
        <f t="shared" si="7"/>
        <v>100</v>
      </c>
      <c r="AE27" s="33">
        <f t="shared" si="12"/>
        <v>0</v>
      </c>
      <c r="AF27" s="14">
        <f t="shared" si="8"/>
        <v>0</v>
      </c>
      <c r="AG27" s="136"/>
      <c r="AH27" s="136"/>
      <c r="AI27" s="136"/>
      <c r="AJ27" s="136"/>
    </row>
    <row r="28" spans="1:36" ht="24" x14ac:dyDescent="0.25">
      <c r="A28" s="62">
        <v>22</v>
      </c>
      <c r="B28" s="63" t="s">
        <v>146</v>
      </c>
      <c r="C28" s="63"/>
      <c r="D28" s="236" t="s">
        <v>80</v>
      </c>
      <c r="E28" s="227" t="s">
        <v>28</v>
      </c>
      <c r="F28" s="48" t="s">
        <v>81</v>
      </c>
      <c r="G28" s="16">
        <v>105650.25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3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73">
        <v>15</v>
      </c>
      <c r="W28" s="73">
        <v>20</v>
      </c>
      <c r="X28" s="73">
        <v>0</v>
      </c>
      <c r="Y28" s="33">
        <f t="shared" si="6"/>
        <v>26.785714285714285</v>
      </c>
      <c r="Z28" s="33">
        <v>22458.34</v>
      </c>
      <c r="AA28" s="33">
        <f t="shared" si="9"/>
        <v>34228.51</v>
      </c>
      <c r="AB28" s="33">
        <f t="shared" si="10"/>
        <v>100</v>
      </c>
      <c r="AC28" s="33">
        <f t="shared" si="11"/>
        <v>34228.51</v>
      </c>
      <c r="AD28" s="33">
        <f t="shared" si="7"/>
        <v>100</v>
      </c>
      <c r="AE28" s="33">
        <f t="shared" si="12"/>
        <v>0</v>
      </c>
      <c r="AF28" s="14">
        <f t="shared" si="8"/>
        <v>0</v>
      </c>
      <c r="AG28" s="136"/>
      <c r="AH28" s="136"/>
      <c r="AI28" s="136"/>
      <c r="AJ28" s="136"/>
    </row>
    <row r="29" spans="1:36" ht="36" x14ac:dyDescent="0.25">
      <c r="A29" s="62">
        <v>23</v>
      </c>
      <c r="B29" s="63" t="s">
        <v>146</v>
      </c>
      <c r="C29" s="63"/>
      <c r="D29" s="236" t="s">
        <v>82</v>
      </c>
      <c r="E29" s="227" t="s">
        <v>31</v>
      </c>
      <c r="F29" s="48" t="s">
        <v>83</v>
      </c>
      <c r="G29" s="16">
        <v>26371.06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3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73">
        <v>8</v>
      </c>
      <c r="W29" s="73">
        <v>12</v>
      </c>
      <c r="X29" s="73">
        <v>0</v>
      </c>
      <c r="Y29" s="33">
        <f t="shared" si="6"/>
        <v>33.333333333333329</v>
      </c>
      <c r="Z29" s="33">
        <v>22881.83</v>
      </c>
      <c r="AA29" s="33">
        <f t="shared" si="9"/>
        <v>31155.530000000002</v>
      </c>
      <c r="AB29" s="33">
        <f t="shared" si="10"/>
        <v>100</v>
      </c>
      <c r="AC29" s="33">
        <f t="shared" si="11"/>
        <v>31155.530000000002</v>
      </c>
      <c r="AD29" s="33">
        <f t="shared" si="7"/>
        <v>100</v>
      </c>
      <c r="AE29" s="33">
        <f t="shared" si="12"/>
        <v>0</v>
      </c>
      <c r="AF29" s="14">
        <f t="shared" si="8"/>
        <v>0</v>
      </c>
      <c r="AG29" s="136"/>
      <c r="AH29" s="136"/>
      <c r="AI29" s="136"/>
      <c r="AJ29" s="136"/>
    </row>
    <row r="30" spans="1:36" ht="24" x14ac:dyDescent="0.25">
      <c r="A30" s="62">
        <v>24</v>
      </c>
      <c r="B30" s="63" t="s">
        <v>146</v>
      </c>
      <c r="C30" s="63"/>
      <c r="D30" s="236" t="s">
        <v>84</v>
      </c>
      <c r="E30" s="227" t="s">
        <v>31</v>
      </c>
      <c r="F30" s="48" t="s">
        <v>85</v>
      </c>
      <c r="G30" s="16">
        <v>26288.080000000002</v>
      </c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3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73">
        <v>0</v>
      </c>
      <c r="W30" s="73">
        <v>0</v>
      </c>
      <c r="X30" s="73">
        <v>0</v>
      </c>
      <c r="Y30" s="33">
        <f t="shared" si="6"/>
        <v>0</v>
      </c>
      <c r="Z30" s="33">
        <v>0</v>
      </c>
      <c r="AA30" s="33">
        <f t="shared" si="9"/>
        <v>8845.52</v>
      </c>
      <c r="AB30" s="33">
        <f t="shared" si="10"/>
        <v>100</v>
      </c>
      <c r="AC30" s="33">
        <f t="shared" si="11"/>
        <v>8845.52</v>
      </c>
      <c r="AD30" s="33">
        <f t="shared" si="7"/>
        <v>100</v>
      </c>
      <c r="AE30" s="33">
        <f t="shared" si="12"/>
        <v>0</v>
      </c>
      <c r="AF30" s="14">
        <f t="shared" si="8"/>
        <v>0</v>
      </c>
      <c r="AG30" s="136"/>
      <c r="AH30" s="136"/>
      <c r="AI30" s="136"/>
      <c r="AJ30" s="136"/>
    </row>
    <row r="31" spans="1:36" ht="24" x14ac:dyDescent="0.25">
      <c r="A31" s="62">
        <v>25</v>
      </c>
      <c r="B31" s="63" t="s">
        <v>146</v>
      </c>
      <c r="C31" s="63"/>
      <c r="D31" s="236" t="s">
        <v>86</v>
      </c>
      <c r="E31" s="227" t="s">
        <v>31</v>
      </c>
      <c r="F31" s="48" t="s">
        <v>87</v>
      </c>
      <c r="G31" s="16">
        <v>78683.490000000005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3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73">
        <v>5</v>
      </c>
      <c r="W31" s="73">
        <v>9</v>
      </c>
      <c r="X31" s="73">
        <v>0</v>
      </c>
      <c r="Y31" s="33">
        <f t="shared" si="6"/>
        <v>11.904761904761903</v>
      </c>
      <c r="Z31" s="33">
        <v>25129.82</v>
      </c>
      <c r="AA31" s="33">
        <f t="shared" si="9"/>
        <v>39849.01</v>
      </c>
      <c r="AB31" s="33">
        <f t="shared" si="10"/>
        <v>100</v>
      </c>
      <c r="AC31" s="33">
        <f t="shared" si="11"/>
        <v>39849.01</v>
      </c>
      <c r="AD31" s="33">
        <f t="shared" si="7"/>
        <v>100</v>
      </c>
      <c r="AE31" s="33">
        <f t="shared" si="12"/>
        <v>0</v>
      </c>
      <c r="AF31" s="14">
        <f t="shared" si="8"/>
        <v>0</v>
      </c>
      <c r="AG31" s="136"/>
      <c r="AH31" s="136"/>
      <c r="AI31" s="136"/>
      <c r="AJ31" s="136"/>
    </row>
    <row r="32" spans="1:36" ht="24" x14ac:dyDescent="0.25">
      <c r="A32" s="62">
        <v>26</v>
      </c>
      <c r="B32" s="63" t="s">
        <v>146</v>
      </c>
      <c r="C32" s="63"/>
      <c r="D32" s="236" t="s">
        <v>88</v>
      </c>
      <c r="E32" s="227" t="s">
        <v>31</v>
      </c>
      <c r="F32" s="48" t="s">
        <v>89</v>
      </c>
      <c r="G32" s="16">
        <v>24921.24</v>
      </c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3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73">
        <v>1</v>
      </c>
      <c r="W32" s="73">
        <v>3</v>
      </c>
      <c r="X32" s="73">
        <v>0</v>
      </c>
      <c r="Y32" s="33">
        <f t="shared" si="6"/>
        <v>16.666666666666664</v>
      </c>
      <c r="Z32" s="33">
        <v>1534.68</v>
      </c>
      <c r="AA32" s="33">
        <f t="shared" si="9"/>
        <v>1534.68</v>
      </c>
      <c r="AB32" s="33">
        <f t="shared" si="10"/>
        <v>100</v>
      </c>
      <c r="AC32" s="33">
        <f t="shared" si="11"/>
        <v>1534.68</v>
      </c>
      <c r="AD32" s="33">
        <f t="shared" si="7"/>
        <v>100</v>
      </c>
      <c r="AE32" s="33">
        <f t="shared" si="12"/>
        <v>0</v>
      </c>
      <c r="AF32" s="14">
        <f t="shared" si="8"/>
        <v>0</v>
      </c>
      <c r="AG32" s="136"/>
      <c r="AH32" s="136"/>
      <c r="AI32" s="136"/>
      <c r="AJ32" s="136"/>
    </row>
    <row r="33" spans="1:36" ht="24" x14ac:dyDescent="0.25">
      <c r="A33" s="62">
        <v>27</v>
      </c>
      <c r="B33" s="63" t="s">
        <v>146</v>
      </c>
      <c r="C33" s="63"/>
      <c r="D33" s="236" t="s">
        <v>90</v>
      </c>
      <c r="E33" s="227" t="s">
        <v>60</v>
      </c>
      <c r="F33" s="48" t="s">
        <v>91</v>
      </c>
      <c r="G33" s="16">
        <v>0</v>
      </c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3"/>
        <v>0</v>
      </c>
      <c r="S33" s="14">
        <f t="shared" si="4"/>
        <v>0</v>
      </c>
      <c r="T33" s="14">
        <v>0</v>
      </c>
      <c r="U33" s="14">
        <f t="shared" si="5"/>
        <v>0</v>
      </c>
      <c r="V33" s="73">
        <v>0</v>
      </c>
      <c r="W33" s="73">
        <v>0</v>
      </c>
      <c r="X33" s="73">
        <v>0</v>
      </c>
      <c r="Y33" s="33">
        <f t="shared" si="6"/>
        <v>0</v>
      </c>
      <c r="Z33" s="33">
        <v>0</v>
      </c>
      <c r="AA33" s="33">
        <f t="shared" si="9"/>
        <v>0</v>
      </c>
      <c r="AB33" s="33" t="e">
        <f t="shared" si="10"/>
        <v>#DIV/0!</v>
      </c>
      <c r="AC33" s="33">
        <f t="shared" si="11"/>
        <v>0</v>
      </c>
      <c r="AD33" s="33">
        <f t="shared" si="7"/>
        <v>0</v>
      </c>
      <c r="AE33" s="33">
        <f t="shared" si="12"/>
        <v>0</v>
      </c>
      <c r="AF33" s="14">
        <f t="shared" si="8"/>
        <v>0</v>
      </c>
      <c r="AG33" s="136"/>
      <c r="AH33" s="136"/>
      <c r="AI33" s="136"/>
      <c r="AJ33" s="136"/>
    </row>
    <row r="34" spans="1:36" ht="36" x14ac:dyDescent="0.25">
      <c r="A34" s="62">
        <v>28</v>
      </c>
      <c r="B34" s="63" t="s">
        <v>146</v>
      </c>
      <c r="C34" s="63"/>
      <c r="D34" s="236" t="s">
        <v>92</v>
      </c>
      <c r="E34" s="227" t="s">
        <v>68</v>
      </c>
      <c r="F34" s="48" t="s">
        <v>93</v>
      </c>
      <c r="G34" s="16">
        <v>14490.35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3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73">
        <v>21</v>
      </c>
      <c r="W34" s="73">
        <v>29</v>
      </c>
      <c r="X34" s="73">
        <v>0</v>
      </c>
      <c r="Y34" s="33">
        <f t="shared" si="6"/>
        <v>44.680851063829785</v>
      </c>
      <c r="Z34" s="33">
        <v>15745.96</v>
      </c>
      <c r="AA34" s="33">
        <f t="shared" si="9"/>
        <v>29444.61</v>
      </c>
      <c r="AB34" s="33">
        <f t="shared" si="10"/>
        <v>100</v>
      </c>
      <c r="AC34" s="33">
        <f t="shared" si="11"/>
        <v>29444.61</v>
      </c>
      <c r="AD34" s="33">
        <f t="shared" si="7"/>
        <v>100</v>
      </c>
      <c r="AE34" s="33">
        <f t="shared" si="12"/>
        <v>0</v>
      </c>
      <c r="AF34" s="14">
        <f t="shared" si="8"/>
        <v>0</v>
      </c>
      <c r="AG34" s="136"/>
      <c r="AH34" s="136"/>
      <c r="AI34" s="136"/>
      <c r="AJ34" s="136"/>
    </row>
    <row r="35" spans="1:36" ht="24" x14ac:dyDescent="0.25">
      <c r="A35" s="62">
        <v>29</v>
      </c>
      <c r="B35" s="63" t="s">
        <v>146</v>
      </c>
      <c r="C35" s="63"/>
      <c r="D35" s="236" t="s">
        <v>94</v>
      </c>
      <c r="E35" s="227" t="s">
        <v>95</v>
      </c>
      <c r="F35" s="48" t="s">
        <v>96</v>
      </c>
      <c r="G35" s="16">
        <v>28200.33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3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73">
        <v>3</v>
      </c>
      <c r="W35" s="73">
        <v>5</v>
      </c>
      <c r="X35" s="73">
        <v>0</v>
      </c>
      <c r="Y35" s="33">
        <f t="shared" si="6"/>
        <v>13.636363636363635</v>
      </c>
      <c r="Z35" s="33">
        <v>2769.72</v>
      </c>
      <c r="AA35" s="33">
        <f t="shared" si="9"/>
        <v>7005.01</v>
      </c>
      <c r="AB35" s="33">
        <f t="shared" si="10"/>
        <v>100</v>
      </c>
      <c r="AC35" s="33">
        <f t="shared" si="11"/>
        <v>7005.01</v>
      </c>
      <c r="AD35" s="33">
        <f t="shared" si="7"/>
        <v>100</v>
      </c>
      <c r="AE35" s="33">
        <f t="shared" si="12"/>
        <v>0</v>
      </c>
      <c r="AF35" s="14">
        <f t="shared" si="8"/>
        <v>0</v>
      </c>
      <c r="AG35" s="136"/>
      <c r="AH35" s="136"/>
      <c r="AI35" s="136"/>
      <c r="AJ35" s="136"/>
    </row>
    <row r="36" spans="1:36" ht="24" x14ac:dyDescent="0.25">
      <c r="A36" s="62">
        <v>30</v>
      </c>
      <c r="B36" s="63" t="s">
        <v>146</v>
      </c>
      <c r="C36" s="63"/>
      <c r="D36" s="236" t="s">
        <v>97</v>
      </c>
      <c r="E36" s="227" t="s">
        <v>63</v>
      </c>
      <c r="F36" s="48" t="s">
        <v>98</v>
      </c>
      <c r="G36" s="16">
        <v>10843.88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3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73">
        <v>1</v>
      </c>
      <c r="W36" s="73">
        <v>1</v>
      </c>
      <c r="X36" s="73">
        <v>0</v>
      </c>
      <c r="Y36" s="33">
        <f t="shared" si="6"/>
        <v>2.9411764705882351</v>
      </c>
      <c r="Z36" s="33">
        <v>2111.87</v>
      </c>
      <c r="AA36" s="33">
        <f t="shared" si="9"/>
        <v>3236.91</v>
      </c>
      <c r="AB36" s="33">
        <f t="shared" si="10"/>
        <v>100</v>
      </c>
      <c r="AC36" s="33">
        <f t="shared" si="11"/>
        <v>3236.91</v>
      </c>
      <c r="AD36" s="33">
        <f t="shared" si="7"/>
        <v>100</v>
      </c>
      <c r="AE36" s="33">
        <f t="shared" si="12"/>
        <v>0</v>
      </c>
      <c r="AF36" s="14">
        <f t="shared" si="8"/>
        <v>0</v>
      </c>
      <c r="AG36" s="136"/>
      <c r="AH36" s="136"/>
      <c r="AI36" s="136"/>
      <c r="AJ36" s="136"/>
    </row>
    <row r="37" spans="1:36" ht="24" x14ac:dyDescent="0.25">
      <c r="A37" s="62">
        <v>31</v>
      </c>
      <c r="B37" s="63" t="s">
        <v>146</v>
      </c>
      <c r="C37" s="63"/>
      <c r="D37" s="236" t="s">
        <v>99</v>
      </c>
      <c r="E37" s="227" t="s">
        <v>31</v>
      </c>
      <c r="F37" s="48" t="s">
        <v>100</v>
      </c>
      <c r="G37" s="16">
        <v>28300.68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3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73">
        <v>2</v>
      </c>
      <c r="W37" s="73">
        <v>2</v>
      </c>
      <c r="X37" s="73">
        <v>0</v>
      </c>
      <c r="Y37" s="33">
        <f t="shared" si="6"/>
        <v>15.384615384615385</v>
      </c>
      <c r="Z37" s="33">
        <v>2563.88</v>
      </c>
      <c r="AA37" s="33">
        <f t="shared" si="9"/>
        <v>5027.29</v>
      </c>
      <c r="AB37" s="33">
        <f t="shared" si="10"/>
        <v>100</v>
      </c>
      <c r="AC37" s="33">
        <f>AA37</f>
        <v>5027.29</v>
      </c>
      <c r="AD37" s="33">
        <f t="shared" si="7"/>
        <v>100</v>
      </c>
      <c r="AE37" s="33">
        <f t="shared" si="12"/>
        <v>0</v>
      </c>
      <c r="AF37" s="14">
        <f t="shared" si="8"/>
        <v>0</v>
      </c>
      <c r="AG37" s="136"/>
      <c r="AH37" s="136"/>
      <c r="AI37" s="136"/>
      <c r="AJ37" s="136"/>
    </row>
    <row r="38" spans="1:36" ht="36" x14ac:dyDescent="0.25">
      <c r="A38" s="62">
        <v>32</v>
      </c>
      <c r="B38" s="63" t="s">
        <v>146</v>
      </c>
      <c r="C38" s="63"/>
      <c r="D38" s="236" t="s">
        <v>101</v>
      </c>
      <c r="E38" s="227" t="s">
        <v>31</v>
      </c>
      <c r="F38" s="48" t="s">
        <v>102</v>
      </c>
      <c r="G38" s="16">
        <v>18082.93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3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73">
        <v>1</v>
      </c>
      <c r="W38" s="73">
        <v>1</v>
      </c>
      <c r="X38" s="73">
        <v>0</v>
      </c>
      <c r="Y38" s="33">
        <f t="shared" si="6"/>
        <v>7.6923076923076925</v>
      </c>
      <c r="Z38" s="33">
        <v>11042.64</v>
      </c>
      <c r="AA38" s="33">
        <f t="shared" si="9"/>
        <v>13699.63</v>
      </c>
      <c r="AB38" s="33">
        <f t="shared" si="10"/>
        <v>100</v>
      </c>
      <c r="AC38" s="33">
        <f t="shared" si="11"/>
        <v>13699.63</v>
      </c>
      <c r="AD38" s="33">
        <f t="shared" si="7"/>
        <v>100</v>
      </c>
      <c r="AE38" s="33">
        <f t="shared" si="12"/>
        <v>0</v>
      </c>
      <c r="AF38" s="14">
        <f t="shared" si="8"/>
        <v>0</v>
      </c>
      <c r="AG38" s="136"/>
      <c r="AH38" s="136"/>
      <c r="AI38" s="136"/>
      <c r="AJ38" s="136"/>
    </row>
    <row r="39" spans="1:36" ht="24" x14ac:dyDescent="0.25">
      <c r="A39" s="62">
        <v>33</v>
      </c>
      <c r="B39" s="63" t="s">
        <v>146</v>
      </c>
      <c r="C39" s="63"/>
      <c r="D39" s="236" t="s">
        <v>103</v>
      </c>
      <c r="E39" s="227" t="s">
        <v>68</v>
      </c>
      <c r="F39" s="48" t="s">
        <v>104</v>
      </c>
      <c r="G39" s="16">
        <v>67227.73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3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73">
        <v>12</v>
      </c>
      <c r="W39" s="73">
        <v>18</v>
      </c>
      <c r="X39" s="73">
        <v>0</v>
      </c>
      <c r="Y39" s="33">
        <f t="shared" si="6"/>
        <v>17.910447761194028</v>
      </c>
      <c r="Z39" s="33">
        <v>23758.799999999999</v>
      </c>
      <c r="AA39" s="33">
        <f t="shared" si="9"/>
        <v>40929.949999999997</v>
      </c>
      <c r="AB39" s="33">
        <f t="shared" si="10"/>
        <v>100</v>
      </c>
      <c r="AC39" s="33">
        <f t="shared" si="11"/>
        <v>40929.949999999997</v>
      </c>
      <c r="AD39" s="33">
        <f t="shared" si="7"/>
        <v>100</v>
      </c>
      <c r="AE39" s="33">
        <f t="shared" si="12"/>
        <v>0</v>
      </c>
      <c r="AF39" s="14">
        <f t="shared" si="8"/>
        <v>0</v>
      </c>
      <c r="AG39" s="136"/>
      <c r="AH39" s="136"/>
      <c r="AI39" s="136"/>
      <c r="AJ39" s="136"/>
    </row>
    <row r="40" spans="1:36" ht="24" x14ac:dyDescent="0.25">
      <c r="A40" s="62">
        <v>34</v>
      </c>
      <c r="B40" s="63" t="s">
        <v>146</v>
      </c>
      <c r="C40" s="63"/>
      <c r="D40" s="236" t="s">
        <v>105</v>
      </c>
      <c r="E40" s="227" t="s">
        <v>106</v>
      </c>
      <c r="F40" s="48" t="s">
        <v>107</v>
      </c>
      <c r="G40" s="16">
        <v>20473.14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3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73">
        <v>2</v>
      </c>
      <c r="W40" s="73">
        <v>3</v>
      </c>
      <c r="X40" s="73">
        <v>0</v>
      </c>
      <c r="Y40" s="33">
        <f t="shared" si="6"/>
        <v>11.111111111111111</v>
      </c>
      <c r="Z40" s="33">
        <v>8622.5300000000007</v>
      </c>
      <c r="AA40" s="33">
        <f t="shared" si="9"/>
        <v>29095.67</v>
      </c>
      <c r="AB40" s="33">
        <f t="shared" si="10"/>
        <v>100</v>
      </c>
      <c r="AC40" s="33">
        <f t="shared" si="11"/>
        <v>29095.67</v>
      </c>
      <c r="AD40" s="33">
        <f t="shared" si="7"/>
        <v>100</v>
      </c>
      <c r="AE40" s="33">
        <f t="shared" si="12"/>
        <v>0</v>
      </c>
      <c r="AF40" s="14">
        <f t="shared" si="8"/>
        <v>0</v>
      </c>
      <c r="AG40" s="136"/>
      <c r="AH40" s="136"/>
      <c r="AI40" s="136"/>
      <c r="AJ40" s="136"/>
    </row>
    <row r="41" spans="1:36" ht="24" x14ac:dyDescent="0.25">
      <c r="A41" s="62">
        <v>35</v>
      </c>
      <c r="B41" s="63" t="s">
        <v>146</v>
      </c>
      <c r="C41" s="63"/>
      <c r="D41" s="236" t="s">
        <v>108</v>
      </c>
      <c r="E41" s="227" t="s">
        <v>68</v>
      </c>
      <c r="F41" s="48" t="s">
        <v>109</v>
      </c>
      <c r="G41" s="16">
        <v>27508.22</v>
      </c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3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73">
        <v>1</v>
      </c>
      <c r="W41" s="73">
        <v>1</v>
      </c>
      <c r="X41" s="73">
        <v>0</v>
      </c>
      <c r="Y41" s="33">
        <f t="shared" si="6"/>
        <v>6.666666666666667</v>
      </c>
      <c r="Z41" s="33">
        <v>479.4</v>
      </c>
      <c r="AA41" s="33">
        <f t="shared" si="9"/>
        <v>2883.61</v>
      </c>
      <c r="AB41" s="33">
        <f t="shared" si="10"/>
        <v>100</v>
      </c>
      <c r="AC41" s="33">
        <f t="shared" si="11"/>
        <v>2883.61</v>
      </c>
      <c r="AD41" s="33">
        <f t="shared" si="7"/>
        <v>100</v>
      </c>
      <c r="AE41" s="33">
        <f t="shared" si="12"/>
        <v>0</v>
      </c>
      <c r="AF41" s="14">
        <f t="shared" si="8"/>
        <v>0</v>
      </c>
      <c r="AG41" s="136"/>
      <c r="AH41" s="136"/>
      <c r="AI41" s="136"/>
      <c r="AJ41" s="136"/>
    </row>
    <row r="42" spans="1:36" ht="24" x14ac:dyDescent="0.25">
      <c r="A42" s="62">
        <v>36</v>
      </c>
      <c r="B42" s="63" t="s">
        <v>146</v>
      </c>
      <c r="C42" s="63"/>
      <c r="D42" s="236" t="s">
        <v>110</v>
      </c>
      <c r="E42" s="227" t="s">
        <v>68</v>
      </c>
      <c r="F42" s="48" t="s">
        <v>111</v>
      </c>
      <c r="G42" s="16">
        <v>25928.42</v>
      </c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3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73">
        <v>1</v>
      </c>
      <c r="W42" s="73">
        <v>1</v>
      </c>
      <c r="X42" s="73">
        <v>0</v>
      </c>
      <c r="Y42" s="33">
        <f t="shared" si="6"/>
        <v>5.8823529411764701</v>
      </c>
      <c r="Z42" s="33">
        <v>1790.23</v>
      </c>
      <c r="AA42" s="33">
        <f t="shared" si="9"/>
        <v>10751.67</v>
      </c>
      <c r="AB42" s="33">
        <f t="shared" si="10"/>
        <v>100</v>
      </c>
      <c r="AC42" s="33">
        <f t="shared" si="11"/>
        <v>10751.67</v>
      </c>
      <c r="AD42" s="33">
        <f t="shared" si="7"/>
        <v>100</v>
      </c>
      <c r="AE42" s="33">
        <f t="shared" si="12"/>
        <v>0</v>
      </c>
      <c r="AF42" s="14">
        <f t="shared" si="8"/>
        <v>0</v>
      </c>
      <c r="AG42" s="136"/>
      <c r="AH42" s="136"/>
      <c r="AI42" s="136"/>
      <c r="AJ42" s="136"/>
    </row>
    <row r="43" spans="1:36" ht="24" x14ac:dyDescent="0.25">
      <c r="A43" s="62">
        <v>37</v>
      </c>
      <c r="B43" s="63" t="s">
        <v>146</v>
      </c>
      <c r="C43" s="63"/>
      <c r="D43" s="236" t="s">
        <v>112</v>
      </c>
      <c r="E43" s="227" t="s">
        <v>113</v>
      </c>
      <c r="F43" s="48" t="s">
        <v>114</v>
      </c>
      <c r="G43" s="16">
        <v>3737.06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3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73">
        <v>3</v>
      </c>
      <c r="W43" s="73">
        <v>3</v>
      </c>
      <c r="X43" s="73">
        <v>0</v>
      </c>
      <c r="Y43" s="33">
        <f t="shared" si="6"/>
        <v>50</v>
      </c>
      <c r="Z43" s="33">
        <v>3076.79</v>
      </c>
      <c r="AA43" s="33">
        <f t="shared" si="9"/>
        <v>4256.54</v>
      </c>
      <c r="AB43" s="33">
        <f t="shared" si="10"/>
        <v>100</v>
      </c>
      <c r="AC43" s="33">
        <f t="shared" si="11"/>
        <v>4256.54</v>
      </c>
      <c r="AD43" s="33">
        <f t="shared" si="7"/>
        <v>100</v>
      </c>
      <c r="AE43" s="33">
        <f t="shared" si="12"/>
        <v>0</v>
      </c>
      <c r="AF43" s="14">
        <f t="shared" si="8"/>
        <v>0</v>
      </c>
      <c r="AG43" s="136"/>
      <c r="AH43" s="136"/>
      <c r="AI43" s="136"/>
      <c r="AJ43" s="136"/>
    </row>
    <row r="44" spans="1:36" ht="24" x14ac:dyDescent="0.25">
      <c r="A44" s="62">
        <v>38</v>
      </c>
      <c r="B44" s="63" t="s">
        <v>146</v>
      </c>
      <c r="C44" s="63"/>
      <c r="D44" s="236" t="s">
        <v>115</v>
      </c>
      <c r="E44" s="227" t="s">
        <v>106</v>
      </c>
      <c r="F44" s="48" t="s">
        <v>116</v>
      </c>
      <c r="G44" s="16">
        <v>50006.38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3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73">
        <v>4</v>
      </c>
      <c r="W44" s="73">
        <v>5</v>
      </c>
      <c r="X44" s="73">
        <v>0</v>
      </c>
      <c r="Y44" s="33">
        <f t="shared" si="6"/>
        <v>19.047619047619047</v>
      </c>
      <c r="Z44" s="33">
        <v>5886.17</v>
      </c>
      <c r="AA44" s="33">
        <f t="shared" si="9"/>
        <v>20071.66</v>
      </c>
      <c r="AB44" s="33">
        <f t="shared" si="10"/>
        <v>100</v>
      </c>
      <c r="AC44" s="33">
        <f t="shared" si="11"/>
        <v>20071.66</v>
      </c>
      <c r="AD44" s="33">
        <f t="shared" si="7"/>
        <v>100</v>
      </c>
      <c r="AE44" s="33">
        <f t="shared" si="12"/>
        <v>0</v>
      </c>
      <c r="AF44" s="14">
        <f t="shared" si="8"/>
        <v>0</v>
      </c>
      <c r="AG44" s="136"/>
      <c r="AH44" s="136"/>
      <c r="AI44" s="136"/>
      <c r="AJ44" s="136"/>
    </row>
    <row r="45" spans="1:36" ht="36" x14ac:dyDescent="0.25">
      <c r="A45" s="62">
        <v>39</v>
      </c>
      <c r="B45" s="63" t="s">
        <v>146</v>
      </c>
      <c r="C45" s="63"/>
      <c r="D45" s="236" t="s">
        <v>117</v>
      </c>
      <c r="E45" s="227" t="s">
        <v>31</v>
      </c>
      <c r="F45" s="48" t="s">
        <v>118</v>
      </c>
      <c r="G45" s="16">
        <v>35241.129999999997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3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73">
        <v>13</v>
      </c>
      <c r="W45" s="73">
        <v>15</v>
      </c>
      <c r="X45" s="73">
        <v>1</v>
      </c>
      <c r="Y45" s="33">
        <f t="shared" si="6"/>
        <v>56.521739130434781</v>
      </c>
      <c r="Z45" s="33">
        <v>13622.51</v>
      </c>
      <c r="AA45" s="33">
        <f t="shared" si="9"/>
        <v>18629.82</v>
      </c>
      <c r="AB45" s="33">
        <f t="shared" si="10"/>
        <v>100</v>
      </c>
      <c r="AC45" s="33">
        <f t="shared" si="11"/>
        <v>18629.82</v>
      </c>
      <c r="AD45" s="33">
        <f t="shared" si="7"/>
        <v>100</v>
      </c>
      <c r="AE45" s="33">
        <f t="shared" si="12"/>
        <v>0</v>
      </c>
      <c r="AF45" s="14">
        <f t="shared" si="8"/>
        <v>0</v>
      </c>
      <c r="AG45" s="136"/>
      <c r="AH45" s="136"/>
      <c r="AI45" s="136"/>
      <c r="AJ45" s="136"/>
    </row>
    <row r="46" spans="1:36" ht="24" x14ac:dyDescent="0.25">
      <c r="A46" s="62">
        <v>40</v>
      </c>
      <c r="B46" s="63" t="s">
        <v>146</v>
      </c>
      <c r="C46" s="63"/>
      <c r="D46" s="236" t="s">
        <v>119</v>
      </c>
      <c r="E46" s="227" t="s">
        <v>120</v>
      </c>
      <c r="F46" s="48" t="s">
        <v>121</v>
      </c>
      <c r="G46" s="16">
        <v>659.77</v>
      </c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3"/>
        <v>0</v>
      </c>
      <c r="S46" s="14">
        <f t="shared" si="4"/>
        <v>0</v>
      </c>
      <c r="T46" s="14">
        <v>0</v>
      </c>
      <c r="U46" s="14">
        <f t="shared" si="5"/>
        <v>0</v>
      </c>
      <c r="V46" s="73">
        <v>0</v>
      </c>
      <c r="W46" s="73">
        <v>0</v>
      </c>
      <c r="X46" s="73">
        <v>0</v>
      </c>
      <c r="Y46" s="33">
        <f t="shared" si="6"/>
        <v>0</v>
      </c>
      <c r="Z46" s="33">
        <v>0</v>
      </c>
      <c r="AA46" s="33">
        <f t="shared" si="9"/>
        <v>0</v>
      </c>
      <c r="AB46" s="33" t="e">
        <f t="shared" si="10"/>
        <v>#DIV/0!</v>
      </c>
      <c r="AC46" s="33">
        <f t="shared" si="11"/>
        <v>0</v>
      </c>
      <c r="AD46" s="33">
        <f t="shared" si="7"/>
        <v>0</v>
      </c>
      <c r="AE46" s="33">
        <f t="shared" si="12"/>
        <v>0</v>
      </c>
      <c r="AF46" s="14">
        <f t="shared" si="8"/>
        <v>0</v>
      </c>
      <c r="AG46" s="136"/>
      <c r="AH46" s="136"/>
      <c r="AI46" s="136"/>
      <c r="AJ46" s="136"/>
    </row>
    <row r="47" spans="1:36" ht="24" x14ac:dyDescent="0.25">
      <c r="A47" s="62">
        <v>41</v>
      </c>
      <c r="B47" s="63" t="s">
        <v>146</v>
      </c>
      <c r="C47" s="63"/>
      <c r="D47" s="236" t="s">
        <v>122</v>
      </c>
      <c r="E47" s="227" t="s">
        <v>31</v>
      </c>
      <c r="F47" s="48" t="s">
        <v>123</v>
      </c>
      <c r="G47" s="16">
        <v>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3"/>
        <v>0</v>
      </c>
      <c r="S47" s="14">
        <f t="shared" si="4"/>
        <v>0</v>
      </c>
      <c r="T47" s="14">
        <v>0</v>
      </c>
      <c r="U47" s="14">
        <f t="shared" si="5"/>
        <v>0</v>
      </c>
      <c r="V47" s="73">
        <v>0</v>
      </c>
      <c r="W47" s="73">
        <v>0</v>
      </c>
      <c r="X47" s="73">
        <v>0</v>
      </c>
      <c r="Y47" s="33">
        <f t="shared" si="6"/>
        <v>0</v>
      </c>
      <c r="Z47" s="33">
        <v>0</v>
      </c>
      <c r="AA47" s="33">
        <f t="shared" si="9"/>
        <v>0</v>
      </c>
      <c r="AB47" s="33" t="e">
        <f t="shared" si="10"/>
        <v>#DIV/0!</v>
      </c>
      <c r="AC47" s="33">
        <f t="shared" si="11"/>
        <v>0</v>
      </c>
      <c r="AD47" s="33">
        <f t="shared" si="7"/>
        <v>0</v>
      </c>
      <c r="AE47" s="33">
        <f t="shared" si="12"/>
        <v>0</v>
      </c>
      <c r="AF47" s="14">
        <f t="shared" si="8"/>
        <v>0</v>
      </c>
      <c r="AG47" s="136"/>
      <c r="AH47" s="136"/>
      <c r="AI47" s="136"/>
      <c r="AJ47" s="136"/>
    </row>
    <row r="48" spans="1:36" ht="24" x14ac:dyDescent="0.25">
      <c r="A48" s="62">
        <v>42</v>
      </c>
      <c r="B48" s="63" t="s">
        <v>146</v>
      </c>
      <c r="C48" s="63"/>
      <c r="D48" s="236" t="s">
        <v>124</v>
      </c>
      <c r="E48" s="227" t="s">
        <v>106</v>
      </c>
      <c r="F48" s="48" t="s">
        <v>125</v>
      </c>
      <c r="G48" s="16">
        <v>33437.410000000003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3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73">
        <v>5</v>
      </c>
      <c r="W48" s="73">
        <v>7</v>
      </c>
      <c r="X48" s="73">
        <v>0</v>
      </c>
      <c r="Y48" s="33">
        <f t="shared" si="6"/>
        <v>27.777777777777779</v>
      </c>
      <c r="Z48" s="33">
        <v>18067.71</v>
      </c>
      <c r="AA48" s="33">
        <f t="shared" si="9"/>
        <v>26863.26</v>
      </c>
      <c r="AB48" s="33">
        <f t="shared" si="10"/>
        <v>100</v>
      </c>
      <c r="AC48" s="33">
        <f t="shared" si="11"/>
        <v>26863.26</v>
      </c>
      <c r="AD48" s="33">
        <f t="shared" si="7"/>
        <v>100</v>
      </c>
      <c r="AE48" s="33">
        <f t="shared" si="12"/>
        <v>0</v>
      </c>
      <c r="AF48" s="14">
        <f t="shared" si="8"/>
        <v>0</v>
      </c>
      <c r="AG48" s="136"/>
      <c r="AH48" s="136"/>
      <c r="AI48" s="136"/>
      <c r="AJ48" s="136"/>
    </row>
    <row r="49" spans="1:36" ht="24" x14ac:dyDescent="0.25">
      <c r="A49" s="62">
        <v>43</v>
      </c>
      <c r="B49" s="63" t="s">
        <v>146</v>
      </c>
      <c r="C49" s="63"/>
      <c r="D49" s="236" t="s">
        <v>126</v>
      </c>
      <c r="E49" s="227" t="s">
        <v>31</v>
      </c>
      <c r="F49" s="48" t="s">
        <v>127</v>
      </c>
      <c r="G49" s="16">
        <v>38990.449999999997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3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73">
        <v>9</v>
      </c>
      <c r="W49" s="73">
        <v>11</v>
      </c>
      <c r="X49" s="73">
        <v>0</v>
      </c>
      <c r="Y49" s="33">
        <f t="shared" si="6"/>
        <v>40.909090909090914</v>
      </c>
      <c r="Z49" s="33">
        <v>11111.99</v>
      </c>
      <c r="AA49" s="33">
        <f t="shared" si="9"/>
        <v>24090.87</v>
      </c>
      <c r="AB49" s="33">
        <f t="shared" si="10"/>
        <v>100</v>
      </c>
      <c r="AC49" s="33">
        <f t="shared" si="11"/>
        <v>24090.87</v>
      </c>
      <c r="AD49" s="33">
        <f t="shared" si="7"/>
        <v>100</v>
      </c>
      <c r="AE49" s="33">
        <f t="shared" si="12"/>
        <v>0</v>
      </c>
      <c r="AF49" s="14">
        <f t="shared" si="8"/>
        <v>0</v>
      </c>
      <c r="AG49" s="136"/>
      <c r="AH49" s="136"/>
      <c r="AI49" s="136"/>
      <c r="AJ49" s="136"/>
    </row>
    <row r="50" spans="1:36" ht="24" x14ac:dyDescent="0.25">
      <c r="A50" s="62">
        <v>44</v>
      </c>
      <c r="B50" s="63" t="s">
        <v>146</v>
      </c>
      <c r="C50" s="63"/>
      <c r="D50" s="236" t="s">
        <v>128</v>
      </c>
      <c r="E50" s="227" t="s">
        <v>120</v>
      </c>
      <c r="F50" s="48" t="s">
        <v>129</v>
      </c>
      <c r="G50" s="16">
        <v>15962.39</v>
      </c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3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73">
        <v>7</v>
      </c>
      <c r="W50" s="73">
        <v>8</v>
      </c>
      <c r="X50" s="73">
        <v>0</v>
      </c>
      <c r="Y50" s="33">
        <f t="shared" si="6"/>
        <v>77.777777777777786</v>
      </c>
      <c r="Z50" s="33">
        <v>12421.38</v>
      </c>
      <c r="AA50" s="33">
        <f t="shared" si="9"/>
        <v>12421.38</v>
      </c>
      <c r="AB50" s="33">
        <f t="shared" si="10"/>
        <v>100</v>
      </c>
      <c r="AC50" s="33">
        <f t="shared" si="11"/>
        <v>12421.38</v>
      </c>
      <c r="AD50" s="33">
        <f t="shared" si="7"/>
        <v>100</v>
      </c>
      <c r="AE50" s="33">
        <f t="shared" si="12"/>
        <v>0</v>
      </c>
      <c r="AF50" s="14">
        <f t="shared" si="8"/>
        <v>0</v>
      </c>
      <c r="AG50" s="136"/>
      <c r="AH50" s="136"/>
      <c r="AI50" s="136"/>
      <c r="AJ50" s="136"/>
    </row>
    <row r="51" spans="1:36" ht="24" x14ac:dyDescent="0.25">
      <c r="A51" s="62">
        <v>45</v>
      </c>
      <c r="B51" s="63" t="s">
        <v>146</v>
      </c>
      <c r="C51" s="63"/>
      <c r="D51" s="236" t="s">
        <v>130</v>
      </c>
      <c r="E51" s="227" t="s">
        <v>131</v>
      </c>
      <c r="F51" s="48" t="s">
        <v>132</v>
      </c>
      <c r="G51" s="16">
        <v>26813.72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3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73">
        <v>2</v>
      </c>
      <c r="W51" s="73">
        <v>2</v>
      </c>
      <c r="X51" s="73">
        <v>0</v>
      </c>
      <c r="Y51" s="33">
        <f t="shared" si="6"/>
        <v>25</v>
      </c>
      <c r="Z51" s="33">
        <v>1358.83</v>
      </c>
      <c r="AA51" s="33">
        <f t="shared" si="9"/>
        <v>6840.29</v>
      </c>
      <c r="AB51" s="33">
        <f t="shared" si="10"/>
        <v>100</v>
      </c>
      <c r="AC51" s="33">
        <f t="shared" si="11"/>
        <v>6840.29</v>
      </c>
      <c r="AD51" s="33">
        <f t="shared" si="7"/>
        <v>100</v>
      </c>
      <c r="AE51" s="33">
        <f t="shared" si="12"/>
        <v>0</v>
      </c>
      <c r="AF51" s="14">
        <f t="shared" si="8"/>
        <v>0</v>
      </c>
      <c r="AG51" s="136"/>
      <c r="AH51" s="136"/>
      <c r="AI51" s="136"/>
      <c r="AJ51" s="136"/>
    </row>
    <row r="52" spans="1:36" ht="24" x14ac:dyDescent="0.25">
      <c r="A52" s="62">
        <v>46</v>
      </c>
      <c r="B52" s="63" t="s">
        <v>146</v>
      </c>
      <c r="C52" s="63"/>
      <c r="D52" s="236" t="s">
        <v>133</v>
      </c>
      <c r="E52" s="227" t="s">
        <v>68</v>
      </c>
      <c r="F52" s="48" t="s">
        <v>134</v>
      </c>
      <c r="G52" s="16">
        <v>0</v>
      </c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3"/>
        <v>0</v>
      </c>
      <c r="S52" s="14">
        <f t="shared" si="4"/>
        <v>0</v>
      </c>
      <c r="T52" s="14">
        <v>0</v>
      </c>
      <c r="U52" s="14">
        <f t="shared" si="5"/>
        <v>0</v>
      </c>
      <c r="V52" s="73">
        <v>0</v>
      </c>
      <c r="W52" s="73">
        <v>0</v>
      </c>
      <c r="X52" s="73">
        <v>0</v>
      </c>
      <c r="Y52" s="33">
        <f t="shared" si="6"/>
        <v>0</v>
      </c>
      <c r="Z52" s="33">
        <v>0</v>
      </c>
      <c r="AA52" s="33">
        <f t="shared" si="9"/>
        <v>0</v>
      </c>
      <c r="AB52" s="33" t="e">
        <f t="shared" si="10"/>
        <v>#DIV/0!</v>
      </c>
      <c r="AC52" s="33">
        <f t="shared" si="11"/>
        <v>0</v>
      </c>
      <c r="AD52" s="33">
        <f t="shared" si="7"/>
        <v>0</v>
      </c>
      <c r="AE52" s="33">
        <f t="shared" si="12"/>
        <v>0</v>
      </c>
      <c r="AF52" s="14">
        <f t="shared" si="8"/>
        <v>0</v>
      </c>
      <c r="AG52" s="136"/>
      <c r="AH52" s="136"/>
      <c r="AI52" s="136"/>
      <c r="AJ52" s="136"/>
    </row>
    <row r="53" spans="1:36" ht="24" x14ac:dyDescent="0.25">
      <c r="A53" s="62">
        <v>47</v>
      </c>
      <c r="B53" s="63" t="s">
        <v>146</v>
      </c>
      <c r="C53" s="63"/>
      <c r="D53" s="236" t="s">
        <v>135</v>
      </c>
      <c r="E53" s="227" t="s">
        <v>136</v>
      </c>
      <c r="F53" s="48" t="s">
        <v>137</v>
      </c>
      <c r="G53" s="16">
        <v>52199.42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3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73">
        <v>3</v>
      </c>
      <c r="W53" s="73">
        <v>5</v>
      </c>
      <c r="X53" s="73">
        <v>0</v>
      </c>
      <c r="Y53" s="33">
        <f t="shared" si="6"/>
        <v>14.285714285714285</v>
      </c>
      <c r="Z53" s="33">
        <v>4819.7299999999996</v>
      </c>
      <c r="AA53" s="33">
        <f t="shared" si="9"/>
        <v>27916.06</v>
      </c>
      <c r="AB53" s="33">
        <f t="shared" si="10"/>
        <v>100</v>
      </c>
      <c r="AC53" s="33">
        <f t="shared" si="11"/>
        <v>27916.06</v>
      </c>
      <c r="AD53" s="33">
        <f t="shared" si="7"/>
        <v>100</v>
      </c>
      <c r="AE53" s="33">
        <f t="shared" si="12"/>
        <v>0</v>
      </c>
      <c r="AF53" s="14">
        <f t="shared" si="8"/>
        <v>0</v>
      </c>
      <c r="AG53" s="136"/>
      <c r="AH53" s="136"/>
      <c r="AI53" s="136"/>
      <c r="AJ53" s="136"/>
    </row>
    <row r="54" spans="1:36" ht="24" x14ac:dyDescent="0.25">
      <c r="A54" s="62">
        <v>48</v>
      </c>
      <c r="B54" s="63" t="s">
        <v>146</v>
      </c>
      <c r="C54" s="63"/>
      <c r="D54" s="236" t="s">
        <v>138</v>
      </c>
      <c r="E54" s="227" t="s">
        <v>113</v>
      </c>
      <c r="F54" s="48" t="s">
        <v>139</v>
      </c>
      <c r="G54" s="16">
        <v>29496.21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3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73">
        <v>5</v>
      </c>
      <c r="W54" s="73">
        <v>9</v>
      </c>
      <c r="X54" s="73">
        <v>0</v>
      </c>
      <c r="Y54" s="33">
        <f t="shared" si="6"/>
        <v>23.809523809523807</v>
      </c>
      <c r="Z54" s="33">
        <v>7211.6</v>
      </c>
      <c r="AA54" s="33">
        <f t="shared" si="9"/>
        <v>22536.46</v>
      </c>
      <c r="AB54" s="33">
        <f t="shared" si="10"/>
        <v>100</v>
      </c>
      <c r="AC54" s="33">
        <f t="shared" si="11"/>
        <v>22536.46</v>
      </c>
      <c r="AD54" s="33">
        <f t="shared" si="7"/>
        <v>100</v>
      </c>
      <c r="AE54" s="33">
        <f t="shared" si="12"/>
        <v>0</v>
      </c>
      <c r="AF54" s="14">
        <f t="shared" si="8"/>
        <v>0</v>
      </c>
      <c r="AG54" s="136"/>
      <c r="AH54" s="136"/>
      <c r="AI54" s="136"/>
      <c r="AJ54" s="136"/>
    </row>
    <row r="55" spans="1:36" ht="24" x14ac:dyDescent="0.25">
      <c r="A55" s="62">
        <v>49</v>
      </c>
      <c r="B55" s="63" t="s">
        <v>146</v>
      </c>
      <c r="C55" s="63"/>
      <c r="D55" s="236" t="s">
        <v>140</v>
      </c>
      <c r="E55" s="227" t="s">
        <v>113</v>
      </c>
      <c r="F55" s="48" t="s">
        <v>141</v>
      </c>
      <c r="G55" s="16">
        <v>27926.3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3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73">
        <v>2</v>
      </c>
      <c r="W55" s="73">
        <v>3</v>
      </c>
      <c r="X55" s="73">
        <v>0</v>
      </c>
      <c r="Y55" s="33">
        <f t="shared" si="6"/>
        <v>20</v>
      </c>
      <c r="Z55" s="33">
        <v>3796.24</v>
      </c>
      <c r="AA55" s="33">
        <f t="shared" si="9"/>
        <v>5552.67</v>
      </c>
      <c r="AB55" s="33">
        <f t="shared" si="10"/>
        <v>100</v>
      </c>
      <c r="AC55" s="33">
        <f t="shared" si="11"/>
        <v>5552.67</v>
      </c>
      <c r="AD55" s="33">
        <f t="shared" si="7"/>
        <v>100</v>
      </c>
      <c r="AE55" s="33">
        <f t="shared" si="12"/>
        <v>0</v>
      </c>
      <c r="AF55" s="14">
        <f t="shared" si="8"/>
        <v>0</v>
      </c>
      <c r="AG55" s="136"/>
      <c r="AH55" s="136"/>
      <c r="AI55" s="136"/>
      <c r="AJ55" s="136"/>
    </row>
    <row r="56" spans="1:36" ht="24" x14ac:dyDescent="0.25">
      <c r="A56" s="62">
        <v>50</v>
      </c>
      <c r="B56" s="63" t="s">
        <v>146</v>
      </c>
      <c r="C56" s="63"/>
      <c r="D56" s="236" t="s">
        <v>142</v>
      </c>
      <c r="E56" s="227" t="s">
        <v>68</v>
      </c>
      <c r="F56" s="48" t="s">
        <v>143</v>
      </c>
      <c r="G56" s="16">
        <v>17496.89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3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73">
        <v>19</v>
      </c>
      <c r="W56" s="73">
        <v>22</v>
      </c>
      <c r="X56" s="73">
        <v>0</v>
      </c>
      <c r="Y56" s="33">
        <f t="shared" si="6"/>
        <v>79.166666666666657</v>
      </c>
      <c r="Z56" s="33">
        <v>13615.36</v>
      </c>
      <c r="AA56" s="33">
        <v>23044.33</v>
      </c>
      <c r="AB56" s="33">
        <f t="shared" si="10"/>
        <v>100.00086789998149</v>
      </c>
      <c r="AC56" s="33">
        <f t="shared" si="11"/>
        <v>23044.33</v>
      </c>
      <c r="AD56" s="33">
        <f t="shared" si="7"/>
        <v>100</v>
      </c>
      <c r="AE56" s="33">
        <f t="shared" si="12"/>
        <v>0</v>
      </c>
      <c r="AF56" s="14">
        <f t="shared" si="8"/>
        <v>0</v>
      </c>
      <c r="AG56" s="136"/>
      <c r="AH56" s="136"/>
      <c r="AI56" s="136"/>
      <c r="AJ56" s="136"/>
    </row>
    <row r="57" spans="1:36" ht="24" x14ac:dyDescent="0.25">
      <c r="A57" s="62">
        <v>51</v>
      </c>
      <c r="B57" s="63" t="s">
        <v>146</v>
      </c>
      <c r="C57" s="63"/>
      <c r="D57" s="236" t="s">
        <v>144</v>
      </c>
      <c r="E57" s="227" t="s">
        <v>63</v>
      </c>
      <c r="F57" s="48" t="s">
        <v>145</v>
      </c>
      <c r="G57" s="16">
        <v>83319.520000000004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3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73">
        <v>27</v>
      </c>
      <c r="W57" s="73">
        <v>29</v>
      </c>
      <c r="X57" s="73">
        <v>0</v>
      </c>
      <c r="Y57" s="33">
        <f t="shared" si="6"/>
        <v>18.620689655172416</v>
      </c>
      <c r="Z57" s="33">
        <v>13216.88</v>
      </c>
      <c r="AA57" s="33">
        <f t="shared" si="9"/>
        <v>30116.92</v>
      </c>
      <c r="AB57" s="33">
        <f t="shared" si="10"/>
        <v>100</v>
      </c>
      <c r="AC57" s="33">
        <f t="shared" si="11"/>
        <v>30116.92</v>
      </c>
      <c r="AD57" s="33">
        <f t="shared" si="7"/>
        <v>100</v>
      </c>
      <c r="AE57" s="33">
        <f t="shared" si="12"/>
        <v>0</v>
      </c>
      <c r="AF57" s="14">
        <f t="shared" si="8"/>
        <v>0</v>
      </c>
      <c r="AG57" s="136"/>
      <c r="AH57" s="136"/>
      <c r="AI57" s="136"/>
      <c r="AJ57" s="136"/>
    </row>
    <row r="58" spans="1:36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1464246.3399999994</v>
      </c>
      <c r="H58" s="58">
        <f t="shared" ref="H58:M58" si="14">SUM(H7:H57)</f>
        <v>1073</v>
      </c>
      <c r="I58" s="58">
        <f t="shared" si="14"/>
        <v>161</v>
      </c>
      <c r="J58" s="58">
        <f t="shared" si="14"/>
        <v>841</v>
      </c>
      <c r="K58" s="58">
        <f t="shared" si="14"/>
        <v>639</v>
      </c>
      <c r="L58" s="58">
        <f t="shared" si="14"/>
        <v>677</v>
      </c>
      <c r="M58" s="58">
        <f t="shared" si="14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235">
        <f>SUM(V7:V57)</f>
        <v>251</v>
      </c>
      <c r="W58" s="235">
        <f>SUM(W7:W57)</f>
        <v>335</v>
      </c>
      <c r="X58" s="35">
        <f>SUM(X7:X57)</f>
        <v>1</v>
      </c>
      <c r="Y58" s="33">
        <f>IF(H58=0,0,V58/H58)*100</f>
        <v>23.392357875116495</v>
      </c>
      <c r="Z58" s="234">
        <f>SUM(Z7:Z57)</f>
        <v>401217.01999999996</v>
      </c>
      <c r="AA58" s="108">
        <f>SUM(AA7:AA57)</f>
        <v>745919.87000000011</v>
      </c>
      <c r="AB58" s="33">
        <f t="shared" si="10"/>
        <v>100.00002681253871</v>
      </c>
      <c r="AC58" s="108">
        <f>SUM(AC7:AC57)</f>
        <v>745919.87000000011</v>
      </c>
      <c r="AD58" s="33">
        <f>IF(AA58=0,0,AC58/AA58)*100</f>
        <v>100</v>
      </c>
      <c r="AE58" s="33">
        <f>SUM(AE7:AE57)</f>
        <v>0</v>
      </c>
      <c r="AF58" s="14">
        <f>IF(AA58=0,0,AE58/AA58)*100</f>
        <v>0</v>
      </c>
      <c r="AG58" s="136"/>
      <c r="AH58" s="136"/>
      <c r="AI58" s="136"/>
      <c r="AJ58" s="136"/>
    </row>
    <row r="59" spans="1:36" x14ac:dyDescent="0.25">
      <c r="AG59" s="136"/>
      <c r="AH59" s="136"/>
      <c r="AI59" s="136"/>
      <c r="AJ59" s="136"/>
    </row>
    <row r="60" spans="1:36" x14ac:dyDescent="0.25">
      <c r="AG60" s="136"/>
      <c r="AH60" s="136"/>
      <c r="AI60" s="136"/>
      <c r="AJ60" s="136"/>
    </row>
    <row r="61" spans="1:36" x14ac:dyDescent="0.25">
      <c r="AG61" s="136"/>
      <c r="AH61" s="136"/>
      <c r="AI61" s="136"/>
      <c r="AJ61" s="136"/>
    </row>
    <row r="62" spans="1:36" x14ac:dyDescent="0.25">
      <c r="AG62" s="136"/>
      <c r="AH62" s="136"/>
      <c r="AI62" s="136"/>
      <c r="AJ62" s="136"/>
    </row>
  </sheetData>
  <mergeCells count="35">
    <mergeCell ref="V3:Z3"/>
    <mergeCell ref="AA3:AF3"/>
    <mergeCell ref="AC4:AD4"/>
    <mergeCell ref="J4:J5"/>
    <mergeCell ref="K4:K5"/>
    <mergeCell ref="L4:L5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AE4:AF4"/>
    <mergeCell ref="Z4:Z5"/>
    <mergeCell ref="AA4:AB4"/>
    <mergeCell ref="A58:F58"/>
    <mergeCell ref="V4:V5"/>
    <mergeCell ref="W4:W5"/>
    <mergeCell ref="X4:X5"/>
    <mergeCell ref="Y4:Y5"/>
    <mergeCell ref="M4:M5"/>
    <mergeCell ref="N4:N5"/>
    <mergeCell ref="O4:O5"/>
    <mergeCell ref="P4:Q4"/>
    <mergeCell ref="R4:S4"/>
    <mergeCell ref="T4:U4"/>
    <mergeCell ref="H4:H5"/>
    <mergeCell ref="I4:I5"/>
  </mergeCells>
  <pageMargins left="0.11811023622047245" right="0.11811023622047245" top="0.74803149606299213" bottom="0.15748031496062992" header="0.11811023622047245" footer="0"/>
  <pageSetup paperSize="9" scale="49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"/>
  <sheetViews>
    <sheetView tabSelected="1" topLeftCell="I28" workbookViewId="0">
      <selection activeCell="S26" sqref="S26"/>
    </sheetView>
  </sheetViews>
  <sheetFormatPr defaultRowHeight="15" x14ac:dyDescent="0.25"/>
  <cols>
    <col min="3" max="3" width="6.5703125" customWidth="1"/>
    <col min="26" max="26" width="9.140625" style="83"/>
  </cols>
  <sheetData>
    <row r="1" spans="1:32" ht="61.5" customHeight="1" x14ac:dyDescent="0.25">
      <c r="A1" s="307" t="s">
        <v>205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2" ht="21.75" customHeight="1" x14ac:dyDescent="0.25">
      <c r="A2" s="298" t="s">
        <v>3</v>
      </c>
      <c r="B2" s="298" t="s">
        <v>21</v>
      </c>
      <c r="C2" s="298" t="s">
        <v>22</v>
      </c>
      <c r="D2" s="317" t="s">
        <v>1</v>
      </c>
      <c r="E2" s="382" t="s">
        <v>4</v>
      </c>
      <c r="F2" s="300" t="s">
        <v>0</v>
      </c>
      <c r="G2" s="298" t="s">
        <v>20</v>
      </c>
      <c r="H2" s="311" t="s">
        <v>11</v>
      </c>
      <c r="I2" s="312"/>
      <c r="J2" s="313"/>
      <c r="K2" s="304" t="s">
        <v>12</v>
      </c>
      <c r="L2" s="305"/>
      <c r="M2" s="305"/>
      <c r="N2" s="305"/>
      <c r="O2" s="305"/>
      <c r="P2" s="305"/>
      <c r="Q2" s="305"/>
      <c r="R2" s="305"/>
      <c r="S2" s="305"/>
      <c r="T2" s="305"/>
      <c r="U2" s="306"/>
      <c r="V2" s="304" t="s">
        <v>13</v>
      </c>
      <c r="W2" s="305"/>
      <c r="X2" s="305"/>
      <c r="Y2" s="305"/>
      <c r="Z2" s="305"/>
      <c r="AA2" s="305"/>
      <c r="AB2" s="305"/>
      <c r="AC2" s="305"/>
      <c r="AD2" s="305"/>
      <c r="AE2" s="305"/>
      <c r="AF2" s="306"/>
    </row>
    <row r="3" spans="1:32" ht="54" customHeight="1" x14ac:dyDescent="0.25">
      <c r="A3" s="303"/>
      <c r="B3" s="303"/>
      <c r="C3" s="303"/>
      <c r="D3" s="318"/>
      <c r="E3" s="383"/>
      <c r="F3" s="301"/>
      <c r="G3" s="303"/>
      <c r="H3" s="314"/>
      <c r="I3" s="315"/>
      <c r="J3" s="316"/>
      <c r="K3" s="304"/>
      <c r="L3" s="305"/>
      <c r="M3" s="305"/>
      <c r="N3" s="305"/>
      <c r="O3" s="306"/>
      <c r="P3" s="304" t="s">
        <v>18</v>
      </c>
      <c r="Q3" s="305"/>
      <c r="R3" s="305"/>
      <c r="S3" s="305"/>
      <c r="T3" s="305"/>
      <c r="U3" s="306"/>
      <c r="V3" s="321" t="s">
        <v>17</v>
      </c>
      <c r="W3" s="325"/>
      <c r="X3" s="325"/>
      <c r="Y3" s="325"/>
      <c r="Z3" s="322"/>
      <c r="AA3" s="304" t="s">
        <v>26</v>
      </c>
      <c r="AB3" s="305"/>
      <c r="AC3" s="305"/>
      <c r="AD3" s="305"/>
      <c r="AE3" s="305"/>
      <c r="AF3" s="306"/>
    </row>
    <row r="4" spans="1:32" ht="38.25" customHeight="1" x14ac:dyDescent="0.25">
      <c r="A4" s="303"/>
      <c r="B4" s="303"/>
      <c r="C4" s="303"/>
      <c r="D4" s="318"/>
      <c r="E4" s="383"/>
      <c r="F4" s="301"/>
      <c r="G4" s="303"/>
      <c r="H4" s="298" t="s">
        <v>10</v>
      </c>
      <c r="I4" s="298" t="s">
        <v>5</v>
      </c>
      <c r="J4" s="298" t="s">
        <v>6</v>
      </c>
      <c r="K4" s="298" t="s">
        <v>9</v>
      </c>
      <c r="L4" s="298" t="s">
        <v>24</v>
      </c>
      <c r="M4" s="298" t="s">
        <v>23</v>
      </c>
      <c r="N4" s="298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309" t="s">
        <v>19</v>
      </c>
      <c r="P4" s="304" t="s">
        <v>14</v>
      </c>
      <c r="Q4" s="306"/>
      <c r="R4" s="304" t="s">
        <v>15</v>
      </c>
      <c r="S4" s="306"/>
      <c r="T4" s="304" t="s">
        <v>16</v>
      </c>
      <c r="U4" s="306"/>
      <c r="V4" s="323" t="s">
        <v>9</v>
      </c>
      <c r="W4" s="323" t="s">
        <v>24</v>
      </c>
      <c r="X4" s="323" t="s">
        <v>23</v>
      </c>
      <c r="Y4" s="323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386" t="s">
        <v>19</v>
      </c>
      <c r="AA4" s="321" t="s">
        <v>2</v>
      </c>
      <c r="AB4" s="322"/>
      <c r="AC4" s="321" t="s">
        <v>7</v>
      </c>
      <c r="AD4" s="322"/>
      <c r="AE4" s="304" t="s">
        <v>16</v>
      </c>
      <c r="AF4" s="306"/>
    </row>
    <row r="5" spans="1:32" ht="78.75" x14ac:dyDescent="0.25">
      <c r="A5" s="299"/>
      <c r="B5" s="299"/>
      <c r="C5" s="299"/>
      <c r="D5" s="319"/>
      <c r="E5" s="384"/>
      <c r="F5" s="302"/>
      <c r="G5" s="299"/>
      <c r="H5" s="299"/>
      <c r="I5" s="299"/>
      <c r="J5" s="299"/>
      <c r="K5" s="299"/>
      <c r="L5" s="299"/>
      <c r="M5" s="299"/>
      <c r="N5" s="299"/>
      <c r="O5" s="310"/>
      <c r="P5" s="59" t="s">
        <v>8</v>
      </c>
      <c r="Q5" s="57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59" t="s">
        <v>8</v>
      </c>
      <c r="S5" s="57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59" t="s">
        <v>8</v>
      </c>
      <c r="U5" s="57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324"/>
      <c r="W5" s="324"/>
      <c r="X5" s="324"/>
      <c r="Y5" s="324"/>
      <c r="Z5" s="387"/>
      <c r="AA5" s="84" t="str">
        <f>"сума, грн.
(гр."&amp;T6&amp;"+гр."&amp;Z6&amp;")"</f>
        <v>сума, грн.
(гр.20+гр.26)</v>
      </c>
      <c r="AB5" s="85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84" t="s">
        <v>8</v>
      </c>
      <c r="AD5" s="85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84" t="s">
        <v>8</v>
      </c>
      <c r="AF5" s="57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</row>
    <row r="6" spans="1:32" x14ac:dyDescent="0.25">
      <c r="A6" s="217">
        <v>1</v>
      </c>
      <c r="B6" s="218">
        <f>A6+1</f>
        <v>2</v>
      </c>
      <c r="C6" s="218">
        <f t="shared" ref="C6:AD6" si="0">B6+1</f>
        <v>3</v>
      </c>
      <c r="D6" s="220">
        <f t="shared" si="0"/>
        <v>4</v>
      </c>
      <c r="E6" s="226">
        <f t="shared" si="0"/>
        <v>5</v>
      </c>
      <c r="F6" s="221">
        <f t="shared" si="0"/>
        <v>6</v>
      </c>
      <c r="G6" s="217">
        <f t="shared" si="0"/>
        <v>7</v>
      </c>
      <c r="H6" s="217">
        <f t="shared" si="0"/>
        <v>8</v>
      </c>
      <c r="I6" s="217">
        <f t="shared" si="0"/>
        <v>9</v>
      </c>
      <c r="J6" s="217">
        <f t="shared" si="0"/>
        <v>10</v>
      </c>
      <c r="K6" s="217">
        <f t="shared" si="0"/>
        <v>11</v>
      </c>
      <c r="L6" s="217">
        <f t="shared" si="0"/>
        <v>12</v>
      </c>
      <c r="M6" s="217">
        <f t="shared" si="0"/>
        <v>13</v>
      </c>
      <c r="N6" s="217">
        <f t="shared" si="0"/>
        <v>14</v>
      </c>
      <c r="O6" s="217">
        <f t="shared" si="0"/>
        <v>15</v>
      </c>
      <c r="P6" s="217">
        <f t="shared" si="0"/>
        <v>16</v>
      </c>
      <c r="Q6" s="217">
        <f t="shared" si="0"/>
        <v>17</v>
      </c>
      <c r="R6" s="217">
        <f t="shared" si="0"/>
        <v>18</v>
      </c>
      <c r="S6" s="217">
        <f t="shared" si="0"/>
        <v>19</v>
      </c>
      <c r="T6" s="217">
        <f t="shared" si="0"/>
        <v>20</v>
      </c>
      <c r="U6" s="217">
        <f t="shared" si="0"/>
        <v>21</v>
      </c>
      <c r="V6" s="219">
        <f>U6+1</f>
        <v>22</v>
      </c>
      <c r="W6" s="219">
        <f t="shared" si="0"/>
        <v>23</v>
      </c>
      <c r="X6" s="219">
        <f t="shared" si="0"/>
        <v>24</v>
      </c>
      <c r="Y6" s="219">
        <f t="shared" si="0"/>
        <v>25</v>
      </c>
      <c r="Z6" s="238">
        <v>26</v>
      </c>
      <c r="AA6" s="219">
        <f t="shared" si="0"/>
        <v>27</v>
      </c>
      <c r="AB6" s="219">
        <f t="shared" si="0"/>
        <v>28</v>
      </c>
      <c r="AC6" s="219">
        <f t="shared" si="0"/>
        <v>29</v>
      </c>
      <c r="AD6" s="219">
        <f t="shared" si="0"/>
        <v>30</v>
      </c>
      <c r="AE6" s="219">
        <v>31</v>
      </c>
      <c r="AF6" s="217">
        <v>32</v>
      </c>
    </row>
    <row r="7" spans="1:32" ht="36" x14ac:dyDescent="0.25">
      <c r="A7" s="62">
        <v>1</v>
      </c>
      <c r="B7" s="63" t="s">
        <v>146</v>
      </c>
      <c r="C7" s="63"/>
      <c r="D7" s="236" t="s">
        <v>27</v>
      </c>
      <c r="E7" s="227" t="s">
        <v>28</v>
      </c>
      <c r="F7" s="48" t="s">
        <v>29</v>
      </c>
      <c r="G7" s="16">
        <v>72053</v>
      </c>
      <c r="H7" s="10">
        <v>29</v>
      </c>
      <c r="I7" s="10">
        <v>4</v>
      </c>
      <c r="J7" s="10">
        <v>24</v>
      </c>
      <c r="K7" s="16">
        <v>22</v>
      </c>
      <c r="L7" s="16">
        <v>30</v>
      </c>
      <c r="M7" s="16">
        <v>0</v>
      </c>
      <c r="N7" s="14">
        <f t="shared" ref="N7:N57" si="1">IF(H7=0,0,K7/H7)*100</f>
        <v>75.862068965517238</v>
      </c>
      <c r="O7" s="14">
        <v>28747.35</v>
      </c>
      <c r="P7" s="14">
        <f t="shared" ref="P7:P57" si="2">O7</f>
        <v>28747.35</v>
      </c>
      <c r="Q7" s="14">
        <f t="shared" ref="Q7:Q57" si="3">IF(O7=0,0,P7/O7)*100</f>
        <v>100</v>
      </c>
      <c r="R7" s="14">
        <f>P7-T7</f>
        <v>21103</v>
      </c>
      <c r="S7" s="14">
        <f t="shared" ref="S7:S57" si="4">IF(P7=0,0,R7/P7)*100</f>
        <v>73.408505479635522</v>
      </c>
      <c r="T7" s="14">
        <v>7644.35</v>
      </c>
      <c r="U7" s="14">
        <f t="shared" ref="U7:U57" si="5">IF(P7=0,0,T7/P7)*100</f>
        <v>26.591494520364488</v>
      </c>
      <c r="V7" s="73">
        <v>10</v>
      </c>
      <c r="W7" s="73">
        <v>18</v>
      </c>
      <c r="X7" s="73">
        <v>0</v>
      </c>
      <c r="Y7" s="33">
        <f t="shared" ref="Y7:Y57" si="6">IF(H7=0,0,V7/H7)*100</f>
        <v>34.482758620689658</v>
      </c>
      <c r="Z7" s="161">
        <v>16454.919999999998</v>
      </c>
      <c r="AA7" s="33">
        <f>T7+Z7</f>
        <v>24099.269999999997</v>
      </c>
      <c r="AB7" s="33">
        <f>AA7/(Z7+T7)*100</f>
        <v>100</v>
      </c>
      <c r="AC7" s="33">
        <f>AA7</f>
        <v>24099.269999999997</v>
      </c>
      <c r="AD7" s="33">
        <f t="shared" ref="AD7:AD57" si="7">IF(AA7=0,0,AC7/AA7)*100</f>
        <v>100</v>
      </c>
      <c r="AE7" s="33">
        <f>AA7-AC7</f>
        <v>0</v>
      </c>
      <c r="AF7" s="14">
        <f t="shared" ref="AF7:AF57" si="8">IF(AA7=0,0,AE7/AA7)*100</f>
        <v>0</v>
      </c>
    </row>
    <row r="8" spans="1:32" ht="48" x14ac:dyDescent="0.25">
      <c r="A8" s="62">
        <v>2</v>
      </c>
      <c r="B8" s="63" t="s">
        <v>146</v>
      </c>
      <c r="C8" s="63"/>
      <c r="D8" s="236" t="s">
        <v>30</v>
      </c>
      <c r="E8" s="227" t="s">
        <v>31</v>
      </c>
      <c r="F8" s="48" t="s">
        <v>32</v>
      </c>
      <c r="G8" s="16">
        <v>6609.92</v>
      </c>
      <c r="H8" s="10">
        <v>11</v>
      </c>
      <c r="I8" s="10">
        <v>2</v>
      </c>
      <c r="J8" s="10">
        <v>8</v>
      </c>
      <c r="K8" s="16">
        <v>3</v>
      </c>
      <c r="L8" s="16">
        <v>3</v>
      </c>
      <c r="M8" s="16">
        <v>0</v>
      </c>
      <c r="N8" s="14">
        <f t="shared" si="1"/>
        <v>27.27272727272727</v>
      </c>
      <c r="O8" s="14">
        <v>2055.6799999999998</v>
      </c>
      <c r="P8" s="14">
        <f t="shared" si="2"/>
        <v>2055.6799999999998</v>
      </c>
      <c r="Q8" s="14">
        <f t="shared" si="3"/>
        <v>100</v>
      </c>
      <c r="R8" s="14">
        <v>0</v>
      </c>
      <c r="S8" s="14">
        <f t="shared" si="4"/>
        <v>0</v>
      </c>
      <c r="T8" s="14">
        <v>0</v>
      </c>
      <c r="U8" s="14">
        <f t="shared" si="5"/>
        <v>0</v>
      </c>
      <c r="V8" s="73">
        <v>0</v>
      </c>
      <c r="W8" s="73">
        <v>0</v>
      </c>
      <c r="X8" s="73">
        <v>0</v>
      </c>
      <c r="Y8" s="33">
        <f t="shared" si="6"/>
        <v>0</v>
      </c>
      <c r="Z8" s="161">
        <v>0</v>
      </c>
      <c r="AA8" s="33">
        <f t="shared" ref="AA8:AA57" si="9">T8+Z8</f>
        <v>0</v>
      </c>
      <c r="AB8" s="33">
        <v>0</v>
      </c>
      <c r="AC8" s="33">
        <f t="shared" ref="AC8:AC57" si="10">AA8</f>
        <v>0</v>
      </c>
      <c r="AD8" s="33">
        <f t="shared" si="7"/>
        <v>0</v>
      </c>
      <c r="AE8" s="33">
        <f t="shared" ref="AE8:AE57" si="11">AA8-AC8</f>
        <v>0</v>
      </c>
      <c r="AF8" s="14">
        <f t="shared" si="8"/>
        <v>0</v>
      </c>
    </row>
    <row r="9" spans="1:32" ht="36" x14ac:dyDescent="0.25">
      <c r="A9" s="62">
        <v>3</v>
      </c>
      <c r="B9" s="63" t="s">
        <v>146</v>
      </c>
      <c r="C9" s="63"/>
      <c r="D9" s="236" t="s">
        <v>33</v>
      </c>
      <c r="E9" s="227" t="s">
        <v>34</v>
      </c>
      <c r="F9" s="48" t="s">
        <v>35</v>
      </c>
      <c r="G9" s="16">
        <v>55362.93</v>
      </c>
      <c r="H9" s="10">
        <v>33</v>
      </c>
      <c r="I9" s="10">
        <v>4</v>
      </c>
      <c r="J9" s="10">
        <v>29</v>
      </c>
      <c r="K9" s="16">
        <v>17</v>
      </c>
      <c r="L9" s="16">
        <v>17</v>
      </c>
      <c r="M9" s="16">
        <v>0</v>
      </c>
      <c r="N9" s="14">
        <f t="shared" si="1"/>
        <v>51.515151515151516</v>
      </c>
      <c r="O9" s="14">
        <v>26929.119999999999</v>
      </c>
      <c r="P9" s="14">
        <f t="shared" si="2"/>
        <v>26929.119999999999</v>
      </c>
      <c r="Q9" s="14">
        <f t="shared" si="3"/>
        <v>100</v>
      </c>
      <c r="R9" s="14">
        <v>0</v>
      </c>
      <c r="S9" s="14">
        <f t="shared" si="4"/>
        <v>0</v>
      </c>
      <c r="T9" s="14">
        <f>O9-R9</f>
        <v>26929.119999999999</v>
      </c>
      <c r="U9" s="14">
        <f t="shared" si="5"/>
        <v>100</v>
      </c>
      <c r="V9" s="73">
        <v>4</v>
      </c>
      <c r="W9" s="73">
        <v>7</v>
      </c>
      <c r="X9" s="73">
        <v>0</v>
      </c>
      <c r="Y9" s="33">
        <f t="shared" si="6"/>
        <v>12.121212121212121</v>
      </c>
      <c r="Z9" s="161">
        <v>5622.26</v>
      </c>
      <c r="AA9" s="33">
        <f t="shared" si="9"/>
        <v>32551.379999999997</v>
      </c>
      <c r="AB9" s="33">
        <f t="shared" ref="AB9:AB58" si="12">AA9/(Z9+T9)*100</f>
        <v>100</v>
      </c>
      <c r="AC9" s="33">
        <f t="shared" si="10"/>
        <v>32551.379999999997</v>
      </c>
      <c r="AD9" s="33">
        <f t="shared" si="7"/>
        <v>100</v>
      </c>
      <c r="AE9" s="33">
        <f t="shared" si="11"/>
        <v>0</v>
      </c>
      <c r="AF9" s="14">
        <f t="shared" si="8"/>
        <v>0</v>
      </c>
    </row>
    <row r="10" spans="1:32" ht="36" x14ac:dyDescent="0.25">
      <c r="A10" s="62">
        <v>4</v>
      </c>
      <c r="B10" s="63" t="s">
        <v>146</v>
      </c>
      <c r="C10" s="63"/>
      <c r="D10" s="236" t="s">
        <v>36</v>
      </c>
      <c r="E10" s="227" t="s">
        <v>31</v>
      </c>
      <c r="F10" s="48" t="s">
        <v>37</v>
      </c>
      <c r="G10" s="16">
        <v>14950.87</v>
      </c>
      <c r="H10" s="10">
        <v>1</v>
      </c>
      <c r="I10" s="10">
        <v>0</v>
      </c>
      <c r="J10" s="10">
        <v>1</v>
      </c>
      <c r="K10" s="16">
        <v>0</v>
      </c>
      <c r="L10" s="16">
        <v>0</v>
      </c>
      <c r="M10" s="16">
        <v>0</v>
      </c>
      <c r="N10" s="14">
        <f t="shared" si="1"/>
        <v>0</v>
      </c>
      <c r="O10" s="14">
        <v>0</v>
      </c>
      <c r="P10" s="14">
        <f t="shared" si="2"/>
        <v>0</v>
      </c>
      <c r="Q10" s="14">
        <f t="shared" si="3"/>
        <v>0</v>
      </c>
      <c r="R10" s="14">
        <v>0</v>
      </c>
      <c r="S10" s="14">
        <f t="shared" si="4"/>
        <v>0</v>
      </c>
      <c r="T10" s="14">
        <f>O10-R10</f>
        <v>0</v>
      </c>
      <c r="U10" s="14">
        <f t="shared" si="5"/>
        <v>0</v>
      </c>
      <c r="V10" s="73">
        <v>1</v>
      </c>
      <c r="W10" s="73">
        <v>1</v>
      </c>
      <c r="X10" s="73">
        <v>0</v>
      </c>
      <c r="Y10" s="33">
        <f t="shared" si="6"/>
        <v>100</v>
      </c>
      <c r="Z10" s="161">
        <v>0</v>
      </c>
      <c r="AA10" s="33">
        <f t="shared" si="9"/>
        <v>0</v>
      </c>
      <c r="AB10" s="33">
        <v>0</v>
      </c>
      <c r="AC10" s="33">
        <f t="shared" si="10"/>
        <v>0</v>
      </c>
      <c r="AD10" s="33">
        <f t="shared" si="7"/>
        <v>0</v>
      </c>
      <c r="AE10" s="33">
        <f t="shared" si="11"/>
        <v>0</v>
      </c>
      <c r="AF10" s="14">
        <f t="shared" si="8"/>
        <v>0</v>
      </c>
    </row>
    <row r="11" spans="1:32" ht="48" x14ac:dyDescent="0.25">
      <c r="A11" s="62">
        <v>5</v>
      </c>
      <c r="B11" s="63" t="s">
        <v>146</v>
      </c>
      <c r="C11" s="63"/>
      <c r="D11" s="236" t="s">
        <v>38</v>
      </c>
      <c r="E11" s="227" t="s">
        <v>31</v>
      </c>
      <c r="F11" s="48" t="s">
        <v>39</v>
      </c>
      <c r="G11" s="16">
        <v>704.35</v>
      </c>
      <c r="H11" s="10">
        <v>4</v>
      </c>
      <c r="I11" s="10">
        <v>0</v>
      </c>
      <c r="J11" s="10">
        <v>4</v>
      </c>
      <c r="K11" s="16">
        <v>0</v>
      </c>
      <c r="L11" s="16">
        <v>0</v>
      </c>
      <c r="M11" s="16">
        <v>0</v>
      </c>
      <c r="N11" s="14">
        <f t="shared" si="1"/>
        <v>0</v>
      </c>
      <c r="O11" s="14">
        <v>0</v>
      </c>
      <c r="P11" s="14">
        <f t="shared" si="2"/>
        <v>0</v>
      </c>
      <c r="Q11" s="14">
        <f t="shared" si="3"/>
        <v>0</v>
      </c>
      <c r="R11" s="14">
        <v>0</v>
      </c>
      <c r="S11" s="14">
        <f t="shared" si="4"/>
        <v>0</v>
      </c>
      <c r="T11" s="14">
        <f>O11-R11</f>
        <v>0</v>
      </c>
      <c r="U11" s="14">
        <f t="shared" si="5"/>
        <v>0</v>
      </c>
      <c r="V11" s="73">
        <v>2</v>
      </c>
      <c r="W11" s="73">
        <v>3</v>
      </c>
      <c r="X11" s="73">
        <v>0</v>
      </c>
      <c r="Y11" s="33">
        <f t="shared" si="6"/>
        <v>50</v>
      </c>
      <c r="Z11" s="161">
        <v>23999.51</v>
      </c>
      <c r="AA11" s="33">
        <f t="shared" si="9"/>
        <v>23999.51</v>
      </c>
      <c r="AB11" s="33">
        <f t="shared" si="12"/>
        <v>100</v>
      </c>
      <c r="AC11" s="33">
        <f t="shared" si="10"/>
        <v>23999.51</v>
      </c>
      <c r="AD11" s="33">
        <f t="shared" si="7"/>
        <v>100</v>
      </c>
      <c r="AE11" s="33">
        <f t="shared" si="11"/>
        <v>0</v>
      </c>
      <c r="AF11" s="14">
        <f t="shared" si="8"/>
        <v>0</v>
      </c>
    </row>
    <row r="12" spans="1:32" ht="48" x14ac:dyDescent="0.25">
      <c r="A12" s="62">
        <v>6</v>
      </c>
      <c r="B12" s="63" t="s">
        <v>146</v>
      </c>
      <c r="C12" s="63"/>
      <c r="D12" s="236" t="s">
        <v>40</v>
      </c>
      <c r="E12" s="227" t="s">
        <v>31</v>
      </c>
      <c r="F12" s="48" t="s">
        <v>41</v>
      </c>
      <c r="G12" s="16">
        <v>22484.86</v>
      </c>
      <c r="H12" s="10">
        <v>10</v>
      </c>
      <c r="I12" s="10">
        <v>1</v>
      </c>
      <c r="J12" s="10">
        <v>8</v>
      </c>
      <c r="K12" s="16">
        <v>9</v>
      </c>
      <c r="L12" s="16">
        <v>12</v>
      </c>
      <c r="M12" s="16">
        <v>1</v>
      </c>
      <c r="N12" s="14">
        <f t="shared" si="1"/>
        <v>90</v>
      </c>
      <c r="O12" s="14">
        <v>8535.26</v>
      </c>
      <c r="P12" s="14">
        <f t="shared" si="2"/>
        <v>8535.26</v>
      </c>
      <c r="Q12" s="14">
        <f t="shared" si="3"/>
        <v>100</v>
      </c>
      <c r="R12" s="14">
        <v>3776.24</v>
      </c>
      <c r="S12" s="14">
        <f t="shared" si="4"/>
        <v>44.242823300051782</v>
      </c>
      <c r="T12" s="14">
        <f>O12-R12</f>
        <v>4759.0200000000004</v>
      </c>
      <c r="U12" s="14">
        <f t="shared" si="5"/>
        <v>55.757176699948218</v>
      </c>
      <c r="V12" s="73">
        <v>1</v>
      </c>
      <c r="W12" s="73">
        <v>1</v>
      </c>
      <c r="X12" s="73">
        <v>0</v>
      </c>
      <c r="Y12" s="33">
        <f t="shared" si="6"/>
        <v>10</v>
      </c>
      <c r="Z12" s="161">
        <v>363.55</v>
      </c>
      <c r="AA12" s="33">
        <f t="shared" si="9"/>
        <v>5122.5700000000006</v>
      </c>
      <c r="AB12" s="33">
        <f t="shared" si="12"/>
        <v>100</v>
      </c>
      <c r="AC12" s="33">
        <f t="shared" si="10"/>
        <v>5122.5700000000006</v>
      </c>
      <c r="AD12" s="33">
        <f t="shared" si="7"/>
        <v>100</v>
      </c>
      <c r="AE12" s="33">
        <f t="shared" si="11"/>
        <v>0</v>
      </c>
      <c r="AF12" s="14">
        <f t="shared" si="8"/>
        <v>0</v>
      </c>
    </row>
    <row r="13" spans="1:32" ht="48" x14ac:dyDescent="0.25">
      <c r="A13" s="62">
        <v>7</v>
      </c>
      <c r="B13" s="63" t="s">
        <v>146</v>
      </c>
      <c r="C13" s="63"/>
      <c r="D13" s="236" t="s">
        <v>42</v>
      </c>
      <c r="E13" s="227" t="s">
        <v>31</v>
      </c>
      <c r="F13" s="48" t="s">
        <v>43</v>
      </c>
      <c r="G13" s="16">
        <v>62268.27</v>
      </c>
      <c r="H13" s="10">
        <v>32</v>
      </c>
      <c r="I13" s="10">
        <v>8</v>
      </c>
      <c r="J13" s="10">
        <v>20</v>
      </c>
      <c r="K13" s="16">
        <v>9</v>
      </c>
      <c r="L13" s="16">
        <v>9</v>
      </c>
      <c r="M13" s="16">
        <v>0</v>
      </c>
      <c r="N13" s="14">
        <f t="shared" si="1"/>
        <v>28.125</v>
      </c>
      <c r="O13" s="14">
        <v>15760.08</v>
      </c>
      <c r="P13" s="14">
        <f t="shared" si="2"/>
        <v>15760.08</v>
      </c>
      <c r="Q13" s="14">
        <f t="shared" si="3"/>
        <v>100</v>
      </c>
      <c r="R13" s="14">
        <v>2719.69</v>
      </c>
      <c r="S13" s="14">
        <f t="shared" si="4"/>
        <v>17.256828645539869</v>
      </c>
      <c r="T13" s="14">
        <f>O13-R13</f>
        <v>13040.39</v>
      </c>
      <c r="U13" s="14">
        <f t="shared" si="5"/>
        <v>82.743171354460117</v>
      </c>
      <c r="V13" s="73">
        <v>4</v>
      </c>
      <c r="W13" s="73">
        <v>5</v>
      </c>
      <c r="X13" s="73">
        <v>0</v>
      </c>
      <c r="Y13" s="33">
        <f t="shared" si="6"/>
        <v>12.5</v>
      </c>
      <c r="Z13" s="161">
        <v>11484.96</v>
      </c>
      <c r="AA13" s="33">
        <f t="shared" si="9"/>
        <v>24525.35</v>
      </c>
      <c r="AB13" s="33">
        <f t="shared" si="12"/>
        <v>100</v>
      </c>
      <c r="AC13" s="33">
        <f t="shared" si="10"/>
        <v>24525.35</v>
      </c>
      <c r="AD13" s="33">
        <f t="shared" si="7"/>
        <v>100</v>
      </c>
      <c r="AE13" s="33">
        <f t="shared" si="11"/>
        <v>0</v>
      </c>
      <c r="AF13" s="14">
        <f t="shared" si="8"/>
        <v>0</v>
      </c>
    </row>
    <row r="14" spans="1:32" ht="36" x14ac:dyDescent="0.25">
      <c r="A14" s="62">
        <v>8</v>
      </c>
      <c r="B14" s="63" t="s">
        <v>146</v>
      </c>
      <c r="C14" s="63"/>
      <c r="D14" s="236" t="s">
        <v>44</v>
      </c>
      <c r="E14" s="227" t="s">
        <v>45</v>
      </c>
      <c r="F14" s="48" t="s">
        <v>46</v>
      </c>
      <c r="G14" s="16">
        <v>9637.2900000000009</v>
      </c>
      <c r="H14" s="10">
        <v>11</v>
      </c>
      <c r="I14" s="10">
        <v>0</v>
      </c>
      <c r="J14" s="10">
        <v>9</v>
      </c>
      <c r="K14" s="16">
        <v>6</v>
      </c>
      <c r="L14" s="16">
        <v>7</v>
      </c>
      <c r="M14" s="16">
        <v>0</v>
      </c>
      <c r="N14" s="14">
        <f t="shared" si="1"/>
        <v>54.54545454545454</v>
      </c>
      <c r="O14" s="14">
        <v>8604.99</v>
      </c>
      <c r="P14" s="14">
        <f t="shared" si="2"/>
        <v>8604.99</v>
      </c>
      <c r="Q14" s="14">
        <f t="shared" si="3"/>
        <v>100</v>
      </c>
      <c r="R14" s="14">
        <f>P14-T14</f>
        <v>4897.9599999999991</v>
      </c>
      <c r="S14" s="14">
        <f t="shared" si="4"/>
        <v>56.919996420681485</v>
      </c>
      <c r="T14" s="14">
        <v>3707.03</v>
      </c>
      <c r="U14" s="14">
        <f>IF(P14=0,0,T14/P14)*100</f>
        <v>43.080003579318515</v>
      </c>
      <c r="V14" s="73">
        <v>0</v>
      </c>
      <c r="W14" s="73">
        <v>0</v>
      </c>
      <c r="X14" s="73">
        <v>0</v>
      </c>
      <c r="Y14" s="33">
        <f t="shared" si="6"/>
        <v>0</v>
      </c>
      <c r="Z14" s="161">
        <v>0</v>
      </c>
      <c r="AA14" s="33">
        <f t="shared" si="9"/>
        <v>3707.03</v>
      </c>
      <c r="AB14" s="33">
        <f t="shared" si="12"/>
        <v>100</v>
      </c>
      <c r="AC14" s="33">
        <f t="shared" si="10"/>
        <v>3707.03</v>
      </c>
      <c r="AD14" s="33">
        <f t="shared" si="7"/>
        <v>100</v>
      </c>
      <c r="AE14" s="33">
        <f t="shared" si="11"/>
        <v>0</v>
      </c>
      <c r="AF14" s="14">
        <f t="shared" si="8"/>
        <v>0</v>
      </c>
    </row>
    <row r="15" spans="1:32" ht="36" x14ac:dyDescent="0.25">
      <c r="A15" s="62">
        <v>9</v>
      </c>
      <c r="B15" s="63" t="s">
        <v>146</v>
      </c>
      <c r="C15" s="63"/>
      <c r="D15" s="236" t="s">
        <v>47</v>
      </c>
      <c r="E15" s="227" t="s">
        <v>31</v>
      </c>
      <c r="F15" s="48" t="s">
        <v>48</v>
      </c>
      <c r="G15" s="16">
        <v>76905.289999999994</v>
      </c>
      <c r="H15" s="10">
        <v>9</v>
      </c>
      <c r="I15" s="10">
        <v>2</v>
      </c>
      <c r="J15" s="10">
        <v>6</v>
      </c>
      <c r="K15" s="16">
        <v>2</v>
      </c>
      <c r="L15" s="16">
        <v>2</v>
      </c>
      <c r="M15" s="16">
        <v>0</v>
      </c>
      <c r="N15" s="14">
        <f t="shared" si="1"/>
        <v>22.222222222222221</v>
      </c>
      <c r="O15" s="14">
        <v>274.06</v>
      </c>
      <c r="P15" s="14">
        <f t="shared" si="2"/>
        <v>274.06</v>
      </c>
      <c r="Q15" s="14">
        <f t="shared" si="3"/>
        <v>100</v>
      </c>
      <c r="R15" s="14">
        <f t="shared" ref="R15:R57" si="13">P15-T15</f>
        <v>0</v>
      </c>
      <c r="S15" s="14">
        <f t="shared" si="4"/>
        <v>0</v>
      </c>
      <c r="T15" s="14">
        <v>274.06</v>
      </c>
      <c r="U15" s="14">
        <f t="shared" si="5"/>
        <v>100</v>
      </c>
      <c r="V15" s="73">
        <v>7</v>
      </c>
      <c r="W15" s="73">
        <v>8</v>
      </c>
      <c r="X15" s="73">
        <v>0</v>
      </c>
      <c r="Y15" s="33">
        <f t="shared" si="6"/>
        <v>77.777777777777786</v>
      </c>
      <c r="Z15" s="161">
        <v>16204.68</v>
      </c>
      <c r="AA15" s="33">
        <f t="shared" si="9"/>
        <v>16478.740000000002</v>
      </c>
      <c r="AB15" s="33">
        <f t="shared" si="12"/>
        <v>100</v>
      </c>
      <c r="AC15" s="33">
        <f t="shared" si="10"/>
        <v>16478.740000000002</v>
      </c>
      <c r="AD15" s="33">
        <f t="shared" si="7"/>
        <v>100</v>
      </c>
      <c r="AE15" s="33">
        <f t="shared" si="11"/>
        <v>0</v>
      </c>
      <c r="AF15" s="14">
        <f t="shared" si="8"/>
        <v>0</v>
      </c>
    </row>
    <row r="16" spans="1:32" ht="48" x14ac:dyDescent="0.25">
      <c r="A16" s="62">
        <v>10</v>
      </c>
      <c r="B16" s="63" t="s">
        <v>146</v>
      </c>
      <c r="C16" s="63"/>
      <c r="D16" s="236" t="s">
        <v>49</v>
      </c>
      <c r="E16" s="227" t="s">
        <v>50</v>
      </c>
      <c r="F16" s="48" t="s">
        <v>51</v>
      </c>
      <c r="G16" s="16">
        <v>20051.7</v>
      </c>
      <c r="H16" s="10">
        <v>16</v>
      </c>
      <c r="I16" s="10">
        <v>4</v>
      </c>
      <c r="J16" s="10">
        <v>10</v>
      </c>
      <c r="K16" s="16">
        <v>14</v>
      </c>
      <c r="L16" s="16">
        <v>18</v>
      </c>
      <c r="M16" s="16">
        <v>0</v>
      </c>
      <c r="N16" s="14">
        <f t="shared" si="1"/>
        <v>87.5</v>
      </c>
      <c r="O16" s="14">
        <v>11740.43</v>
      </c>
      <c r="P16" s="14">
        <f t="shared" si="2"/>
        <v>11740.43</v>
      </c>
      <c r="Q16" s="14">
        <f t="shared" si="3"/>
        <v>100</v>
      </c>
      <c r="R16" s="14">
        <f t="shared" si="13"/>
        <v>10695.27</v>
      </c>
      <c r="S16" s="14">
        <f t="shared" si="4"/>
        <v>91.097770694940465</v>
      </c>
      <c r="T16" s="14">
        <v>1045.1600000000001</v>
      </c>
      <c r="U16" s="14">
        <f t="shared" si="5"/>
        <v>8.9022293050595245</v>
      </c>
      <c r="V16" s="73">
        <v>3</v>
      </c>
      <c r="W16" s="73">
        <v>5</v>
      </c>
      <c r="X16" s="73">
        <v>0</v>
      </c>
      <c r="Y16" s="33">
        <f t="shared" si="6"/>
        <v>18.75</v>
      </c>
      <c r="Z16" s="161">
        <v>2993.81</v>
      </c>
      <c r="AA16" s="33">
        <f t="shared" si="9"/>
        <v>4038.9700000000003</v>
      </c>
      <c r="AB16" s="33">
        <f t="shared" si="12"/>
        <v>100</v>
      </c>
      <c r="AC16" s="33">
        <f t="shared" si="10"/>
        <v>4038.9700000000003</v>
      </c>
      <c r="AD16" s="33">
        <f t="shared" si="7"/>
        <v>100</v>
      </c>
      <c r="AE16" s="33">
        <f t="shared" si="11"/>
        <v>0</v>
      </c>
      <c r="AF16" s="14">
        <f t="shared" si="8"/>
        <v>0</v>
      </c>
    </row>
    <row r="17" spans="1:32" ht="48" x14ac:dyDescent="0.25">
      <c r="A17" s="62">
        <v>11</v>
      </c>
      <c r="B17" s="63" t="s">
        <v>146</v>
      </c>
      <c r="C17" s="63"/>
      <c r="D17" s="236" t="s">
        <v>52</v>
      </c>
      <c r="E17" s="227" t="s">
        <v>31</v>
      </c>
      <c r="F17" s="48" t="s">
        <v>53</v>
      </c>
      <c r="G17" s="16">
        <v>15992.95</v>
      </c>
      <c r="H17" s="10">
        <v>13</v>
      </c>
      <c r="I17" s="10">
        <v>2</v>
      </c>
      <c r="J17" s="10">
        <v>10</v>
      </c>
      <c r="K17" s="16">
        <v>6</v>
      </c>
      <c r="L17" s="16">
        <v>6</v>
      </c>
      <c r="M17" s="16">
        <v>1</v>
      </c>
      <c r="N17" s="14">
        <f t="shared" si="1"/>
        <v>46.153846153846153</v>
      </c>
      <c r="O17" s="14">
        <v>8358.52</v>
      </c>
      <c r="P17" s="14">
        <f t="shared" si="2"/>
        <v>8358.52</v>
      </c>
      <c r="Q17" s="14">
        <f t="shared" si="3"/>
        <v>100</v>
      </c>
      <c r="R17" s="14">
        <f t="shared" si="13"/>
        <v>7678.1500000000005</v>
      </c>
      <c r="S17" s="14">
        <f t="shared" si="4"/>
        <v>91.860161846834131</v>
      </c>
      <c r="T17" s="14">
        <v>680.37</v>
      </c>
      <c r="U17" s="14">
        <f t="shared" si="5"/>
        <v>8.1398381531658703</v>
      </c>
      <c r="V17" s="73">
        <v>7</v>
      </c>
      <c r="W17" s="73">
        <v>7</v>
      </c>
      <c r="X17" s="73">
        <v>0</v>
      </c>
      <c r="Y17" s="33">
        <f t="shared" si="6"/>
        <v>53.846153846153847</v>
      </c>
      <c r="Z17" s="161">
        <v>19320.189999999999</v>
      </c>
      <c r="AA17" s="33">
        <f t="shared" si="9"/>
        <v>20000.559999999998</v>
      </c>
      <c r="AB17" s="33">
        <f t="shared" si="12"/>
        <v>100</v>
      </c>
      <c r="AC17" s="33">
        <f t="shared" si="10"/>
        <v>20000.559999999998</v>
      </c>
      <c r="AD17" s="33">
        <f t="shared" si="7"/>
        <v>100</v>
      </c>
      <c r="AE17" s="33">
        <f t="shared" si="11"/>
        <v>0</v>
      </c>
      <c r="AF17" s="14">
        <f t="shared" si="8"/>
        <v>0</v>
      </c>
    </row>
    <row r="18" spans="1:32" ht="48" x14ac:dyDescent="0.25">
      <c r="A18" s="62">
        <v>12</v>
      </c>
      <c r="B18" s="63" t="s">
        <v>146</v>
      </c>
      <c r="C18" s="63"/>
      <c r="D18" s="236" t="s">
        <v>54</v>
      </c>
      <c r="E18" s="227" t="s">
        <v>28</v>
      </c>
      <c r="F18" s="48" t="s">
        <v>55</v>
      </c>
      <c r="G18" s="16">
        <v>42617.1</v>
      </c>
      <c r="H18" s="10">
        <v>32</v>
      </c>
      <c r="I18" s="10">
        <v>3</v>
      </c>
      <c r="J18" s="10">
        <v>28</v>
      </c>
      <c r="K18" s="16">
        <v>21</v>
      </c>
      <c r="L18" s="16">
        <v>32</v>
      </c>
      <c r="M18" s="16">
        <v>0</v>
      </c>
      <c r="N18" s="14">
        <f t="shared" si="1"/>
        <v>65.625</v>
      </c>
      <c r="O18" s="14">
        <v>42617.1</v>
      </c>
      <c r="P18" s="14">
        <f t="shared" si="2"/>
        <v>42617.1</v>
      </c>
      <c r="Q18" s="14">
        <f t="shared" si="3"/>
        <v>100</v>
      </c>
      <c r="R18" s="14">
        <f t="shared" si="13"/>
        <v>27105.35</v>
      </c>
      <c r="S18" s="14">
        <f t="shared" si="4"/>
        <v>63.60205175856639</v>
      </c>
      <c r="T18" s="14">
        <v>15511.75</v>
      </c>
      <c r="U18" s="14">
        <f t="shared" si="5"/>
        <v>36.397948241433603</v>
      </c>
      <c r="V18" s="73">
        <v>5</v>
      </c>
      <c r="W18" s="73">
        <v>9</v>
      </c>
      <c r="X18" s="73">
        <v>0</v>
      </c>
      <c r="Y18" s="33">
        <f t="shared" si="6"/>
        <v>15.625</v>
      </c>
      <c r="Z18" s="161">
        <v>11124.37</v>
      </c>
      <c r="AA18" s="33">
        <f t="shared" si="9"/>
        <v>26636.120000000003</v>
      </c>
      <c r="AB18" s="33">
        <f t="shared" si="12"/>
        <v>100</v>
      </c>
      <c r="AC18" s="33">
        <f t="shared" si="10"/>
        <v>26636.120000000003</v>
      </c>
      <c r="AD18" s="33">
        <f t="shared" si="7"/>
        <v>100</v>
      </c>
      <c r="AE18" s="33">
        <f t="shared" si="11"/>
        <v>0</v>
      </c>
      <c r="AF18" s="14">
        <f t="shared" si="8"/>
        <v>0</v>
      </c>
    </row>
    <row r="19" spans="1:32" ht="48" x14ac:dyDescent="0.25">
      <c r="A19" s="62">
        <v>13</v>
      </c>
      <c r="B19" s="63" t="s">
        <v>146</v>
      </c>
      <c r="C19" s="63"/>
      <c r="D19" s="236" t="s">
        <v>56</v>
      </c>
      <c r="E19" s="227" t="s">
        <v>57</v>
      </c>
      <c r="F19" s="48" t="s">
        <v>58</v>
      </c>
      <c r="G19" s="16">
        <v>18009.21</v>
      </c>
      <c r="H19" s="10">
        <v>23</v>
      </c>
      <c r="I19" s="10">
        <v>5</v>
      </c>
      <c r="J19" s="10">
        <v>15</v>
      </c>
      <c r="K19" s="16">
        <v>17</v>
      </c>
      <c r="L19" s="16">
        <v>18</v>
      </c>
      <c r="M19" s="16">
        <v>1</v>
      </c>
      <c r="N19" s="14">
        <f t="shared" si="1"/>
        <v>73.91304347826086</v>
      </c>
      <c r="O19" s="14">
        <v>18009.21</v>
      </c>
      <c r="P19" s="14">
        <f t="shared" si="2"/>
        <v>18009.21</v>
      </c>
      <c r="Q19" s="14">
        <f t="shared" si="3"/>
        <v>100</v>
      </c>
      <c r="R19" s="14">
        <f t="shared" si="13"/>
        <v>8665.8499999999985</v>
      </c>
      <c r="S19" s="14">
        <f t="shared" si="4"/>
        <v>48.118990227777893</v>
      </c>
      <c r="T19" s="14">
        <v>9343.36</v>
      </c>
      <c r="U19" s="14">
        <f t="shared" si="5"/>
        <v>51.881009772222107</v>
      </c>
      <c r="V19" s="73">
        <v>6</v>
      </c>
      <c r="W19" s="73">
        <v>6</v>
      </c>
      <c r="X19" s="73">
        <v>0</v>
      </c>
      <c r="Y19" s="33">
        <f t="shared" si="6"/>
        <v>26.086956521739129</v>
      </c>
      <c r="Z19" s="161">
        <v>16879.849999999999</v>
      </c>
      <c r="AA19" s="33">
        <f t="shared" si="9"/>
        <v>26223.21</v>
      </c>
      <c r="AB19" s="33">
        <f t="shared" si="12"/>
        <v>100</v>
      </c>
      <c r="AC19" s="33">
        <f t="shared" si="10"/>
        <v>26223.21</v>
      </c>
      <c r="AD19" s="33">
        <f t="shared" si="7"/>
        <v>100</v>
      </c>
      <c r="AE19" s="33">
        <f t="shared" si="11"/>
        <v>0</v>
      </c>
      <c r="AF19" s="14">
        <f t="shared" si="8"/>
        <v>0</v>
      </c>
    </row>
    <row r="20" spans="1:32" ht="48" x14ac:dyDescent="0.25">
      <c r="A20" s="62">
        <v>14</v>
      </c>
      <c r="B20" s="63" t="s">
        <v>146</v>
      </c>
      <c r="C20" s="63"/>
      <c r="D20" s="236" t="s">
        <v>59</v>
      </c>
      <c r="E20" s="227" t="s">
        <v>60</v>
      </c>
      <c r="F20" s="48" t="s">
        <v>61</v>
      </c>
      <c r="G20" s="16">
        <v>0</v>
      </c>
      <c r="H20" s="10">
        <v>10</v>
      </c>
      <c r="I20" s="10">
        <v>1</v>
      </c>
      <c r="J20" s="10">
        <v>8</v>
      </c>
      <c r="K20" s="16">
        <v>0</v>
      </c>
      <c r="L20" s="16">
        <v>0</v>
      </c>
      <c r="M20" s="16">
        <v>0</v>
      </c>
      <c r="N20" s="14">
        <f t="shared" si="1"/>
        <v>0</v>
      </c>
      <c r="O20" s="14">
        <v>0</v>
      </c>
      <c r="P20" s="14">
        <f t="shared" si="2"/>
        <v>0</v>
      </c>
      <c r="Q20" s="14">
        <f t="shared" si="3"/>
        <v>0</v>
      </c>
      <c r="R20" s="14">
        <v>0</v>
      </c>
      <c r="S20" s="14">
        <f t="shared" si="4"/>
        <v>0</v>
      </c>
      <c r="T20" s="14">
        <f>O20-R20</f>
        <v>0</v>
      </c>
      <c r="U20" s="14">
        <f t="shared" si="5"/>
        <v>0</v>
      </c>
      <c r="V20" s="73">
        <v>0</v>
      </c>
      <c r="W20" s="73">
        <v>0</v>
      </c>
      <c r="X20" s="73">
        <v>0</v>
      </c>
      <c r="Y20" s="33">
        <f t="shared" si="6"/>
        <v>0</v>
      </c>
      <c r="Z20" s="161">
        <v>0</v>
      </c>
      <c r="AA20" s="33">
        <f t="shared" si="9"/>
        <v>0</v>
      </c>
      <c r="AB20" s="33">
        <v>0</v>
      </c>
      <c r="AC20" s="33">
        <f t="shared" si="10"/>
        <v>0</v>
      </c>
      <c r="AD20" s="33">
        <f t="shared" si="7"/>
        <v>0</v>
      </c>
      <c r="AE20" s="33">
        <f t="shared" si="11"/>
        <v>0</v>
      </c>
      <c r="AF20" s="14">
        <f t="shared" si="8"/>
        <v>0</v>
      </c>
    </row>
    <row r="21" spans="1:32" ht="48" x14ac:dyDescent="0.25">
      <c r="A21" s="62">
        <v>15</v>
      </c>
      <c r="B21" s="63" t="s">
        <v>146</v>
      </c>
      <c r="C21" s="63"/>
      <c r="D21" s="236" t="s">
        <v>62</v>
      </c>
      <c r="E21" s="227" t="s">
        <v>63</v>
      </c>
      <c r="F21" s="48" t="s">
        <v>64</v>
      </c>
      <c r="G21" s="16">
        <v>19196.240000000002</v>
      </c>
      <c r="H21" s="10">
        <v>30</v>
      </c>
      <c r="I21" s="10">
        <v>9</v>
      </c>
      <c r="J21" s="10">
        <v>20</v>
      </c>
      <c r="K21" s="16">
        <v>23</v>
      </c>
      <c r="L21" s="16">
        <v>27</v>
      </c>
      <c r="M21" s="16">
        <v>0</v>
      </c>
      <c r="N21" s="14">
        <f t="shared" si="1"/>
        <v>76.666666666666671</v>
      </c>
      <c r="O21" s="14">
        <v>14183.88</v>
      </c>
      <c r="P21" s="14">
        <f t="shared" si="2"/>
        <v>14183.88</v>
      </c>
      <c r="Q21" s="14">
        <f t="shared" si="3"/>
        <v>100</v>
      </c>
      <c r="R21" s="14">
        <f t="shared" si="13"/>
        <v>6831.0499999999993</v>
      </c>
      <c r="S21" s="14">
        <f t="shared" si="4"/>
        <v>48.160658437606635</v>
      </c>
      <c r="T21" s="14">
        <v>7352.83</v>
      </c>
      <c r="U21" s="14">
        <f t="shared" si="5"/>
        <v>51.839341562393372</v>
      </c>
      <c r="V21" s="73">
        <v>7</v>
      </c>
      <c r="W21" s="73">
        <v>12</v>
      </c>
      <c r="X21" s="73">
        <v>0</v>
      </c>
      <c r="Y21" s="33">
        <f t="shared" si="6"/>
        <v>23.333333333333332</v>
      </c>
      <c r="Z21" s="161">
        <v>10313.09</v>
      </c>
      <c r="AA21" s="33">
        <f t="shared" si="9"/>
        <v>17665.919999999998</v>
      </c>
      <c r="AB21" s="33">
        <f t="shared" si="12"/>
        <v>100</v>
      </c>
      <c r="AC21" s="33">
        <f t="shared" si="10"/>
        <v>17665.919999999998</v>
      </c>
      <c r="AD21" s="33">
        <f t="shared" si="7"/>
        <v>100</v>
      </c>
      <c r="AE21" s="33">
        <f t="shared" si="11"/>
        <v>0</v>
      </c>
      <c r="AF21" s="14">
        <f t="shared" si="8"/>
        <v>0</v>
      </c>
    </row>
    <row r="22" spans="1:32" ht="48" x14ac:dyDescent="0.25">
      <c r="A22" s="62">
        <v>16</v>
      </c>
      <c r="B22" s="63" t="s">
        <v>146</v>
      </c>
      <c r="C22" s="63"/>
      <c r="D22" s="236" t="s">
        <v>65</v>
      </c>
      <c r="E22" s="227" t="s">
        <v>31</v>
      </c>
      <c r="F22" s="48" t="s">
        <v>66</v>
      </c>
      <c r="G22" s="16">
        <v>37327.589999999997</v>
      </c>
      <c r="H22" s="10">
        <v>18</v>
      </c>
      <c r="I22" s="10">
        <v>1</v>
      </c>
      <c r="J22" s="10">
        <v>15</v>
      </c>
      <c r="K22" s="16">
        <v>14</v>
      </c>
      <c r="L22" s="16">
        <v>19</v>
      </c>
      <c r="M22" s="16">
        <v>1</v>
      </c>
      <c r="N22" s="14">
        <f t="shared" si="1"/>
        <v>77.777777777777786</v>
      </c>
      <c r="O22" s="14">
        <v>13431.38</v>
      </c>
      <c r="P22" s="14">
        <f t="shared" si="2"/>
        <v>13431.38</v>
      </c>
      <c r="Q22" s="14">
        <f t="shared" si="3"/>
        <v>100</v>
      </c>
      <c r="R22" s="14">
        <f t="shared" si="13"/>
        <v>7096.0699999999988</v>
      </c>
      <c r="S22" s="14">
        <f t="shared" si="4"/>
        <v>52.832024706322059</v>
      </c>
      <c r="T22" s="14">
        <v>6335.31</v>
      </c>
      <c r="U22" s="14">
        <f t="shared" si="5"/>
        <v>47.167975293677941</v>
      </c>
      <c r="V22" s="73">
        <v>6</v>
      </c>
      <c r="W22" s="73">
        <v>8</v>
      </c>
      <c r="X22" s="73">
        <v>0</v>
      </c>
      <c r="Y22" s="33">
        <f t="shared" si="6"/>
        <v>33.333333333333329</v>
      </c>
      <c r="Z22" s="161">
        <v>7731.78</v>
      </c>
      <c r="AA22" s="33">
        <f t="shared" si="9"/>
        <v>14067.09</v>
      </c>
      <c r="AB22" s="33">
        <f t="shared" si="12"/>
        <v>100</v>
      </c>
      <c r="AC22" s="33">
        <f t="shared" si="10"/>
        <v>14067.09</v>
      </c>
      <c r="AD22" s="33">
        <f t="shared" si="7"/>
        <v>100</v>
      </c>
      <c r="AE22" s="33">
        <f t="shared" si="11"/>
        <v>0</v>
      </c>
      <c r="AF22" s="14">
        <f t="shared" si="8"/>
        <v>0</v>
      </c>
    </row>
    <row r="23" spans="1:32" s="83" customFormat="1" ht="60" x14ac:dyDescent="0.25">
      <c r="A23" s="88">
        <v>17</v>
      </c>
      <c r="B23" s="89" t="s">
        <v>146</v>
      </c>
      <c r="C23" s="89"/>
      <c r="D23" s="239" t="s">
        <v>67</v>
      </c>
      <c r="E23" s="240" t="s">
        <v>68</v>
      </c>
      <c r="F23" s="91" t="s">
        <v>69</v>
      </c>
      <c r="G23" s="73">
        <v>28831.58</v>
      </c>
      <c r="H23" s="93">
        <v>10</v>
      </c>
      <c r="I23" s="93">
        <v>3</v>
      </c>
      <c r="J23" s="93">
        <v>4</v>
      </c>
      <c r="K23" s="73">
        <v>2</v>
      </c>
      <c r="L23" s="73">
        <v>2</v>
      </c>
      <c r="M23" s="73">
        <v>0</v>
      </c>
      <c r="N23" s="33">
        <f t="shared" si="1"/>
        <v>20</v>
      </c>
      <c r="O23" s="33">
        <v>4382.9799999999996</v>
      </c>
      <c r="P23" s="33">
        <f t="shared" si="2"/>
        <v>4382.9799999999996</v>
      </c>
      <c r="Q23" s="33">
        <f t="shared" si="3"/>
        <v>100</v>
      </c>
      <c r="R23" s="33">
        <v>0</v>
      </c>
      <c r="S23" s="33">
        <f t="shared" si="4"/>
        <v>0</v>
      </c>
      <c r="T23" s="33">
        <f>O23-R23</f>
        <v>4382.9799999999996</v>
      </c>
      <c r="U23" s="33">
        <f t="shared" si="5"/>
        <v>100</v>
      </c>
      <c r="V23" s="73">
        <v>0</v>
      </c>
      <c r="W23" s="73">
        <v>0</v>
      </c>
      <c r="X23" s="73">
        <v>0</v>
      </c>
      <c r="Y23" s="33">
        <f t="shared" si="6"/>
        <v>0</v>
      </c>
      <c r="Z23" s="161">
        <v>4818.88</v>
      </c>
      <c r="AA23" s="33">
        <f t="shared" si="9"/>
        <v>9201.86</v>
      </c>
      <c r="AB23" s="33">
        <f t="shared" si="12"/>
        <v>100</v>
      </c>
      <c r="AC23" s="33">
        <f t="shared" si="10"/>
        <v>9201.86</v>
      </c>
      <c r="AD23" s="33">
        <f t="shared" si="7"/>
        <v>100</v>
      </c>
      <c r="AE23" s="33">
        <f t="shared" si="11"/>
        <v>0</v>
      </c>
      <c r="AF23" s="33">
        <f t="shared" si="8"/>
        <v>0</v>
      </c>
    </row>
    <row r="24" spans="1:32" ht="48" x14ac:dyDescent="0.25">
      <c r="A24" s="62">
        <v>18</v>
      </c>
      <c r="B24" s="63" t="s">
        <v>146</v>
      </c>
      <c r="C24" s="63"/>
      <c r="D24" s="236" t="s">
        <v>70</v>
      </c>
      <c r="E24" s="227" t="s">
        <v>31</v>
      </c>
      <c r="F24" s="48" t="s">
        <v>71</v>
      </c>
      <c r="G24" s="16">
        <v>0</v>
      </c>
      <c r="H24" s="10">
        <v>2</v>
      </c>
      <c r="I24" s="10">
        <v>0</v>
      </c>
      <c r="J24" s="10">
        <v>2</v>
      </c>
      <c r="K24" s="16">
        <v>0</v>
      </c>
      <c r="L24" s="16">
        <v>0</v>
      </c>
      <c r="M24" s="16">
        <v>0</v>
      </c>
      <c r="N24" s="14">
        <f t="shared" si="1"/>
        <v>0</v>
      </c>
      <c r="O24" s="14">
        <v>0</v>
      </c>
      <c r="P24" s="14">
        <f t="shared" si="2"/>
        <v>0</v>
      </c>
      <c r="Q24" s="14">
        <f t="shared" si="3"/>
        <v>0</v>
      </c>
      <c r="R24" s="14">
        <v>0</v>
      </c>
      <c r="S24" s="14">
        <f t="shared" si="4"/>
        <v>0</v>
      </c>
      <c r="T24" s="14">
        <v>0</v>
      </c>
      <c r="U24" s="14">
        <f t="shared" si="5"/>
        <v>0</v>
      </c>
      <c r="V24" s="73">
        <v>0</v>
      </c>
      <c r="W24" s="73">
        <v>0</v>
      </c>
      <c r="X24" s="73">
        <v>0</v>
      </c>
      <c r="Y24" s="33">
        <f t="shared" si="6"/>
        <v>0</v>
      </c>
      <c r="Z24" s="161">
        <v>0</v>
      </c>
      <c r="AA24" s="33">
        <f t="shared" si="9"/>
        <v>0</v>
      </c>
      <c r="AB24" s="33">
        <v>0</v>
      </c>
      <c r="AC24" s="33">
        <f t="shared" si="10"/>
        <v>0</v>
      </c>
      <c r="AD24" s="33">
        <f t="shared" si="7"/>
        <v>0</v>
      </c>
      <c r="AE24" s="33">
        <f t="shared" si="11"/>
        <v>0</v>
      </c>
      <c r="AF24" s="14">
        <f t="shared" si="8"/>
        <v>0</v>
      </c>
    </row>
    <row r="25" spans="1:32" ht="48" x14ac:dyDescent="0.25">
      <c r="A25" s="62">
        <v>19</v>
      </c>
      <c r="B25" s="63" t="s">
        <v>146</v>
      </c>
      <c r="C25" s="63"/>
      <c r="D25" s="236" t="s">
        <v>72</v>
      </c>
      <c r="E25" s="227" t="s">
        <v>73</v>
      </c>
      <c r="F25" s="48" t="s">
        <v>74</v>
      </c>
      <c r="G25" s="16">
        <v>13924.58</v>
      </c>
      <c r="H25" s="10">
        <v>4</v>
      </c>
      <c r="I25" s="10">
        <v>1</v>
      </c>
      <c r="J25" s="10">
        <v>3</v>
      </c>
      <c r="K25" s="16">
        <v>2</v>
      </c>
      <c r="L25" s="16">
        <v>2</v>
      </c>
      <c r="M25" s="16">
        <v>1</v>
      </c>
      <c r="N25" s="14">
        <f t="shared" si="1"/>
        <v>50</v>
      </c>
      <c r="O25" s="14">
        <v>563.33000000000004</v>
      </c>
      <c r="P25" s="14">
        <f t="shared" si="2"/>
        <v>563.33000000000004</v>
      </c>
      <c r="Q25" s="14">
        <f t="shared" si="3"/>
        <v>100</v>
      </c>
      <c r="R25" s="14">
        <v>0</v>
      </c>
      <c r="S25" s="14">
        <f t="shared" si="4"/>
        <v>0</v>
      </c>
      <c r="T25" s="14">
        <v>563.33000000000004</v>
      </c>
      <c r="U25" s="14">
        <f t="shared" si="5"/>
        <v>100</v>
      </c>
      <c r="V25" s="73">
        <v>0</v>
      </c>
      <c r="W25" s="73">
        <v>0</v>
      </c>
      <c r="X25" s="73">
        <v>0</v>
      </c>
      <c r="Y25" s="33">
        <f t="shared" si="6"/>
        <v>0</v>
      </c>
      <c r="Z25" s="161">
        <v>0</v>
      </c>
      <c r="AA25" s="33">
        <f t="shared" si="9"/>
        <v>563.33000000000004</v>
      </c>
      <c r="AB25" s="33">
        <f>AA25/(Z25+T25)*100</f>
        <v>100</v>
      </c>
      <c r="AC25" s="33">
        <f t="shared" si="10"/>
        <v>563.33000000000004</v>
      </c>
      <c r="AD25" s="33">
        <f t="shared" si="7"/>
        <v>100</v>
      </c>
      <c r="AE25" s="33">
        <f t="shared" si="11"/>
        <v>0</v>
      </c>
      <c r="AF25" s="14">
        <f t="shared" si="8"/>
        <v>0</v>
      </c>
    </row>
    <row r="26" spans="1:32" ht="48" x14ac:dyDescent="0.25">
      <c r="A26" s="62">
        <v>20</v>
      </c>
      <c r="B26" s="63" t="s">
        <v>146</v>
      </c>
      <c r="C26" s="63"/>
      <c r="D26" s="236" t="s">
        <v>75</v>
      </c>
      <c r="E26" s="227" t="s">
        <v>76</v>
      </c>
      <c r="F26" s="48" t="s">
        <v>77</v>
      </c>
      <c r="G26" s="16">
        <v>10591.53</v>
      </c>
      <c r="H26" s="10">
        <v>40</v>
      </c>
      <c r="I26" s="10">
        <v>6</v>
      </c>
      <c r="J26" s="10">
        <v>27</v>
      </c>
      <c r="K26" s="16">
        <v>4</v>
      </c>
      <c r="L26" s="16">
        <v>4</v>
      </c>
      <c r="M26" s="16">
        <v>0</v>
      </c>
      <c r="N26" s="14">
        <f t="shared" si="1"/>
        <v>10</v>
      </c>
      <c r="O26" s="14">
        <v>2325.66</v>
      </c>
      <c r="P26" s="14">
        <f t="shared" si="2"/>
        <v>2325.66</v>
      </c>
      <c r="Q26" s="14">
        <f t="shared" si="3"/>
        <v>100</v>
      </c>
      <c r="R26" s="14">
        <f t="shared" si="13"/>
        <v>994.8</v>
      </c>
      <c r="S26" s="14">
        <f t="shared" si="4"/>
        <v>42.774954206547818</v>
      </c>
      <c r="T26" s="14">
        <v>1330.86</v>
      </c>
      <c r="U26" s="14">
        <f t="shared" si="5"/>
        <v>57.225045793452182</v>
      </c>
      <c r="V26" s="73">
        <v>16</v>
      </c>
      <c r="W26" s="73">
        <v>21</v>
      </c>
      <c r="X26" s="73">
        <v>0</v>
      </c>
      <c r="Y26" s="33">
        <f t="shared" si="6"/>
        <v>40</v>
      </c>
      <c r="Z26" s="161">
        <v>19844.990000000002</v>
      </c>
      <c r="AA26" s="33">
        <f t="shared" si="9"/>
        <v>21175.850000000002</v>
      </c>
      <c r="AB26" s="33">
        <f t="shared" si="12"/>
        <v>100</v>
      </c>
      <c r="AC26" s="33">
        <f>AA26</f>
        <v>21175.850000000002</v>
      </c>
      <c r="AD26" s="33">
        <f t="shared" si="7"/>
        <v>100</v>
      </c>
      <c r="AE26" s="33">
        <f t="shared" si="11"/>
        <v>0</v>
      </c>
      <c r="AF26" s="14">
        <f t="shared" si="8"/>
        <v>0</v>
      </c>
    </row>
    <row r="27" spans="1:32" ht="48" x14ac:dyDescent="0.25">
      <c r="A27" s="62">
        <v>21</v>
      </c>
      <c r="B27" s="63" t="s">
        <v>146</v>
      </c>
      <c r="C27" s="63"/>
      <c r="D27" s="236" t="s">
        <v>78</v>
      </c>
      <c r="E27" s="227" t="s">
        <v>31</v>
      </c>
      <c r="F27" s="48" t="s">
        <v>79</v>
      </c>
      <c r="G27" s="16">
        <v>18470.63</v>
      </c>
      <c r="H27" s="10">
        <v>12</v>
      </c>
      <c r="I27" s="10">
        <v>3</v>
      </c>
      <c r="J27" s="10">
        <v>9</v>
      </c>
      <c r="K27" s="16">
        <v>7</v>
      </c>
      <c r="L27" s="16">
        <v>12</v>
      </c>
      <c r="M27" s="16">
        <v>1</v>
      </c>
      <c r="N27" s="14">
        <f t="shared" si="1"/>
        <v>58.333333333333336</v>
      </c>
      <c r="O27" s="14">
        <v>12560.53</v>
      </c>
      <c r="P27" s="14">
        <f t="shared" si="2"/>
        <v>12560.53</v>
      </c>
      <c r="Q27" s="14">
        <f t="shared" si="3"/>
        <v>100</v>
      </c>
      <c r="R27" s="14">
        <f t="shared" si="13"/>
        <v>1690.5700000000015</v>
      </c>
      <c r="S27" s="14">
        <f t="shared" si="4"/>
        <v>13.459384277574285</v>
      </c>
      <c r="T27" s="14">
        <v>10869.96</v>
      </c>
      <c r="U27" s="14">
        <f t="shared" si="5"/>
        <v>86.540615722425713</v>
      </c>
      <c r="V27" s="73">
        <v>0</v>
      </c>
      <c r="W27" s="73">
        <v>0</v>
      </c>
      <c r="X27" s="73">
        <v>0</v>
      </c>
      <c r="Y27" s="33">
        <f t="shared" si="6"/>
        <v>0</v>
      </c>
      <c r="Z27" s="161">
        <v>0</v>
      </c>
      <c r="AA27" s="33">
        <f t="shared" si="9"/>
        <v>10869.96</v>
      </c>
      <c r="AB27" s="33">
        <f t="shared" si="12"/>
        <v>100</v>
      </c>
      <c r="AC27" s="33">
        <f t="shared" si="10"/>
        <v>10869.96</v>
      </c>
      <c r="AD27" s="33">
        <f t="shared" si="7"/>
        <v>100</v>
      </c>
      <c r="AE27" s="33">
        <f t="shared" si="11"/>
        <v>0</v>
      </c>
      <c r="AF27" s="14">
        <f t="shared" si="8"/>
        <v>0</v>
      </c>
    </row>
    <row r="28" spans="1:32" ht="36" x14ac:dyDescent="0.25">
      <c r="A28" s="62">
        <v>22</v>
      </c>
      <c r="B28" s="63" t="s">
        <v>146</v>
      </c>
      <c r="C28" s="63"/>
      <c r="D28" s="236" t="s">
        <v>80</v>
      </c>
      <c r="E28" s="227" t="s">
        <v>28</v>
      </c>
      <c r="F28" s="48" t="s">
        <v>81</v>
      </c>
      <c r="G28" s="16">
        <v>105650.25</v>
      </c>
      <c r="H28" s="10">
        <v>56</v>
      </c>
      <c r="I28" s="10">
        <v>3</v>
      </c>
      <c r="J28" s="10">
        <v>52</v>
      </c>
      <c r="K28" s="16">
        <v>39</v>
      </c>
      <c r="L28" s="16">
        <v>46</v>
      </c>
      <c r="M28" s="16">
        <v>0</v>
      </c>
      <c r="N28" s="14">
        <f t="shared" si="1"/>
        <v>69.642857142857139</v>
      </c>
      <c r="O28" s="14">
        <v>75157.13</v>
      </c>
      <c r="P28" s="14">
        <f t="shared" si="2"/>
        <v>75157.13</v>
      </c>
      <c r="Q28" s="14">
        <f t="shared" si="3"/>
        <v>100</v>
      </c>
      <c r="R28" s="14">
        <f t="shared" si="13"/>
        <v>63386.960000000006</v>
      </c>
      <c r="S28" s="14">
        <f t="shared" si="4"/>
        <v>84.339250314640807</v>
      </c>
      <c r="T28" s="14">
        <v>11770.17</v>
      </c>
      <c r="U28" s="14">
        <f t="shared" si="5"/>
        <v>15.660749685359193</v>
      </c>
      <c r="V28" s="73">
        <v>15</v>
      </c>
      <c r="W28" s="73">
        <v>20</v>
      </c>
      <c r="X28" s="73">
        <v>0</v>
      </c>
      <c r="Y28" s="33">
        <f t="shared" si="6"/>
        <v>26.785714285714285</v>
      </c>
      <c r="Z28" s="161">
        <v>22458.34</v>
      </c>
      <c r="AA28" s="33">
        <f t="shared" si="9"/>
        <v>34228.51</v>
      </c>
      <c r="AB28" s="33">
        <f t="shared" si="12"/>
        <v>100</v>
      </c>
      <c r="AC28" s="33">
        <f t="shared" si="10"/>
        <v>34228.51</v>
      </c>
      <c r="AD28" s="33">
        <f t="shared" si="7"/>
        <v>100</v>
      </c>
      <c r="AE28" s="33">
        <f t="shared" si="11"/>
        <v>0</v>
      </c>
      <c r="AF28" s="14">
        <f t="shared" si="8"/>
        <v>0</v>
      </c>
    </row>
    <row r="29" spans="1:32" ht="60" x14ac:dyDescent="0.25">
      <c r="A29" s="62">
        <v>23</v>
      </c>
      <c r="B29" s="63" t="s">
        <v>146</v>
      </c>
      <c r="C29" s="63"/>
      <c r="D29" s="236" t="s">
        <v>82</v>
      </c>
      <c r="E29" s="227" t="s">
        <v>31</v>
      </c>
      <c r="F29" s="48" t="s">
        <v>83</v>
      </c>
      <c r="G29" s="16">
        <v>26371.06</v>
      </c>
      <c r="H29" s="10">
        <v>24</v>
      </c>
      <c r="I29" s="10">
        <v>4</v>
      </c>
      <c r="J29" s="10">
        <v>20</v>
      </c>
      <c r="K29" s="16">
        <v>7</v>
      </c>
      <c r="L29" s="16">
        <v>7</v>
      </c>
      <c r="M29" s="16">
        <v>0</v>
      </c>
      <c r="N29" s="14">
        <f t="shared" si="1"/>
        <v>29.166666666666668</v>
      </c>
      <c r="O29" s="14">
        <v>8273.7000000000007</v>
      </c>
      <c r="P29" s="14">
        <f t="shared" si="2"/>
        <v>8273.7000000000007</v>
      </c>
      <c r="Q29" s="14">
        <f t="shared" si="3"/>
        <v>100</v>
      </c>
      <c r="R29" s="14">
        <f t="shared" si="13"/>
        <v>0</v>
      </c>
      <c r="S29" s="14">
        <f t="shared" si="4"/>
        <v>0</v>
      </c>
      <c r="T29" s="14">
        <v>8273.7000000000007</v>
      </c>
      <c r="U29" s="14">
        <f t="shared" si="5"/>
        <v>100</v>
      </c>
      <c r="V29" s="73">
        <v>8</v>
      </c>
      <c r="W29" s="73">
        <v>12</v>
      </c>
      <c r="X29" s="73">
        <v>0</v>
      </c>
      <c r="Y29" s="33">
        <f t="shared" si="6"/>
        <v>33.333333333333329</v>
      </c>
      <c r="Z29" s="161">
        <v>22881.83</v>
      </c>
      <c r="AA29" s="33">
        <f t="shared" si="9"/>
        <v>31155.530000000002</v>
      </c>
      <c r="AB29" s="33">
        <f t="shared" si="12"/>
        <v>100</v>
      </c>
      <c r="AC29" s="33">
        <f t="shared" si="10"/>
        <v>31155.530000000002</v>
      </c>
      <c r="AD29" s="33">
        <f t="shared" si="7"/>
        <v>100</v>
      </c>
      <c r="AE29" s="33">
        <f t="shared" si="11"/>
        <v>0</v>
      </c>
      <c r="AF29" s="14">
        <f t="shared" si="8"/>
        <v>0</v>
      </c>
    </row>
    <row r="30" spans="1:32" ht="36" x14ac:dyDescent="0.25">
      <c r="A30" s="62">
        <v>24</v>
      </c>
      <c r="B30" s="63" t="s">
        <v>146</v>
      </c>
      <c r="C30" s="63"/>
      <c r="D30" s="236" t="s">
        <v>84</v>
      </c>
      <c r="E30" s="227" t="s">
        <v>31</v>
      </c>
      <c r="F30" s="48" t="s">
        <v>85</v>
      </c>
      <c r="G30" s="16">
        <v>26288.080000000002</v>
      </c>
      <c r="H30" s="10">
        <v>10</v>
      </c>
      <c r="I30" s="10">
        <v>1</v>
      </c>
      <c r="J30" s="10">
        <v>8</v>
      </c>
      <c r="K30" s="16">
        <v>7</v>
      </c>
      <c r="L30" s="16">
        <v>7</v>
      </c>
      <c r="M30" s="16">
        <v>0</v>
      </c>
      <c r="N30" s="14">
        <f t="shared" si="1"/>
        <v>70</v>
      </c>
      <c r="O30" s="14">
        <v>13297.75</v>
      </c>
      <c r="P30" s="14">
        <f t="shared" si="2"/>
        <v>13297.75</v>
      </c>
      <c r="Q30" s="14">
        <f t="shared" si="3"/>
        <v>100</v>
      </c>
      <c r="R30" s="14">
        <f t="shared" si="13"/>
        <v>4452.2299999999996</v>
      </c>
      <c r="S30" s="14">
        <f t="shared" si="4"/>
        <v>33.48107762591416</v>
      </c>
      <c r="T30" s="14">
        <v>8845.52</v>
      </c>
      <c r="U30" s="14">
        <f t="shared" si="5"/>
        <v>66.518922374085847</v>
      </c>
      <c r="V30" s="73">
        <v>0</v>
      </c>
      <c r="W30" s="73">
        <v>0</v>
      </c>
      <c r="X30" s="73">
        <v>0</v>
      </c>
      <c r="Y30" s="33">
        <f t="shared" si="6"/>
        <v>0</v>
      </c>
      <c r="Z30" s="161">
        <v>0</v>
      </c>
      <c r="AA30" s="33">
        <f t="shared" si="9"/>
        <v>8845.52</v>
      </c>
      <c r="AB30" s="33">
        <f t="shared" si="12"/>
        <v>100</v>
      </c>
      <c r="AC30" s="33">
        <f t="shared" si="10"/>
        <v>8845.52</v>
      </c>
      <c r="AD30" s="33">
        <f t="shared" si="7"/>
        <v>100</v>
      </c>
      <c r="AE30" s="33">
        <f t="shared" si="11"/>
        <v>0</v>
      </c>
      <c r="AF30" s="14">
        <f t="shared" si="8"/>
        <v>0</v>
      </c>
    </row>
    <row r="31" spans="1:32" ht="48" x14ac:dyDescent="0.25">
      <c r="A31" s="62">
        <v>25</v>
      </c>
      <c r="B31" s="63" t="s">
        <v>146</v>
      </c>
      <c r="C31" s="63"/>
      <c r="D31" s="236" t="s">
        <v>86</v>
      </c>
      <c r="E31" s="227" t="s">
        <v>31</v>
      </c>
      <c r="F31" s="48" t="s">
        <v>87</v>
      </c>
      <c r="G31" s="16">
        <v>78683.490000000005</v>
      </c>
      <c r="H31" s="10">
        <v>42</v>
      </c>
      <c r="I31" s="10">
        <v>14</v>
      </c>
      <c r="J31" s="10">
        <v>27</v>
      </c>
      <c r="K31" s="16">
        <v>39</v>
      </c>
      <c r="L31" s="16">
        <v>55</v>
      </c>
      <c r="M31" s="16">
        <v>3</v>
      </c>
      <c r="N31" s="14">
        <f t="shared" si="1"/>
        <v>92.857142857142861</v>
      </c>
      <c r="O31" s="14">
        <v>43195.01</v>
      </c>
      <c r="P31" s="14">
        <f t="shared" si="2"/>
        <v>43195.01</v>
      </c>
      <c r="Q31" s="14">
        <f t="shared" si="3"/>
        <v>100</v>
      </c>
      <c r="R31" s="14">
        <f t="shared" si="13"/>
        <v>28475.82</v>
      </c>
      <c r="S31" s="14">
        <f t="shared" si="4"/>
        <v>65.923864816792488</v>
      </c>
      <c r="T31" s="14">
        <v>14719.19</v>
      </c>
      <c r="U31" s="14">
        <f t="shared" si="5"/>
        <v>34.076135183207505</v>
      </c>
      <c r="V31" s="73">
        <v>5</v>
      </c>
      <c r="W31" s="73">
        <v>9</v>
      </c>
      <c r="X31" s="73">
        <v>0</v>
      </c>
      <c r="Y31" s="33">
        <f t="shared" si="6"/>
        <v>11.904761904761903</v>
      </c>
      <c r="Z31" s="161">
        <v>25129.82</v>
      </c>
      <c r="AA31" s="33">
        <f t="shared" si="9"/>
        <v>39849.01</v>
      </c>
      <c r="AB31" s="33">
        <f t="shared" si="12"/>
        <v>100</v>
      </c>
      <c r="AC31" s="33">
        <f t="shared" si="10"/>
        <v>39849.01</v>
      </c>
      <c r="AD31" s="33">
        <f t="shared" si="7"/>
        <v>100</v>
      </c>
      <c r="AE31" s="33">
        <f t="shared" si="11"/>
        <v>0</v>
      </c>
      <c r="AF31" s="14">
        <f t="shared" si="8"/>
        <v>0</v>
      </c>
    </row>
    <row r="32" spans="1:32" ht="48" x14ac:dyDescent="0.25">
      <c r="A32" s="62">
        <v>26</v>
      </c>
      <c r="B32" s="63" t="s">
        <v>146</v>
      </c>
      <c r="C32" s="63"/>
      <c r="D32" s="236" t="s">
        <v>88</v>
      </c>
      <c r="E32" s="227" t="s">
        <v>31</v>
      </c>
      <c r="F32" s="48" t="s">
        <v>89</v>
      </c>
      <c r="G32" s="16">
        <v>24921.24</v>
      </c>
      <c r="H32" s="10">
        <v>6</v>
      </c>
      <c r="I32" s="10">
        <v>2</v>
      </c>
      <c r="J32" s="10">
        <v>4</v>
      </c>
      <c r="K32" s="16">
        <v>4</v>
      </c>
      <c r="L32" s="16">
        <v>4</v>
      </c>
      <c r="M32" s="16">
        <v>0</v>
      </c>
      <c r="N32" s="14">
        <f t="shared" si="1"/>
        <v>66.666666666666657</v>
      </c>
      <c r="O32" s="14">
        <v>4365.1899999999996</v>
      </c>
      <c r="P32" s="14">
        <f t="shared" si="2"/>
        <v>4365.1899999999996</v>
      </c>
      <c r="Q32" s="14">
        <f t="shared" si="3"/>
        <v>100</v>
      </c>
      <c r="R32" s="14">
        <f t="shared" si="13"/>
        <v>4365.1899999999996</v>
      </c>
      <c r="S32" s="14">
        <f t="shared" si="4"/>
        <v>100</v>
      </c>
      <c r="T32" s="14">
        <v>0</v>
      </c>
      <c r="U32" s="14">
        <f t="shared" si="5"/>
        <v>0</v>
      </c>
      <c r="V32" s="73">
        <v>1</v>
      </c>
      <c r="W32" s="73">
        <v>3</v>
      </c>
      <c r="X32" s="73">
        <v>0</v>
      </c>
      <c r="Y32" s="33">
        <f t="shared" si="6"/>
        <v>16.666666666666664</v>
      </c>
      <c r="Z32" s="161">
        <v>1534.68</v>
      </c>
      <c r="AA32" s="33">
        <f t="shared" si="9"/>
        <v>1534.68</v>
      </c>
      <c r="AB32" s="33">
        <f t="shared" si="12"/>
        <v>100</v>
      </c>
      <c r="AC32" s="33">
        <f t="shared" si="10"/>
        <v>1534.68</v>
      </c>
      <c r="AD32" s="33">
        <f t="shared" si="7"/>
        <v>100</v>
      </c>
      <c r="AE32" s="33">
        <f t="shared" si="11"/>
        <v>0</v>
      </c>
      <c r="AF32" s="14">
        <f t="shared" si="8"/>
        <v>0</v>
      </c>
    </row>
    <row r="33" spans="1:32" ht="48" x14ac:dyDescent="0.25">
      <c r="A33" s="62">
        <v>27</v>
      </c>
      <c r="B33" s="63" t="s">
        <v>146</v>
      </c>
      <c r="C33" s="63"/>
      <c r="D33" s="236" t="s">
        <v>90</v>
      </c>
      <c r="E33" s="227" t="s">
        <v>60</v>
      </c>
      <c r="F33" s="48" t="s">
        <v>91</v>
      </c>
      <c r="G33" s="16">
        <v>0</v>
      </c>
      <c r="H33" s="10">
        <v>5</v>
      </c>
      <c r="I33" s="10">
        <v>1</v>
      </c>
      <c r="J33" s="10">
        <v>4</v>
      </c>
      <c r="K33" s="16">
        <v>0</v>
      </c>
      <c r="L33" s="16">
        <v>0</v>
      </c>
      <c r="M33" s="16">
        <v>0</v>
      </c>
      <c r="N33" s="14">
        <f t="shared" si="1"/>
        <v>0</v>
      </c>
      <c r="O33" s="14">
        <v>0</v>
      </c>
      <c r="P33" s="14">
        <f t="shared" si="2"/>
        <v>0</v>
      </c>
      <c r="Q33" s="14">
        <f t="shared" si="3"/>
        <v>0</v>
      </c>
      <c r="R33" s="14">
        <f t="shared" si="13"/>
        <v>0</v>
      </c>
      <c r="S33" s="14">
        <f t="shared" si="4"/>
        <v>0</v>
      </c>
      <c r="T33" s="14">
        <v>0</v>
      </c>
      <c r="U33" s="14">
        <f t="shared" si="5"/>
        <v>0</v>
      </c>
      <c r="V33" s="73">
        <v>0</v>
      </c>
      <c r="W33" s="73">
        <v>0</v>
      </c>
      <c r="X33" s="73">
        <v>0</v>
      </c>
      <c r="Y33" s="33">
        <f t="shared" si="6"/>
        <v>0</v>
      </c>
      <c r="Z33" s="161">
        <v>0</v>
      </c>
      <c r="AA33" s="33">
        <f t="shared" si="9"/>
        <v>0</v>
      </c>
      <c r="AB33" s="33">
        <v>0</v>
      </c>
      <c r="AC33" s="33">
        <f t="shared" si="10"/>
        <v>0</v>
      </c>
      <c r="AD33" s="33">
        <f t="shared" si="7"/>
        <v>0</v>
      </c>
      <c r="AE33" s="33">
        <f t="shared" si="11"/>
        <v>0</v>
      </c>
      <c r="AF33" s="14">
        <f t="shared" si="8"/>
        <v>0</v>
      </c>
    </row>
    <row r="34" spans="1:32" ht="48" x14ac:dyDescent="0.25">
      <c r="A34" s="62">
        <v>28</v>
      </c>
      <c r="B34" s="63" t="s">
        <v>146</v>
      </c>
      <c r="C34" s="63"/>
      <c r="D34" s="236" t="s">
        <v>92</v>
      </c>
      <c r="E34" s="227" t="s">
        <v>68</v>
      </c>
      <c r="F34" s="48" t="s">
        <v>93</v>
      </c>
      <c r="G34" s="16">
        <v>14490.35</v>
      </c>
      <c r="H34" s="10">
        <v>47</v>
      </c>
      <c r="I34" s="10">
        <v>16</v>
      </c>
      <c r="J34" s="10">
        <v>26</v>
      </c>
      <c r="K34" s="16">
        <v>21</v>
      </c>
      <c r="L34" s="16">
        <v>21</v>
      </c>
      <c r="M34" s="16">
        <v>2</v>
      </c>
      <c r="N34" s="14">
        <f t="shared" si="1"/>
        <v>44.680851063829785</v>
      </c>
      <c r="O34" s="14">
        <v>14490.35</v>
      </c>
      <c r="P34" s="14">
        <f t="shared" si="2"/>
        <v>14490.35</v>
      </c>
      <c r="Q34" s="14">
        <f t="shared" si="3"/>
        <v>100</v>
      </c>
      <c r="R34" s="14">
        <f t="shared" si="13"/>
        <v>791.70000000000073</v>
      </c>
      <c r="S34" s="14">
        <f t="shared" si="4"/>
        <v>5.4636361440544965</v>
      </c>
      <c r="T34" s="14">
        <v>13698.65</v>
      </c>
      <c r="U34" s="14">
        <f t="shared" si="5"/>
        <v>94.53636385594551</v>
      </c>
      <c r="V34" s="73">
        <v>21</v>
      </c>
      <c r="W34" s="73">
        <v>29</v>
      </c>
      <c r="X34" s="73">
        <v>0</v>
      </c>
      <c r="Y34" s="33">
        <f t="shared" si="6"/>
        <v>44.680851063829785</v>
      </c>
      <c r="Z34" s="161">
        <v>16080.91</v>
      </c>
      <c r="AA34" s="33">
        <f t="shared" si="9"/>
        <v>29779.559999999998</v>
      </c>
      <c r="AB34" s="33">
        <f t="shared" si="12"/>
        <v>100</v>
      </c>
      <c r="AC34" s="33">
        <f t="shared" si="10"/>
        <v>29779.559999999998</v>
      </c>
      <c r="AD34" s="33">
        <f t="shared" si="7"/>
        <v>100</v>
      </c>
      <c r="AE34" s="33">
        <f t="shared" si="11"/>
        <v>0</v>
      </c>
      <c r="AF34" s="14">
        <f t="shared" si="8"/>
        <v>0</v>
      </c>
    </row>
    <row r="35" spans="1:32" ht="48" x14ac:dyDescent="0.25">
      <c r="A35" s="62">
        <v>29</v>
      </c>
      <c r="B35" s="63" t="s">
        <v>146</v>
      </c>
      <c r="C35" s="63"/>
      <c r="D35" s="236" t="s">
        <v>94</v>
      </c>
      <c r="E35" s="227" t="s">
        <v>95</v>
      </c>
      <c r="F35" s="48" t="s">
        <v>96</v>
      </c>
      <c r="G35" s="16">
        <v>28200.33</v>
      </c>
      <c r="H35" s="10">
        <v>22</v>
      </c>
      <c r="I35" s="10">
        <v>2</v>
      </c>
      <c r="J35" s="10">
        <v>18</v>
      </c>
      <c r="K35" s="16">
        <v>18</v>
      </c>
      <c r="L35" s="16">
        <v>30</v>
      </c>
      <c r="M35" s="16">
        <v>0</v>
      </c>
      <c r="N35" s="14">
        <f t="shared" si="1"/>
        <v>81.818181818181827</v>
      </c>
      <c r="O35" s="14">
        <v>19362.349999999999</v>
      </c>
      <c r="P35" s="14">
        <f t="shared" si="2"/>
        <v>19362.349999999999</v>
      </c>
      <c r="Q35" s="14">
        <f t="shared" si="3"/>
        <v>100</v>
      </c>
      <c r="R35" s="14">
        <f t="shared" si="13"/>
        <v>15127.059999999998</v>
      </c>
      <c r="S35" s="14">
        <f t="shared" si="4"/>
        <v>78.126157207157192</v>
      </c>
      <c r="T35" s="14">
        <v>4235.29</v>
      </c>
      <c r="U35" s="14">
        <f t="shared" si="5"/>
        <v>21.873842792842812</v>
      </c>
      <c r="V35" s="73">
        <v>3</v>
      </c>
      <c r="W35" s="73">
        <v>5</v>
      </c>
      <c r="X35" s="73">
        <v>0</v>
      </c>
      <c r="Y35" s="33">
        <f t="shared" si="6"/>
        <v>13.636363636363635</v>
      </c>
      <c r="Z35" s="161">
        <v>2769.72</v>
      </c>
      <c r="AA35" s="33">
        <f t="shared" si="9"/>
        <v>7005.01</v>
      </c>
      <c r="AB35" s="33">
        <f t="shared" si="12"/>
        <v>100</v>
      </c>
      <c r="AC35" s="33">
        <f t="shared" si="10"/>
        <v>7005.01</v>
      </c>
      <c r="AD35" s="33">
        <f t="shared" si="7"/>
        <v>100</v>
      </c>
      <c r="AE35" s="33">
        <f t="shared" si="11"/>
        <v>0</v>
      </c>
      <c r="AF35" s="14">
        <f t="shared" si="8"/>
        <v>0</v>
      </c>
    </row>
    <row r="36" spans="1:32" ht="36" x14ac:dyDescent="0.25">
      <c r="A36" s="62">
        <v>30</v>
      </c>
      <c r="B36" s="63" t="s">
        <v>146</v>
      </c>
      <c r="C36" s="63"/>
      <c r="D36" s="236" t="s">
        <v>97</v>
      </c>
      <c r="E36" s="227" t="s">
        <v>63</v>
      </c>
      <c r="F36" s="48" t="s">
        <v>98</v>
      </c>
      <c r="G36" s="16">
        <v>10843.88</v>
      </c>
      <c r="H36" s="10">
        <v>34</v>
      </c>
      <c r="I36" s="10">
        <v>2</v>
      </c>
      <c r="J36" s="10">
        <v>31</v>
      </c>
      <c r="K36" s="16">
        <v>30</v>
      </c>
      <c r="L36" s="16">
        <v>30</v>
      </c>
      <c r="M36" s="16">
        <v>0</v>
      </c>
      <c r="N36" s="14">
        <f t="shared" si="1"/>
        <v>88.235294117647058</v>
      </c>
      <c r="O36" s="14">
        <v>8012.63</v>
      </c>
      <c r="P36" s="14">
        <f t="shared" si="2"/>
        <v>8012.63</v>
      </c>
      <c r="Q36" s="14">
        <f t="shared" si="3"/>
        <v>100</v>
      </c>
      <c r="R36" s="14">
        <f t="shared" si="13"/>
        <v>6887.59</v>
      </c>
      <c r="S36" s="14">
        <f t="shared" si="4"/>
        <v>85.95916696515377</v>
      </c>
      <c r="T36" s="14">
        <v>1125.04</v>
      </c>
      <c r="U36" s="14">
        <f t="shared" si="5"/>
        <v>14.040833034846237</v>
      </c>
      <c r="V36" s="73">
        <v>1</v>
      </c>
      <c r="W36" s="73">
        <v>1</v>
      </c>
      <c r="X36" s="73">
        <v>0</v>
      </c>
      <c r="Y36" s="33">
        <f t="shared" si="6"/>
        <v>2.9411764705882351</v>
      </c>
      <c r="Z36" s="161">
        <v>2111.87</v>
      </c>
      <c r="AA36" s="33">
        <f t="shared" si="9"/>
        <v>3236.91</v>
      </c>
      <c r="AB36" s="33">
        <f t="shared" si="12"/>
        <v>100</v>
      </c>
      <c r="AC36" s="33">
        <f t="shared" si="10"/>
        <v>3236.91</v>
      </c>
      <c r="AD36" s="33">
        <f t="shared" si="7"/>
        <v>100</v>
      </c>
      <c r="AE36" s="33">
        <f t="shared" si="11"/>
        <v>0</v>
      </c>
      <c r="AF36" s="14">
        <f t="shared" si="8"/>
        <v>0</v>
      </c>
    </row>
    <row r="37" spans="1:32" ht="48" x14ac:dyDescent="0.25">
      <c r="A37" s="62">
        <v>31</v>
      </c>
      <c r="B37" s="63" t="s">
        <v>146</v>
      </c>
      <c r="C37" s="63"/>
      <c r="D37" s="236" t="s">
        <v>99</v>
      </c>
      <c r="E37" s="227" t="s">
        <v>31</v>
      </c>
      <c r="F37" s="48" t="s">
        <v>100</v>
      </c>
      <c r="G37" s="16">
        <v>28300.68</v>
      </c>
      <c r="H37" s="10">
        <v>13</v>
      </c>
      <c r="I37" s="10">
        <v>2</v>
      </c>
      <c r="J37" s="10">
        <v>7</v>
      </c>
      <c r="K37" s="16">
        <v>5</v>
      </c>
      <c r="L37" s="16">
        <v>5</v>
      </c>
      <c r="M37" s="16">
        <v>0</v>
      </c>
      <c r="N37" s="14">
        <f t="shared" si="1"/>
        <v>38.461538461538467</v>
      </c>
      <c r="O37" s="14">
        <v>6324.79</v>
      </c>
      <c r="P37" s="14">
        <f t="shared" si="2"/>
        <v>6324.79</v>
      </c>
      <c r="Q37" s="14">
        <f t="shared" si="3"/>
        <v>100</v>
      </c>
      <c r="R37" s="14">
        <f t="shared" si="13"/>
        <v>3861.38</v>
      </c>
      <c r="S37" s="14">
        <f t="shared" si="4"/>
        <v>61.051513172769376</v>
      </c>
      <c r="T37" s="14">
        <v>2463.41</v>
      </c>
      <c r="U37" s="14">
        <f t="shared" si="5"/>
        <v>38.948486827230624</v>
      </c>
      <c r="V37" s="73">
        <v>2</v>
      </c>
      <c r="W37" s="73">
        <v>2</v>
      </c>
      <c r="X37" s="73">
        <v>0</v>
      </c>
      <c r="Y37" s="33">
        <f t="shared" si="6"/>
        <v>15.384615384615385</v>
      </c>
      <c r="Z37" s="161">
        <v>3439.32</v>
      </c>
      <c r="AA37" s="33">
        <f t="shared" si="9"/>
        <v>5902.73</v>
      </c>
      <c r="AB37" s="33">
        <f t="shared" si="12"/>
        <v>100</v>
      </c>
      <c r="AC37" s="33">
        <f>AA37</f>
        <v>5902.73</v>
      </c>
      <c r="AD37" s="33">
        <f t="shared" si="7"/>
        <v>100</v>
      </c>
      <c r="AE37" s="33">
        <f t="shared" si="11"/>
        <v>0</v>
      </c>
      <c r="AF37" s="14">
        <f t="shared" si="8"/>
        <v>0</v>
      </c>
    </row>
    <row r="38" spans="1:32" ht="60" x14ac:dyDescent="0.25">
      <c r="A38" s="62">
        <v>32</v>
      </c>
      <c r="B38" s="63" t="s">
        <v>146</v>
      </c>
      <c r="C38" s="63"/>
      <c r="D38" s="236" t="s">
        <v>101</v>
      </c>
      <c r="E38" s="227" t="s">
        <v>31</v>
      </c>
      <c r="F38" s="48" t="s">
        <v>102</v>
      </c>
      <c r="G38" s="16">
        <v>18082.93</v>
      </c>
      <c r="H38" s="10">
        <v>13</v>
      </c>
      <c r="I38" s="10">
        <v>2</v>
      </c>
      <c r="J38" s="10">
        <v>10</v>
      </c>
      <c r="K38" s="16">
        <v>11</v>
      </c>
      <c r="L38" s="16">
        <v>11</v>
      </c>
      <c r="M38" s="16">
        <v>0</v>
      </c>
      <c r="N38" s="14">
        <f t="shared" si="1"/>
        <v>84.615384615384613</v>
      </c>
      <c r="O38" s="14">
        <v>8545.08</v>
      </c>
      <c r="P38" s="14">
        <f t="shared" si="2"/>
        <v>8545.08</v>
      </c>
      <c r="Q38" s="14">
        <f t="shared" si="3"/>
        <v>100</v>
      </c>
      <c r="R38" s="14">
        <f t="shared" si="13"/>
        <v>5888.09</v>
      </c>
      <c r="S38" s="14">
        <f t="shared" si="4"/>
        <v>68.906200995192563</v>
      </c>
      <c r="T38" s="14">
        <v>2656.99</v>
      </c>
      <c r="U38" s="14">
        <f t="shared" si="5"/>
        <v>31.093799004807444</v>
      </c>
      <c r="V38" s="73">
        <v>1</v>
      </c>
      <c r="W38" s="73">
        <v>1</v>
      </c>
      <c r="X38" s="73">
        <v>0</v>
      </c>
      <c r="Y38" s="33">
        <f t="shared" si="6"/>
        <v>7.6923076923076925</v>
      </c>
      <c r="Z38" s="161">
        <v>11042.64</v>
      </c>
      <c r="AA38" s="33">
        <f t="shared" si="9"/>
        <v>13699.63</v>
      </c>
      <c r="AB38" s="33">
        <f t="shared" si="12"/>
        <v>100</v>
      </c>
      <c r="AC38" s="33">
        <f t="shared" si="10"/>
        <v>13699.63</v>
      </c>
      <c r="AD38" s="33">
        <f t="shared" si="7"/>
        <v>100</v>
      </c>
      <c r="AE38" s="33">
        <f t="shared" si="11"/>
        <v>0</v>
      </c>
      <c r="AF38" s="14">
        <f t="shared" si="8"/>
        <v>0</v>
      </c>
    </row>
    <row r="39" spans="1:32" ht="60" x14ac:dyDescent="0.25">
      <c r="A39" s="62">
        <v>33</v>
      </c>
      <c r="B39" s="63" t="s">
        <v>146</v>
      </c>
      <c r="C39" s="63"/>
      <c r="D39" s="236" t="s">
        <v>103</v>
      </c>
      <c r="E39" s="227" t="s">
        <v>68</v>
      </c>
      <c r="F39" s="48" t="s">
        <v>104</v>
      </c>
      <c r="G39" s="16">
        <v>67227.73</v>
      </c>
      <c r="H39" s="10">
        <v>67</v>
      </c>
      <c r="I39" s="10">
        <v>13</v>
      </c>
      <c r="J39" s="10">
        <v>47</v>
      </c>
      <c r="K39" s="16">
        <v>22</v>
      </c>
      <c r="L39" s="16">
        <v>22</v>
      </c>
      <c r="M39" s="16">
        <v>0</v>
      </c>
      <c r="N39" s="14">
        <f t="shared" si="1"/>
        <v>32.835820895522389</v>
      </c>
      <c r="O39" s="14">
        <v>31050.46</v>
      </c>
      <c r="P39" s="14">
        <f t="shared" si="2"/>
        <v>31050.46</v>
      </c>
      <c r="Q39" s="14">
        <f t="shared" si="3"/>
        <v>100</v>
      </c>
      <c r="R39" s="14">
        <f t="shared" si="13"/>
        <v>13879.309999999998</v>
      </c>
      <c r="S39" s="14">
        <f t="shared" si="4"/>
        <v>44.699208965020162</v>
      </c>
      <c r="T39" s="14">
        <v>17171.150000000001</v>
      </c>
      <c r="U39" s="14">
        <f t="shared" si="5"/>
        <v>55.300791034979845</v>
      </c>
      <c r="V39" s="73">
        <v>12</v>
      </c>
      <c r="W39" s="73">
        <v>18</v>
      </c>
      <c r="X39" s="73">
        <v>0</v>
      </c>
      <c r="Y39" s="33">
        <f t="shared" si="6"/>
        <v>17.910447761194028</v>
      </c>
      <c r="Z39" s="161">
        <v>23758.799999999999</v>
      </c>
      <c r="AA39" s="33">
        <f t="shared" si="9"/>
        <v>40929.949999999997</v>
      </c>
      <c r="AB39" s="33">
        <f t="shared" si="12"/>
        <v>100</v>
      </c>
      <c r="AC39" s="33">
        <f t="shared" si="10"/>
        <v>40929.949999999997</v>
      </c>
      <c r="AD39" s="33">
        <f t="shared" si="7"/>
        <v>100</v>
      </c>
      <c r="AE39" s="33">
        <f t="shared" si="11"/>
        <v>0</v>
      </c>
      <c r="AF39" s="14">
        <f t="shared" si="8"/>
        <v>0</v>
      </c>
    </row>
    <row r="40" spans="1:32" ht="48" x14ac:dyDescent="0.25">
      <c r="A40" s="62">
        <v>34</v>
      </c>
      <c r="B40" s="63" t="s">
        <v>146</v>
      </c>
      <c r="C40" s="63"/>
      <c r="D40" s="236" t="s">
        <v>105</v>
      </c>
      <c r="E40" s="227" t="s">
        <v>106</v>
      </c>
      <c r="F40" s="48" t="s">
        <v>107</v>
      </c>
      <c r="G40" s="16">
        <v>20473.14</v>
      </c>
      <c r="H40" s="10">
        <v>18</v>
      </c>
      <c r="I40" s="10">
        <v>3</v>
      </c>
      <c r="J40" s="10">
        <v>14</v>
      </c>
      <c r="K40" s="16">
        <v>12</v>
      </c>
      <c r="L40" s="16">
        <v>12</v>
      </c>
      <c r="M40" s="16">
        <v>0</v>
      </c>
      <c r="N40" s="14">
        <f t="shared" si="1"/>
        <v>66.666666666666657</v>
      </c>
      <c r="O40" s="14">
        <v>20473.14</v>
      </c>
      <c r="P40" s="14">
        <f t="shared" si="2"/>
        <v>20473.14</v>
      </c>
      <c r="Q40" s="14">
        <f t="shared" si="3"/>
        <v>100</v>
      </c>
      <c r="R40" s="14">
        <f t="shared" si="13"/>
        <v>0</v>
      </c>
      <c r="S40" s="14">
        <f t="shared" si="4"/>
        <v>0</v>
      </c>
      <c r="T40" s="14">
        <v>20473.14</v>
      </c>
      <c r="U40" s="14">
        <f t="shared" si="5"/>
        <v>100</v>
      </c>
      <c r="V40" s="73">
        <v>2</v>
      </c>
      <c r="W40" s="73">
        <v>3</v>
      </c>
      <c r="X40" s="73">
        <v>0</v>
      </c>
      <c r="Y40" s="33">
        <f t="shared" si="6"/>
        <v>11.111111111111111</v>
      </c>
      <c r="Z40" s="161">
        <v>12193.69</v>
      </c>
      <c r="AA40" s="33">
        <f t="shared" si="9"/>
        <v>32666.83</v>
      </c>
      <c r="AB40" s="33">
        <f t="shared" si="12"/>
        <v>100</v>
      </c>
      <c r="AC40" s="33">
        <f t="shared" si="10"/>
        <v>32666.83</v>
      </c>
      <c r="AD40" s="33">
        <f t="shared" si="7"/>
        <v>100</v>
      </c>
      <c r="AE40" s="33">
        <f t="shared" si="11"/>
        <v>0</v>
      </c>
      <c r="AF40" s="14">
        <f t="shared" si="8"/>
        <v>0</v>
      </c>
    </row>
    <row r="41" spans="1:32" ht="48" x14ac:dyDescent="0.25">
      <c r="A41" s="62">
        <v>35</v>
      </c>
      <c r="B41" s="63" t="s">
        <v>146</v>
      </c>
      <c r="C41" s="63"/>
      <c r="D41" s="236" t="s">
        <v>108</v>
      </c>
      <c r="E41" s="227" t="s">
        <v>68</v>
      </c>
      <c r="F41" s="48" t="s">
        <v>109</v>
      </c>
      <c r="G41" s="16">
        <v>27508.22</v>
      </c>
      <c r="H41" s="10">
        <v>15</v>
      </c>
      <c r="I41" s="10">
        <v>4</v>
      </c>
      <c r="J41" s="10">
        <v>10</v>
      </c>
      <c r="K41" s="16">
        <v>10</v>
      </c>
      <c r="L41" s="16">
        <v>10</v>
      </c>
      <c r="M41" s="16">
        <v>1</v>
      </c>
      <c r="N41" s="14">
        <f t="shared" si="1"/>
        <v>66.666666666666657</v>
      </c>
      <c r="O41" s="14">
        <v>7877.95</v>
      </c>
      <c r="P41" s="14">
        <f t="shared" si="2"/>
        <v>7877.95</v>
      </c>
      <c r="Q41" s="14">
        <f t="shared" si="3"/>
        <v>100</v>
      </c>
      <c r="R41" s="14">
        <f t="shared" si="13"/>
        <v>5473.74</v>
      </c>
      <c r="S41" s="14">
        <f t="shared" si="4"/>
        <v>69.481781427909539</v>
      </c>
      <c r="T41" s="14">
        <v>2404.21</v>
      </c>
      <c r="U41" s="14">
        <f t="shared" si="5"/>
        <v>30.518218572090454</v>
      </c>
      <c r="V41" s="73">
        <v>1</v>
      </c>
      <c r="W41" s="73">
        <v>1</v>
      </c>
      <c r="X41" s="73">
        <v>0</v>
      </c>
      <c r="Y41" s="33">
        <f t="shared" si="6"/>
        <v>6.666666666666667</v>
      </c>
      <c r="Z41" s="161">
        <v>1383.77</v>
      </c>
      <c r="AA41" s="33">
        <f t="shared" si="9"/>
        <v>3787.98</v>
      </c>
      <c r="AB41" s="33">
        <f t="shared" si="12"/>
        <v>100</v>
      </c>
      <c r="AC41" s="33">
        <f t="shared" si="10"/>
        <v>3787.98</v>
      </c>
      <c r="AD41" s="33">
        <f t="shared" si="7"/>
        <v>100</v>
      </c>
      <c r="AE41" s="33">
        <f t="shared" si="11"/>
        <v>0</v>
      </c>
      <c r="AF41" s="14">
        <f t="shared" si="8"/>
        <v>0</v>
      </c>
    </row>
    <row r="42" spans="1:32" ht="36" x14ac:dyDescent="0.25">
      <c r="A42" s="62">
        <v>36</v>
      </c>
      <c r="B42" s="63" t="s">
        <v>146</v>
      </c>
      <c r="C42" s="63"/>
      <c r="D42" s="236" t="s">
        <v>110</v>
      </c>
      <c r="E42" s="227" t="s">
        <v>68</v>
      </c>
      <c r="F42" s="48" t="s">
        <v>111</v>
      </c>
      <c r="G42" s="16">
        <v>25928.42</v>
      </c>
      <c r="H42" s="10">
        <v>17</v>
      </c>
      <c r="I42" s="10">
        <v>4</v>
      </c>
      <c r="J42" s="10">
        <v>13</v>
      </c>
      <c r="K42" s="16">
        <v>11</v>
      </c>
      <c r="L42" s="16">
        <v>11</v>
      </c>
      <c r="M42" s="16">
        <v>0</v>
      </c>
      <c r="N42" s="14">
        <f t="shared" si="1"/>
        <v>64.705882352941174</v>
      </c>
      <c r="O42" s="14">
        <v>15021.14</v>
      </c>
      <c r="P42" s="14">
        <f t="shared" si="2"/>
        <v>15021.14</v>
      </c>
      <c r="Q42" s="14">
        <f t="shared" si="3"/>
        <v>100</v>
      </c>
      <c r="R42" s="14">
        <f t="shared" si="13"/>
        <v>6059.6999999999989</v>
      </c>
      <c r="S42" s="14">
        <f t="shared" si="4"/>
        <v>40.341145878408689</v>
      </c>
      <c r="T42" s="14">
        <v>8961.44</v>
      </c>
      <c r="U42" s="14">
        <f t="shared" si="5"/>
        <v>59.658854121591311</v>
      </c>
      <c r="V42" s="73">
        <v>1</v>
      </c>
      <c r="W42" s="73">
        <v>1</v>
      </c>
      <c r="X42" s="73">
        <v>0</v>
      </c>
      <c r="Y42" s="33">
        <f t="shared" si="6"/>
        <v>5.8823529411764701</v>
      </c>
      <c r="Z42" s="161">
        <v>1790.23</v>
      </c>
      <c r="AA42" s="33">
        <f t="shared" si="9"/>
        <v>10751.67</v>
      </c>
      <c r="AB42" s="33">
        <f t="shared" si="12"/>
        <v>100</v>
      </c>
      <c r="AC42" s="33">
        <f t="shared" si="10"/>
        <v>10751.67</v>
      </c>
      <c r="AD42" s="33">
        <f t="shared" si="7"/>
        <v>100</v>
      </c>
      <c r="AE42" s="33">
        <f t="shared" si="11"/>
        <v>0</v>
      </c>
      <c r="AF42" s="14">
        <f t="shared" si="8"/>
        <v>0</v>
      </c>
    </row>
    <row r="43" spans="1:32" ht="48" x14ac:dyDescent="0.25">
      <c r="A43" s="62">
        <v>37</v>
      </c>
      <c r="B43" s="63" t="s">
        <v>146</v>
      </c>
      <c r="C43" s="63"/>
      <c r="D43" s="236" t="s">
        <v>112</v>
      </c>
      <c r="E43" s="227" t="s">
        <v>113</v>
      </c>
      <c r="F43" s="48" t="s">
        <v>114</v>
      </c>
      <c r="G43" s="16">
        <v>3737.06</v>
      </c>
      <c r="H43" s="10">
        <v>6</v>
      </c>
      <c r="I43" s="10">
        <v>1</v>
      </c>
      <c r="J43" s="10">
        <v>5</v>
      </c>
      <c r="K43" s="16">
        <v>3</v>
      </c>
      <c r="L43" s="16">
        <v>5</v>
      </c>
      <c r="M43" s="16">
        <v>0</v>
      </c>
      <c r="N43" s="14">
        <f t="shared" si="1"/>
        <v>50</v>
      </c>
      <c r="O43" s="14">
        <v>3737.06</v>
      </c>
      <c r="P43" s="14">
        <f t="shared" si="2"/>
        <v>3737.06</v>
      </c>
      <c r="Q43" s="14">
        <f t="shared" si="3"/>
        <v>100</v>
      </c>
      <c r="R43" s="14">
        <f t="shared" si="13"/>
        <v>2557.31</v>
      </c>
      <c r="S43" s="14">
        <f t="shared" si="4"/>
        <v>68.431066132200186</v>
      </c>
      <c r="T43" s="14">
        <v>1179.75</v>
      </c>
      <c r="U43" s="14">
        <f t="shared" si="5"/>
        <v>31.568933867799821</v>
      </c>
      <c r="V43" s="73">
        <v>3</v>
      </c>
      <c r="W43" s="73">
        <v>3</v>
      </c>
      <c r="X43" s="73">
        <v>0</v>
      </c>
      <c r="Y43" s="33">
        <f t="shared" si="6"/>
        <v>50</v>
      </c>
      <c r="Z43" s="161">
        <v>3076.79</v>
      </c>
      <c r="AA43" s="33">
        <f t="shared" si="9"/>
        <v>4256.54</v>
      </c>
      <c r="AB43" s="33">
        <f t="shared" si="12"/>
        <v>100</v>
      </c>
      <c r="AC43" s="33">
        <f t="shared" si="10"/>
        <v>4256.54</v>
      </c>
      <c r="AD43" s="33">
        <f t="shared" si="7"/>
        <v>100</v>
      </c>
      <c r="AE43" s="33">
        <f t="shared" si="11"/>
        <v>0</v>
      </c>
      <c r="AF43" s="14">
        <f t="shared" si="8"/>
        <v>0</v>
      </c>
    </row>
    <row r="44" spans="1:32" ht="36" x14ac:dyDescent="0.25">
      <c r="A44" s="62">
        <v>38</v>
      </c>
      <c r="B44" s="63" t="s">
        <v>146</v>
      </c>
      <c r="C44" s="63"/>
      <c r="D44" s="236" t="s">
        <v>115</v>
      </c>
      <c r="E44" s="227" t="s">
        <v>106</v>
      </c>
      <c r="F44" s="48" t="s">
        <v>116</v>
      </c>
      <c r="G44" s="16">
        <v>50006.38</v>
      </c>
      <c r="H44" s="10">
        <v>21</v>
      </c>
      <c r="I44" s="10">
        <v>1</v>
      </c>
      <c r="J44" s="10">
        <v>20</v>
      </c>
      <c r="K44" s="16">
        <v>15</v>
      </c>
      <c r="L44" s="16">
        <v>19</v>
      </c>
      <c r="M44" s="16">
        <v>1</v>
      </c>
      <c r="N44" s="14">
        <f t="shared" si="1"/>
        <v>71.428571428571431</v>
      </c>
      <c r="O44" s="14">
        <v>27105.63</v>
      </c>
      <c r="P44" s="14">
        <f t="shared" si="2"/>
        <v>27105.63</v>
      </c>
      <c r="Q44" s="14">
        <f t="shared" si="3"/>
        <v>100</v>
      </c>
      <c r="R44" s="14">
        <f t="shared" si="13"/>
        <v>12920.140000000001</v>
      </c>
      <c r="S44" s="14">
        <f t="shared" si="4"/>
        <v>47.665890813089383</v>
      </c>
      <c r="T44" s="14">
        <v>14185.49</v>
      </c>
      <c r="U44" s="14">
        <f t="shared" si="5"/>
        <v>52.334109186910617</v>
      </c>
      <c r="V44" s="73">
        <v>4</v>
      </c>
      <c r="W44" s="73">
        <v>5</v>
      </c>
      <c r="X44" s="73">
        <v>0</v>
      </c>
      <c r="Y44" s="33">
        <f t="shared" si="6"/>
        <v>19.047619047619047</v>
      </c>
      <c r="Z44" s="161">
        <v>5886.17</v>
      </c>
      <c r="AA44" s="33">
        <f t="shared" si="9"/>
        <v>20071.66</v>
      </c>
      <c r="AB44" s="33">
        <f t="shared" si="12"/>
        <v>100</v>
      </c>
      <c r="AC44" s="33">
        <f t="shared" si="10"/>
        <v>20071.66</v>
      </c>
      <c r="AD44" s="33">
        <f t="shared" si="7"/>
        <v>100</v>
      </c>
      <c r="AE44" s="33">
        <f t="shared" si="11"/>
        <v>0</v>
      </c>
      <c r="AF44" s="14">
        <f t="shared" si="8"/>
        <v>0</v>
      </c>
    </row>
    <row r="45" spans="1:32" ht="36" x14ac:dyDescent="0.25">
      <c r="A45" s="62">
        <v>39</v>
      </c>
      <c r="B45" s="63" t="s">
        <v>146</v>
      </c>
      <c r="C45" s="63"/>
      <c r="D45" s="236" t="s">
        <v>117</v>
      </c>
      <c r="E45" s="227" t="s">
        <v>31</v>
      </c>
      <c r="F45" s="48" t="s">
        <v>118</v>
      </c>
      <c r="G45" s="16">
        <v>35241.129999999997</v>
      </c>
      <c r="H45" s="10">
        <v>23</v>
      </c>
      <c r="I45" s="10">
        <v>6</v>
      </c>
      <c r="J45" s="10">
        <v>17</v>
      </c>
      <c r="K45" s="16">
        <v>9</v>
      </c>
      <c r="L45" s="16">
        <v>10</v>
      </c>
      <c r="M45" s="16">
        <v>0</v>
      </c>
      <c r="N45" s="14">
        <f t="shared" si="1"/>
        <v>39.130434782608695</v>
      </c>
      <c r="O45" s="14">
        <v>11125.2</v>
      </c>
      <c r="P45" s="14">
        <f t="shared" si="2"/>
        <v>11125.2</v>
      </c>
      <c r="Q45" s="14">
        <f t="shared" si="3"/>
        <v>100</v>
      </c>
      <c r="R45" s="14">
        <f t="shared" si="13"/>
        <v>6117.89</v>
      </c>
      <c r="S45" s="14">
        <f t="shared" si="4"/>
        <v>54.991281055621464</v>
      </c>
      <c r="T45" s="14">
        <v>5007.3100000000004</v>
      </c>
      <c r="U45" s="14">
        <f t="shared" si="5"/>
        <v>45.008718944378529</v>
      </c>
      <c r="V45" s="73">
        <v>13</v>
      </c>
      <c r="W45" s="73">
        <v>15</v>
      </c>
      <c r="X45" s="73">
        <v>1</v>
      </c>
      <c r="Y45" s="33">
        <f t="shared" si="6"/>
        <v>56.521739130434781</v>
      </c>
      <c r="Z45" s="161">
        <v>13622.51</v>
      </c>
      <c r="AA45" s="33">
        <f t="shared" si="9"/>
        <v>18629.82</v>
      </c>
      <c r="AB45" s="33">
        <f t="shared" si="12"/>
        <v>100</v>
      </c>
      <c r="AC45" s="33">
        <f t="shared" si="10"/>
        <v>18629.82</v>
      </c>
      <c r="AD45" s="33">
        <f t="shared" si="7"/>
        <v>100</v>
      </c>
      <c r="AE45" s="33">
        <f t="shared" si="11"/>
        <v>0</v>
      </c>
      <c r="AF45" s="14">
        <f t="shared" si="8"/>
        <v>0</v>
      </c>
    </row>
    <row r="46" spans="1:32" ht="36" x14ac:dyDescent="0.25">
      <c r="A46" s="62">
        <v>40</v>
      </c>
      <c r="B46" s="63" t="s">
        <v>146</v>
      </c>
      <c r="C46" s="63"/>
      <c r="D46" s="236" t="s">
        <v>119</v>
      </c>
      <c r="E46" s="227" t="s">
        <v>120</v>
      </c>
      <c r="F46" s="48" t="s">
        <v>121</v>
      </c>
      <c r="G46" s="16">
        <v>659.77</v>
      </c>
      <c r="H46" s="10">
        <v>0</v>
      </c>
      <c r="I46" s="10">
        <v>0</v>
      </c>
      <c r="J46" s="10">
        <v>0</v>
      </c>
      <c r="K46" s="16">
        <v>0</v>
      </c>
      <c r="L46" s="16">
        <v>0</v>
      </c>
      <c r="M46" s="16">
        <v>0</v>
      </c>
      <c r="N46" s="14">
        <f t="shared" si="1"/>
        <v>0</v>
      </c>
      <c r="O46" s="14">
        <v>0</v>
      </c>
      <c r="P46" s="14">
        <f t="shared" si="2"/>
        <v>0</v>
      </c>
      <c r="Q46" s="14">
        <f t="shared" si="3"/>
        <v>0</v>
      </c>
      <c r="R46" s="14">
        <f t="shared" si="13"/>
        <v>0</v>
      </c>
      <c r="S46" s="14">
        <f t="shared" si="4"/>
        <v>0</v>
      </c>
      <c r="T46" s="14">
        <v>0</v>
      </c>
      <c r="U46" s="14">
        <f t="shared" si="5"/>
        <v>0</v>
      </c>
      <c r="V46" s="73">
        <v>0</v>
      </c>
      <c r="W46" s="73">
        <v>0</v>
      </c>
      <c r="X46" s="73">
        <v>0</v>
      </c>
      <c r="Y46" s="33">
        <f t="shared" si="6"/>
        <v>0</v>
      </c>
      <c r="Z46" s="161">
        <v>0</v>
      </c>
      <c r="AA46" s="33">
        <f t="shared" si="9"/>
        <v>0</v>
      </c>
      <c r="AB46" s="33">
        <v>0</v>
      </c>
      <c r="AC46" s="33">
        <f t="shared" si="10"/>
        <v>0</v>
      </c>
      <c r="AD46" s="33">
        <f t="shared" si="7"/>
        <v>0</v>
      </c>
      <c r="AE46" s="33">
        <f t="shared" si="11"/>
        <v>0</v>
      </c>
      <c r="AF46" s="14">
        <f t="shared" si="8"/>
        <v>0</v>
      </c>
    </row>
    <row r="47" spans="1:32" ht="48" x14ac:dyDescent="0.25">
      <c r="A47" s="62">
        <v>41</v>
      </c>
      <c r="B47" s="63" t="s">
        <v>146</v>
      </c>
      <c r="C47" s="63"/>
      <c r="D47" s="236" t="s">
        <v>122</v>
      </c>
      <c r="E47" s="227" t="s">
        <v>31</v>
      </c>
      <c r="F47" s="48" t="s">
        <v>123</v>
      </c>
      <c r="G47" s="16">
        <v>0</v>
      </c>
      <c r="H47" s="10">
        <v>0</v>
      </c>
      <c r="I47" s="10">
        <v>0</v>
      </c>
      <c r="J47" s="10">
        <v>0</v>
      </c>
      <c r="K47" s="16">
        <v>0</v>
      </c>
      <c r="L47" s="16">
        <v>0</v>
      </c>
      <c r="M47" s="16">
        <v>0</v>
      </c>
      <c r="N47" s="14">
        <f t="shared" si="1"/>
        <v>0</v>
      </c>
      <c r="O47" s="14">
        <v>0</v>
      </c>
      <c r="P47" s="14">
        <f t="shared" si="2"/>
        <v>0</v>
      </c>
      <c r="Q47" s="14">
        <f t="shared" si="3"/>
        <v>0</v>
      </c>
      <c r="R47" s="14">
        <f t="shared" si="13"/>
        <v>0</v>
      </c>
      <c r="S47" s="14">
        <f t="shared" si="4"/>
        <v>0</v>
      </c>
      <c r="T47" s="14">
        <v>0</v>
      </c>
      <c r="U47" s="14">
        <f t="shared" si="5"/>
        <v>0</v>
      </c>
      <c r="V47" s="73">
        <v>0</v>
      </c>
      <c r="W47" s="73">
        <v>0</v>
      </c>
      <c r="X47" s="73">
        <v>0</v>
      </c>
      <c r="Y47" s="33">
        <f t="shared" si="6"/>
        <v>0</v>
      </c>
      <c r="Z47" s="161">
        <v>0</v>
      </c>
      <c r="AA47" s="33">
        <f t="shared" si="9"/>
        <v>0</v>
      </c>
      <c r="AB47" s="33">
        <v>0</v>
      </c>
      <c r="AC47" s="33">
        <f t="shared" si="10"/>
        <v>0</v>
      </c>
      <c r="AD47" s="33">
        <f t="shared" si="7"/>
        <v>0</v>
      </c>
      <c r="AE47" s="33">
        <f t="shared" si="11"/>
        <v>0</v>
      </c>
      <c r="AF47" s="14">
        <f t="shared" si="8"/>
        <v>0</v>
      </c>
    </row>
    <row r="48" spans="1:32" ht="36" x14ac:dyDescent="0.25">
      <c r="A48" s="62">
        <v>42</v>
      </c>
      <c r="B48" s="63" t="s">
        <v>146</v>
      </c>
      <c r="C48" s="63"/>
      <c r="D48" s="236" t="s">
        <v>124</v>
      </c>
      <c r="E48" s="227" t="s">
        <v>106</v>
      </c>
      <c r="F48" s="48" t="s">
        <v>125</v>
      </c>
      <c r="G48" s="16">
        <v>33437.410000000003</v>
      </c>
      <c r="H48" s="10">
        <v>18</v>
      </c>
      <c r="I48" s="10">
        <v>4</v>
      </c>
      <c r="J48" s="10">
        <v>9</v>
      </c>
      <c r="K48" s="16">
        <v>11</v>
      </c>
      <c r="L48" s="16">
        <v>12</v>
      </c>
      <c r="M48" s="16">
        <v>0</v>
      </c>
      <c r="N48" s="14">
        <f t="shared" si="1"/>
        <v>61.111111111111114</v>
      </c>
      <c r="O48" s="14">
        <v>13801.29</v>
      </c>
      <c r="P48" s="14">
        <f t="shared" si="2"/>
        <v>13801.29</v>
      </c>
      <c r="Q48" s="14">
        <f t="shared" si="3"/>
        <v>100</v>
      </c>
      <c r="R48" s="14">
        <f t="shared" si="13"/>
        <v>5005.7400000000016</v>
      </c>
      <c r="S48" s="14">
        <f t="shared" si="4"/>
        <v>36.270087796140807</v>
      </c>
      <c r="T48" s="14">
        <v>8795.5499999999993</v>
      </c>
      <c r="U48" s="14">
        <f t="shared" si="5"/>
        <v>63.729912203859193</v>
      </c>
      <c r="V48" s="73">
        <v>5</v>
      </c>
      <c r="W48" s="73">
        <v>7</v>
      </c>
      <c r="X48" s="73">
        <v>0</v>
      </c>
      <c r="Y48" s="33">
        <f t="shared" si="6"/>
        <v>27.777777777777779</v>
      </c>
      <c r="Z48" s="161">
        <v>18067.71</v>
      </c>
      <c r="AA48" s="33">
        <f t="shared" si="9"/>
        <v>26863.26</v>
      </c>
      <c r="AB48" s="33">
        <f t="shared" si="12"/>
        <v>100</v>
      </c>
      <c r="AC48" s="33">
        <f t="shared" si="10"/>
        <v>26863.26</v>
      </c>
      <c r="AD48" s="33">
        <f t="shared" si="7"/>
        <v>100</v>
      </c>
      <c r="AE48" s="33">
        <f t="shared" si="11"/>
        <v>0</v>
      </c>
      <c r="AF48" s="14">
        <f t="shared" si="8"/>
        <v>0</v>
      </c>
    </row>
    <row r="49" spans="1:32" ht="36" x14ac:dyDescent="0.25">
      <c r="A49" s="62">
        <v>43</v>
      </c>
      <c r="B49" s="63" t="s">
        <v>146</v>
      </c>
      <c r="C49" s="63"/>
      <c r="D49" s="236" t="s">
        <v>126</v>
      </c>
      <c r="E49" s="227" t="s">
        <v>31</v>
      </c>
      <c r="F49" s="48" t="s">
        <v>127</v>
      </c>
      <c r="G49" s="16">
        <v>38990.449999999997</v>
      </c>
      <c r="H49" s="10">
        <v>22</v>
      </c>
      <c r="I49" s="10">
        <v>4</v>
      </c>
      <c r="J49" s="10">
        <v>16</v>
      </c>
      <c r="K49" s="16">
        <v>11</v>
      </c>
      <c r="L49" s="16">
        <v>19</v>
      </c>
      <c r="M49" s="16">
        <v>0</v>
      </c>
      <c r="N49" s="14">
        <f t="shared" si="1"/>
        <v>50</v>
      </c>
      <c r="O49" s="14">
        <v>22324.080000000002</v>
      </c>
      <c r="P49" s="14">
        <f t="shared" si="2"/>
        <v>22324.080000000002</v>
      </c>
      <c r="Q49" s="14">
        <f t="shared" si="3"/>
        <v>100</v>
      </c>
      <c r="R49" s="14">
        <f t="shared" si="13"/>
        <v>9345.2000000000025</v>
      </c>
      <c r="S49" s="14">
        <f t="shared" si="4"/>
        <v>41.861523520790115</v>
      </c>
      <c r="T49" s="14">
        <v>12978.88</v>
      </c>
      <c r="U49" s="14">
        <f t="shared" si="5"/>
        <v>58.138476479209885</v>
      </c>
      <c r="V49" s="73">
        <v>9</v>
      </c>
      <c r="W49" s="73">
        <v>11</v>
      </c>
      <c r="X49" s="73">
        <v>0</v>
      </c>
      <c r="Y49" s="33">
        <f t="shared" si="6"/>
        <v>40.909090909090914</v>
      </c>
      <c r="Z49" s="161">
        <v>11111.99</v>
      </c>
      <c r="AA49" s="33">
        <f t="shared" si="9"/>
        <v>24090.87</v>
      </c>
      <c r="AB49" s="33">
        <f t="shared" si="12"/>
        <v>100</v>
      </c>
      <c r="AC49" s="33">
        <f t="shared" si="10"/>
        <v>24090.87</v>
      </c>
      <c r="AD49" s="33">
        <f t="shared" si="7"/>
        <v>100</v>
      </c>
      <c r="AE49" s="33">
        <f t="shared" si="11"/>
        <v>0</v>
      </c>
      <c r="AF49" s="14">
        <f t="shared" si="8"/>
        <v>0</v>
      </c>
    </row>
    <row r="50" spans="1:32" ht="36" x14ac:dyDescent="0.25">
      <c r="A50" s="62">
        <v>44</v>
      </c>
      <c r="B50" s="63" t="s">
        <v>146</v>
      </c>
      <c r="C50" s="63"/>
      <c r="D50" s="236" t="s">
        <v>128</v>
      </c>
      <c r="E50" s="227" t="s">
        <v>120</v>
      </c>
      <c r="F50" s="48" t="s">
        <v>129</v>
      </c>
      <c r="G50" s="16">
        <v>15962.39</v>
      </c>
      <c r="H50" s="10">
        <v>9</v>
      </c>
      <c r="I50" s="10">
        <v>1</v>
      </c>
      <c r="J50" s="10">
        <v>8</v>
      </c>
      <c r="K50" s="16">
        <v>3</v>
      </c>
      <c r="L50" s="16">
        <v>3</v>
      </c>
      <c r="M50" s="16">
        <v>0</v>
      </c>
      <c r="N50" s="14">
        <f t="shared" si="1"/>
        <v>33.333333333333329</v>
      </c>
      <c r="O50" s="14">
        <v>3349.5</v>
      </c>
      <c r="P50" s="14">
        <f t="shared" si="2"/>
        <v>3349.5</v>
      </c>
      <c r="Q50" s="14">
        <f t="shared" si="3"/>
        <v>100</v>
      </c>
      <c r="R50" s="14">
        <f t="shared" si="13"/>
        <v>3349.5</v>
      </c>
      <c r="S50" s="14">
        <f t="shared" si="4"/>
        <v>100</v>
      </c>
      <c r="T50" s="14">
        <v>0</v>
      </c>
      <c r="U50" s="14">
        <f t="shared" si="5"/>
        <v>0</v>
      </c>
      <c r="V50" s="73">
        <v>7</v>
      </c>
      <c r="W50" s="73">
        <v>8</v>
      </c>
      <c r="X50" s="73">
        <v>0</v>
      </c>
      <c r="Y50" s="33">
        <f t="shared" si="6"/>
        <v>77.777777777777786</v>
      </c>
      <c r="Z50" s="161">
        <v>12421.38</v>
      </c>
      <c r="AA50" s="33">
        <f t="shared" si="9"/>
        <v>12421.38</v>
      </c>
      <c r="AB50" s="33">
        <f t="shared" si="12"/>
        <v>100</v>
      </c>
      <c r="AC50" s="33">
        <f t="shared" si="10"/>
        <v>12421.38</v>
      </c>
      <c r="AD50" s="33">
        <f t="shared" si="7"/>
        <v>100</v>
      </c>
      <c r="AE50" s="33">
        <f t="shared" si="11"/>
        <v>0</v>
      </c>
      <c r="AF50" s="14">
        <f t="shared" si="8"/>
        <v>0</v>
      </c>
    </row>
    <row r="51" spans="1:32" ht="36" x14ac:dyDescent="0.25">
      <c r="A51" s="62">
        <v>45</v>
      </c>
      <c r="B51" s="63" t="s">
        <v>146</v>
      </c>
      <c r="C51" s="63"/>
      <c r="D51" s="236" t="s">
        <v>130</v>
      </c>
      <c r="E51" s="227" t="s">
        <v>131</v>
      </c>
      <c r="F51" s="48" t="s">
        <v>132</v>
      </c>
      <c r="G51" s="16">
        <v>26813.72</v>
      </c>
      <c r="H51" s="10">
        <v>8</v>
      </c>
      <c r="I51" s="10">
        <v>1</v>
      </c>
      <c r="J51" s="10">
        <v>6</v>
      </c>
      <c r="K51" s="16">
        <v>5</v>
      </c>
      <c r="L51" s="16">
        <v>7</v>
      </c>
      <c r="M51" s="16">
        <v>0</v>
      </c>
      <c r="N51" s="14">
        <f t="shared" si="1"/>
        <v>62.5</v>
      </c>
      <c r="O51" s="14">
        <v>5481.46</v>
      </c>
      <c r="P51" s="14">
        <f t="shared" si="2"/>
        <v>5481.46</v>
      </c>
      <c r="Q51" s="14">
        <f t="shared" si="3"/>
        <v>100</v>
      </c>
      <c r="R51" s="14">
        <f t="shared" si="13"/>
        <v>0</v>
      </c>
      <c r="S51" s="14">
        <f t="shared" si="4"/>
        <v>0</v>
      </c>
      <c r="T51" s="14">
        <v>5481.46</v>
      </c>
      <c r="U51" s="14">
        <f t="shared" si="5"/>
        <v>100</v>
      </c>
      <c r="V51" s="73">
        <v>2</v>
      </c>
      <c r="W51" s="73">
        <v>2</v>
      </c>
      <c r="X51" s="73">
        <v>0</v>
      </c>
      <c r="Y51" s="33">
        <f t="shared" si="6"/>
        <v>25</v>
      </c>
      <c r="Z51" s="161">
        <v>1358.83</v>
      </c>
      <c r="AA51" s="33">
        <f t="shared" si="9"/>
        <v>6840.29</v>
      </c>
      <c r="AB51" s="33">
        <f t="shared" si="12"/>
        <v>100</v>
      </c>
      <c r="AC51" s="33">
        <f t="shared" si="10"/>
        <v>6840.29</v>
      </c>
      <c r="AD51" s="33">
        <f t="shared" si="7"/>
        <v>100</v>
      </c>
      <c r="AE51" s="33">
        <f t="shared" si="11"/>
        <v>0</v>
      </c>
      <c r="AF51" s="14">
        <f t="shared" si="8"/>
        <v>0</v>
      </c>
    </row>
    <row r="52" spans="1:32" ht="48" x14ac:dyDescent="0.25">
      <c r="A52" s="62">
        <v>46</v>
      </c>
      <c r="B52" s="63" t="s">
        <v>146</v>
      </c>
      <c r="C52" s="63"/>
      <c r="D52" s="236" t="s">
        <v>133</v>
      </c>
      <c r="E52" s="227" t="s">
        <v>68</v>
      </c>
      <c r="F52" s="48" t="s">
        <v>134</v>
      </c>
      <c r="G52" s="16">
        <v>0</v>
      </c>
      <c r="H52" s="10">
        <v>6</v>
      </c>
      <c r="I52" s="10">
        <v>0</v>
      </c>
      <c r="J52" s="10">
        <v>4</v>
      </c>
      <c r="K52" s="16">
        <v>0</v>
      </c>
      <c r="L52" s="16">
        <v>0</v>
      </c>
      <c r="M52" s="16">
        <v>0</v>
      </c>
      <c r="N52" s="14">
        <f t="shared" si="1"/>
        <v>0</v>
      </c>
      <c r="O52" s="14">
        <v>0</v>
      </c>
      <c r="P52" s="14">
        <f t="shared" si="2"/>
        <v>0</v>
      </c>
      <c r="Q52" s="14">
        <f t="shared" si="3"/>
        <v>0</v>
      </c>
      <c r="R52" s="14">
        <f t="shared" si="13"/>
        <v>0</v>
      </c>
      <c r="S52" s="14">
        <f t="shared" si="4"/>
        <v>0</v>
      </c>
      <c r="T52" s="14">
        <v>0</v>
      </c>
      <c r="U52" s="14">
        <f t="shared" si="5"/>
        <v>0</v>
      </c>
      <c r="V52" s="73">
        <v>0</v>
      </c>
      <c r="W52" s="73">
        <v>0</v>
      </c>
      <c r="X52" s="73">
        <v>0</v>
      </c>
      <c r="Y52" s="33">
        <f t="shared" si="6"/>
        <v>0</v>
      </c>
      <c r="Z52" s="161">
        <v>0</v>
      </c>
      <c r="AA52" s="33">
        <f t="shared" si="9"/>
        <v>0</v>
      </c>
      <c r="AB52" s="33">
        <v>0</v>
      </c>
      <c r="AC52" s="33">
        <f t="shared" si="10"/>
        <v>0</v>
      </c>
      <c r="AD52" s="33">
        <f t="shared" si="7"/>
        <v>0</v>
      </c>
      <c r="AE52" s="33">
        <f t="shared" si="11"/>
        <v>0</v>
      </c>
      <c r="AF52" s="14">
        <f t="shared" si="8"/>
        <v>0</v>
      </c>
    </row>
    <row r="53" spans="1:32" ht="24" x14ac:dyDescent="0.25">
      <c r="A53" s="62">
        <v>47</v>
      </c>
      <c r="B53" s="63" t="s">
        <v>146</v>
      </c>
      <c r="C53" s="63"/>
      <c r="D53" s="236" t="s">
        <v>135</v>
      </c>
      <c r="E53" s="227" t="s">
        <v>136</v>
      </c>
      <c r="F53" s="48" t="s">
        <v>137</v>
      </c>
      <c r="G53" s="16">
        <v>52199.42</v>
      </c>
      <c r="H53" s="10">
        <v>21</v>
      </c>
      <c r="I53" s="10">
        <v>2</v>
      </c>
      <c r="J53" s="10">
        <v>19</v>
      </c>
      <c r="K53" s="16">
        <v>21</v>
      </c>
      <c r="L53" s="16">
        <v>24</v>
      </c>
      <c r="M53" s="16">
        <v>3</v>
      </c>
      <c r="N53" s="14">
        <f t="shared" si="1"/>
        <v>100</v>
      </c>
      <c r="O53" s="14">
        <v>35215.5</v>
      </c>
      <c r="P53" s="14">
        <f t="shared" si="2"/>
        <v>35215.5</v>
      </c>
      <c r="Q53" s="14">
        <f t="shared" si="3"/>
        <v>100</v>
      </c>
      <c r="R53" s="14">
        <f t="shared" si="13"/>
        <v>12119.169999999998</v>
      </c>
      <c r="S53" s="14">
        <f t="shared" si="4"/>
        <v>34.414306200394705</v>
      </c>
      <c r="T53" s="14">
        <v>23096.33</v>
      </c>
      <c r="U53" s="14">
        <f t="shared" si="5"/>
        <v>65.585693799605295</v>
      </c>
      <c r="V53" s="73">
        <v>3</v>
      </c>
      <c r="W53" s="73">
        <v>5</v>
      </c>
      <c r="X53" s="73">
        <v>0</v>
      </c>
      <c r="Y53" s="33">
        <f t="shared" si="6"/>
        <v>14.285714285714285</v>
      </c>
      <c r="Z53" s="161">
        <v>4819.7299999999996</v>
      </c>
      <c r="AA53" s="33">
        <f t="shared" si="9"/>
        <v>27916.06</v>
      </c>
      <c r="AB53" s="33">
        <f t="shared" si="12"/>
        <v>100</v>
      </c>
      <c r="AC53" s="33">
        <f t="shared" si="10"/>
        <v>27916.06</v>
      </c>
      <c r="AD53" s="33">
        <f t="shared" si="7"/>
        <v>100</v>
      </c>
      <c r="AE53" s="33">
        <f t="shared" si="11"/>
        <v>0</v>
      </c>
      <c r="AF53" s="14">
        <f t="shared" si="8"/>
        <v>0</v>
      </c>
    </row>
    <row r="54" spans="1:32" ht="36" x14ac:dyDescent="0.25">
      <c r="A54" s="62">
        <v>48</v>
      </c>
      <c r="B54" s="63" t="s">
        <v>146</v>
      </c>
      <c r="C54" s="63"/>
      <c r="D54" s="236" t="s">
        <v>138</v>
      </c>
      <c r="E54" s="227" t="s">
        <v>113</v>
      </c>
      <c r="F54" s="48" t="s">
        <v>139</v>
      </c>
      <c r="G54" s="16">
        <v>29496.21</v>
      </c>
      <c r="H54" s="10">
        <v>21</v>
      </c>
      <c r="I54" s="10">
        <v>4</v>
      </c>
      <c r="J54" s="10">
        <v>17</v>
      </c>
      <c r="K54" s="16">
        <v>14</v>
      </c>
      <c r="L54" s="16">
        <v>14</v>
      </c>
      <c r="M54" s="16">
        <v>0</v>
      </c>
      <c r="N54" s="14">
        <f t="shared" si="1"/>
        <v>66.666666666666657</v>
      </c>
      <c r="O54" s="14">
        <v>20318.66</v>
      </c>
      <c r="P54" s="14">
        <f t="shared" si="2"/>
        <v>20318.66</v>
      </c>
      <c r="Q54" s="14">
        <f t="shared" si="3"/>
        <v>100</v>
      </c>
      <c r="R54" s="14">
        <f t="shared" si="13"/>
        <v>4993.7999999999993</v>
      </c>
      <c r="S54" s="14">
        <f t="shared" si="4"/>
        <v>24.577408155852794</v>
      </c>
      <c r="T54" s="14">
        <v>15324.86</v>
      </c>
      <c r="U54" s="14">
        <f t="shared" si="5"/>
        <v>75.422591844147206</v>
      </c>
      <c r="V54" s="73">
        <v>5</v>
      </c>
      <c r="W54" s="73">
        <v>9</v>
      </c>
      <c r="X54" s="73">
        <v>0</v>
      </c>
      <c r="Y54" s="33">
        <f t="shared" si="6"/>
        <v>23.809523809523807</v>
      </c>
      <c r="Z54" s="161">
        <v>7211.6</v>
      </c>
      <c r="AA54" s="33">
        <f t="shared" si="9"/>
        <v>22536.46</v>
      </c>
      <c r="AB54" s="33">
        <f t="shared" si="12"/>
        <v>100</v>
      </c>
      <c r="AC54" s="33">
        <f t="shared" si="10"/>
        <v>22536.46</v>
      </c>
      <c r="AD54" s="33">
        <f t="shared" si="7"/>
        <v>100</v>
      </c>
      <c r="AE54" s="33">
        <f t="shared" si="11"/>
        <v>0</v>
      </c>
      <c r="AF54" s="14">
        <f t="shared" si="8"/>
        <v>0</v>
      </c>
    </row>
    <row r="55" spans="1:32" ht="48" x14ac:dyDescent="0.25">
      <c r="A55" s="62">
        <v>49</v>
      </c>
      <c r="B55" s="63" t="s">
        <v>146</v>
      </c>
      <c r="C55" s="63"/>
      <c r="D55" s="236" t="s">
        <v>140</v>
      </c>
      <c r="E55" s="227" t="s">
        <v>113</v>
      </c>
      <c r="F55" s="48" t="s">
        <v>141</v>
      </c>
      <c r="G55" s="16">
        <v>27926.3</v>
      </c>
      <c r="H55" s="10">
        <v>10</v>
      </c>
      <c r="I55" s="10">
        <v>0</v>
      </c>
      <c r="J55" s="10">
        <v>10</v>
      </c>
      <c r="K55" s="16">
        <v>8</v>
      </c>
      <c r="L55" s="16">
        <v>8</v>
      </c>
      <c r="M55" s="16">
        <v>0</v>
      </c>
      <c r="N55" s="14">
        <f t="shared" si="1"/>
        <v>80</v>
      </c>
      <c r="O55" s="14">
        <v>5063.0600000000004</v>
      </c>
      <c r="P55" s="14">
        <f t="shared" si="2"/>
        <v>5063.0600000000004</v>
      </c>
      <c r="Q55" s="14">
        <f t="shared" si="3"/>
        <v>100</v>
      </c>
      <c r="R55" s="14">
        <f t="shared" si="13"/>
        <v>3306.63</v>
      </c>
      <c r="S55" s="14">
        <f t="shared" si="4"/>
        <v>65.308923852373852</v>
      </c>
      <c r="T55" s="14">
        <v>1756.43</v>
      </c>
      <c r="U55" s="14">
        <f t="shared" si="5"/>
        <v>34.691076147626134</v>
      </c>
      <c r="V55" s="73">
        <v>2</v>
      </c>
      <c r="W55" s="73">
        <v>3</v>
      </c>
      <c r="X55" s="73">
        <v>0</v>
      </c>
      <c r="Y55" s="33">
        <f t="shared" si="6"/>
        <v>20</v>
      </c>
      <c r="Z55" s="161">
        <v>3796.24</v>
      </c>
      <c r="AA55" s="33">
        <f t="shared" si="9"/>
        <v>5552.67</v>
      </c>
      <c r="AB55" s="33">
        <f t="shared" si="12"/>
        <v>100</v>
      </c>
      <c r="AC55" s="33">
        <f t="shared" si="10"/>
        <v>5552.67</v>
      </c>
      <c r="AD55" s="33">
        <f t="shared" si="7"/>
        <v>100</v>
      </c>
      <c r="AE55" s="33">
        <f t="shared" si="11"/>
        <v>0</v>
      </c>
      <c r="AF55" s="14">
        <f t="shared" si="8"/>
        <v>0</v>
      </c>
    </row>
    <row r="56" spans="1:32" ht="48" x14ac:dyDescent="0.25">
      <c r="A56" s="62">
        <v>50</v>
      </c>
      <c r="B56" s="63" t="s">
        <v>146</v>
      </c>
      <c r="C56" s="63"/>
      <c r="D56" s="236" t="s">
        <v>142</v>
      </c>
      <c r="E56" s="227" t="s">
        <v>68</v>
      </c>
      <c r="F56" s="48" t="s">
        <v>143</v>
      </c>
      <c r="G56" s="16">
        <v>17496.89</v>
      </c>
      <c r="H56" s="10">
        <v>24</v>
      </c>
      <c r="I56" s="10">
        <v>2</v>
      </c>
      <c r="J56" s="10">
        <v>20</v>
      </c>
      <c r="K56" s="16">
        <v>12</v>
      </c>
      <c r="L56" s="16">
        <v>12</v>
      </c>
      <c r="M56" s="16">
        <v>1</v>
      </c>
      <c r="N56" s="14">
        <f t="shared" si="1"/>
        <v>50</v>
      </c>
      <c r="O56" s="14">
        <v>17496.89</v>
      </c>
      <c r="P56" s="14">
        <f t="shared" si="2"/>
        <v>17496.89</v>
      </c>
      <c r="Q56" s="14">
        <f t="shared" si="3"/>
        <v>100</v>
      </c>
      <c r="R56" s="14">
        <f t="shared" si="13"/>
        <v>8068.119999999999</v>
      </c>
      <c r="S56" s="14">
        <f t="shared" si="4"/>
        <v>46.11173757164844</v>
      </c>
      <c r="T56" s="14">
        <v>9428.77</v>
      </c>
      <c r="U56" s="14">
        <f t="shared" si="5"/>
        <v>53.888262428351553</v>
      </c>
      <c r="V56" s="73">
        <v>19</v>
      </c>
      <c r="W56" s="73">
        <v>22</v>
      </c>
      <c r="X56" s="73">
        <v>0</v>
      </c>
      <c r="Y56" s="33">
        <f t="shared" si="6"/>
        <v>79.166666666666657</v>
      </c>
      <c r="Z56" s="161">
        <v>13615.36</v>
      </c>
      <c r="AA56" s="33">
        <v>23044.33</v>
      </c>
      <c r="AB56" s="33">
        <f t="shared" si="12"/>
        <v>100.00086789998149</v>
      </c>
      <c r="AC56" s="33">
        <f t="shared" si="10"/>
        <v>23044.33</v>
      </c>
      <c r="AD56" s="33">
        <f t="shared" si="7"/>
        <v>100</v>
      </c>
      <c r="AE56" s="33">
        <f t="shared" si="11"/>
        <v>0</v>
      </c>
      <c r="AF56" s="14">
        <f t="shared" si="8"/>
        <v>0</v>
      </c>
    </row>
    <row r="57" spans="1:32" ht="48" x14ac:dyDescent="0.25">
      <c r="A57" s="62">
        <v>51</v>
      </c>
      <c r="B57" s="63" t="s">
        <v>146</v>
      </c>
      <c r="C57" s="63"/>
      <c r="D57" s="236" t="s">
        <v>144</v>
      </c>
      <c r="E57" s="227" t="s">
        <v>63</v>
      </c>
      <c r="F57" s="48" t="s">
        <v>145</v>
      </c>
      <c r="G57" s="16">
        <v>83319.520000000004</v>
      </c>
      <c r="H57" s="10">
        <v>145</v>
      </c>
      <c r="I57" s="10">
        <v>3</v>
      </c>
      <c r="J57" s="10">
        <v>139</v>
      </c>
      <c r="K57" s="16">
        <v>113</v>
      </c>
      <c r="L57" s="16">
        <v>53</v>
      </c>
      <c r="M57" s="16">
        <v>0</v>
      </c>
      <c r="N57" s="14">
        <f t="shared" si="1"/>
        <v>77.931034482758619</v>
      </c>
      <c r="O57" s="14">
        <v>42550.64</v>
      </c>
      <c r="P57" s="14">
        <f t="shared" si="2"/>
        <v>42550.64</v>
      </c>
      <c r="Q57" s="14">
        <f t="shared" si="3"/>
        <v>100</v>
      </c>
      <c r="R57" s="14">
        <f t="shared" si="13"/>
        <v>25650.6</v>
      </c>
      <c r="S57" s="14">
        <f t="shared" si="4"/>
        <v>60.282524540171423</v>
      </c>
      <c r="T57" s="14">
        <v>16900.04</v>
      </c>
      <c r="U57" s="14">
        <f t="shared" si="5"/>
        <v>39.71747545982857</v>
      </c>
      <c r="V57" s="73">
        <v>27</v>
      </c>
      <c r="W57" s="73">
        <v>29</v>
      </c>
      <c r="X57" s="73">
        <v>0</v>
      </c>
      <c r="Y57" s="33">
        <f t="shared" si="6"/>
        <v>18.620689655172416</v>
      </c>
      <c r="Z57" s="161">
        <v>13216.88</v>
      </c>
      <c r="AA57" s="33">
        <f t="shared" si="9"/>
        <v>30116.92</v>
      </c>
      <c r="AB57" s="33">
        <f t="shared" si="12"/>
        <v>100</v>
      </c>
      <c r="AC57" s="33">
        <f t="shared" si="10"/>
        <v>30116.92</v>
      </c>
      <c r="AD57" s="33">
        <f t="shared" si="7"/>
        <v>100</v>
      </c>
      <c r="AE57" s="33">
        <f t="shared" si="11"/>
        <v>0</v>
      </c>
      <c r="AF57" s="14">
        <f t="shared" si="8"/>
        <v>0</v>
      </c>
    </row>
    <row r="58" spans="1:32" x14ac:dyDescent="0.25">
      <c r="A58" s="265" t="s">
        <v>25</v>
      </c>
      <c r="B58" s="266"/>
      <c r="C58" s="266"/>
      <c r="D58" s="266"/>
      <c r="E58" s="266"/>
      <c r="F58" s="267"/>
      <c r="G58" s="16">
        <f>SUM(G7:G57)</f>
        <v>1464246.3399999994</v>
      </c>
      <c r="H58" s="58">
        <f t="shared" ref="H58:M58" si="14">SUM(H7:H57)</f>
        <v>1073</v>
      </c>
      <c r="I58" s="58">
        <f t="shared" si="14"/>
        <v>161</v>
      </c>
      <c r="J58" s="58">
        <f t="shared" si="14"/>
        <v>841</v>
      </c>
      <c r="K58" s="58">
        <f t="shared" si="14"/>
        <v>639</v>
      </c>
      <c r="L58" s="58">
        <f t="shared" si="14"/>
        <v>677</v>
      </c>
      <c r="M58" s="58">
        <f t="shared" si="14"/>
        <v>17</v>
      </c>
      <c r="N58" s="14">
        <f>IF(H58=0,0,K58/H58)*100</f>
        <v>59.55265610438024</v>
      </c>
      <c r="O58" s="58">
        <f>SUM(O7:O57)</f>
        <v>702095.20000000007</v>
      </c>
      <c r="P58" s="58">
        <f>SUM(P7:P57)</f>
        <v>702095.20000000007</v>
      </c>
      <c r="Q58" s="14">
        <f>IF(O58=0,0,P58/O58)*100</f>
        <v>100</v>
      </c>
      <c r="R58" s="58">
        <f>SUM(R7:R57)</f>
        <v>355336.87000000005</v>
      </c>
      <c r="S58" s="14">
        <f>IF(P58=0,0,R58/P58)*100</f>
        <v>50.61092427351732</v>
      </c>
      <c r="T58" s="79">
        <f>SUM(T7:T57)</f>
        <v>344702.64999999997</v>
      </c>
      <c r="U58" s="14">
        <f>IF(P58=0,0,T58/P58)*100</f>
        <v>49.096283523943754</v>
      </c>
      <c r="V58" s="77">
        <f>SUM(V7:V57)</f>
        <v>251</v>
      </c>
      <c r="W58" s="77">
        <f>SUM(W7:W57)</f>
        <v>335</v>
      </c>
      <c r="X58" s="35">
        <f>SUM(X7:X57)</f>
        <v>1</v>
      </c>
      <c r="Y58" s="33">
        <f>IF(H58=0,0,V58/H58)*100</f>
        <v>23.392357875116495</v>
      </c>
      <c r="Z58" s="165">
        <f>SUM(Z7:Z57)</f>
        <v>421937.64999999997</v>
      </c>
      <c r="AA58" s="108">
        <f>SUM(AA7:AA57)</f>
        <v>766640.50000000012</v>
      </c>
      <c r="AB58" s="33">
        <f t="shared" si="12"/>
        <v>100.00002608785374</v>
      </c>
      <c r="AC58" s="108">
        <f>SUM(AC7:AC57)</f>
        <v>766640.50000000012</v>
      </c>
      <c r="AD58" s="33">
        <f>IF(AA58=0,0,AC58/AA58)*100</f>
        <v>100</v>
      </c>
      <c r="AE58" s="33">
        <f>SUM(AE7:AE57)</f>
        <v>0</v>
      </c>
      <c r="AF58" s="14">
        <f>IF(AA58=0,0,AE58/AA58)*100</f>
        <v>0</v>
      </c>
    </row>
  </sheetData>
  <mergeCells count="35">
    <mergeCell ref="A58:F58"/>
    <mergeCell ref="V4:V5"/>
    <mergeCell ref="W4:W5"/>
    <mergeCell ref="X4:X5"/>
    <mergeCell ref="Y4:Y5"/>
    <mergeCell ref="M4:M5"/>
    <mergeCell ref="N4:N5"/>
    <mergeCell ref="O4:O5"/>
    <mergeCell ref="P4:Q4"/>
    <mergeCell ref="R4:S4"/>
    <mergeCell ref="T4:U4"/>
    <mergeCell ref="H4:H5"/>
    <mergeCell ref="I4:I5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AE4:AF4"/>
    <mergeCell ref="Z4:Z5"/>
    <mergeCell ref="AA4:AB4"/>
    <mergeCell ref="V3:Z3"/>
    <mergeCell ref="AA3:AF3"/>
    <mergeCell ref="AC4:AD4"/>
    <mergeCell ref="J4:J5"/>
    <mergeCell ref="K4:K5"/>
    <mergeCell ref="L4:L5"/>
  </mergeCells>
  <pageMargins left="0.7" right="0.7" top="0.75" bottom="0.75" header="0.3" footer="0.3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"/>
  <sheetViews>
    <sheetView topLeftCell="F1" zoomScale="80" zoomScaleNormal="80" workbookViewId="0">
      <selection activeCell="F2" sqref="F2:F5"/>
    </sheetView>
  </sheetViews>
  <sheetFormatPr defaultColWidth="9.7109375" defaultRowHeight="12.75" x14ac:dyDescent="0.2"/>
  <cols>
    <col min="1" max="1" width="3.7109375" style="3" customWidth="1"/>
    <col min="2" max="2" width="10.85546875" style="51" customWidth="1"/>
    <col min="3" max="3" width="7.5703125" style="3" customWidth="1"/>
    <col min="4" max="4" width="12.140625" style="49" customWidth="1"/>
    <col min="5" max="5" width="11.5703125" style="54" customWidth="1"/>
    <col min="6" max="6" width="9.85546875" style="49" customWidth="1"/>
    <col min="7" max="7" width="7" style="3" customWidth="1"/>
    <col min="8" max="8" width="6.42578125" style="3" customWidth="1"/>
    <col min="9" max="9" width="8.28515625" style="3" customWidth="1"/>
    <col min="10" max="10" width="6.5703125" style="3" customWidth="1"/>
    <col min="11" max="11" width="6.7109375" style="3" customWidth="1"/>
    <col min="12" max="12" width="7.42578125" style="3" customWidth="1"/>
    <col min="13" max="13" width="7.7109375" style="3" customWidth="1"/>
    <col min="14" max="14" width="8.7109375" style="3" customWidth="1"/>
    <col min="15" max="15" width="9.7109375" style="37"/>
    <col min="16" max="16" width="9" style="37" bestFit="1" customWidth="1"/>
    <col min="17" max="17" width="9" style="3" customWidth="1"/>
    <col min="18" max="18" width="9" style="37" bestFit="1" customWidth="1"/>
    <col min="19" max="19" width="11" style="3" customWidth="1"/>
    <col min="20" max="20" width="9.85546875" style="37" customWidth="1"/>
    <col min="21" max="21" width="9.5703125" style="3" customWidth="1"/>
    <col min="22" max="22" width="7.140625" style="3" customWidth="1"/>
    <col min="23" max="24" width="6.5703125" style="3" customWidth="1"/>
    <col min="25" max="25" width="7.42578125" style="3" customWidth="1"/>
    <col min="26" max="26" width="9.28515625" style="3" customWidth="1"/>
    <col min="27" max="27" width="7.7109375" style="3" customWidth="1"/>
    <col min="28" max="29" width="7.5703125" style="3" customWidth="1"/>
    <col min="30" max="30" width="8.28515625" style="3" customWidth="1"/>
    <col min="31" max="31" width="7.28515625" style="3" customWidth="1"/>
    <col min="32" max="32" width="7.5703125" style="3" customWidth="1"/>
    <col min="33" max="16384" width="9.7109375" style="3"/>
  </cols>
  <sheetData>
    <row r="1" spans="1:32" s="4" customFormat="1" ht="48" customHeight="1" x14ac:dyDescent="0.2">
      <c r="A1" s="294" t="s">
        <v>151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</row>
    <row r="2" spans="1:32" s="4" customFormat="1" ht="26.25" customHeight="1" x14ac:dyDescent="0.2">
      <c r="A2" s="280" t="s">
        <v>3</v>
      </c>
      <c r="B2" s="280" t="s">
        <v>21</v>
      </c>
      <c r="C2" s="280" t="s">
        <v>22</v>
      </c>
      <c r="D2" s="280" t="s">
        <v>1</v>
      </c>
      <c r="E2" s="277" t="s">
        <v>4</v>
      </c>
      <c r="F2" s="277" t="s">
        <v>0</v>
      </c>
      <c r="G2" s="280" t="s">
        <v>20</v>
      </c>
      <c r="H2" s="283" t="s">
        <v>11</v>
      </c>
      <c r="I2" s="284"/>
      <c r="J2" s="285"/>
      <c r="K2" s="289" t="s">
        <v>12</v>
      </c>
      <c r="L2" s="290"/>
      <c r="M2" s="290"/>
      <c r="N2" s="290"/>
      <c r="O2" s="290"/>
      <c r="P2" s="290"/>
      <c r="Q2" s="290"/>
      <c r="R2" s="290"/>
      <c r="S2" s="290"/>
      <c r="T2" s="290"/>
      <c r="U2" s="291"/>
      <c r="V2" s="289" t="s">
        <v>13</v>
      </c>
      <c r="W2" s="290"/>
      <c r="X2" s="290"/>
      <c r="Y2" s="290"/>
      <c r="Z2" s="290"/>
      <c r="AA2" s="290"/>
      <c r="AB2" s="290"/>
      <c r="AC2" s="290"/>
      <c r="AD2" s="290"/>
      <c r="AE2" s="290"/>
      <c r="AF2" s="291"/>
    </row>
    <row r="3" spans="1:32" ht="39.75" customHeight="1" x14ac:dyDescent="0.2">
      <c r="A3" s="281"/>
      <c r="B3" s="281"/>
      <c r="C3" s="281"/>
      <c r="D3" s="281"/>
      <c r="E3" s="278"/>
      <c r="F3" s="278"/>
      <c r="G3" s="281"/>
      <c r="H3" s="286"/>
      <c r="I3" s="287"/>
      <c r="J3" s="288"/>
      <c r="K3" s="289" t="s">
        <v>17</v>
      </c>
      <c r="L3" s="290"/>
      <c r="M3" s="290"/>
      <c r="N3" s="290"/>
      <c r="O3" s="291"/>
      <c r="P3" s="289" t="s">
        <v>18</v>
      </c>
      <c r="Q3" s="290"/>
      <c r="R3" s="290"/>
      <c r="S3" s="290"/>
      <c r="T3" s="290"/>
      <c r="U3" s="291"/>
      <c r="V3" s="289" t="s">
        <v>17</v>
      </c>
      <c r="W3" s="290"/>
      <c r="X3" s="290"/>
      <c r="Y3" s="290"/>
      <c r="Z3" s="291"/>
      <c r="AA3" s="289" t="s">
        <v>26</v>
      </c>
      <c r="AB3" s="290"/>
      <c r="AC3" s="290"/>
      <c r="AD3" s="290"/>
      <c r="AE3" s="290"/>
      <c r="AF3" s="291"/>
    </row>
    <row r="4" spans="1:32" ht="42" customHeight="1" x14ac:dyDescent="0.2">
      <c r="A4" s="281"/>
      <c r="B4" s="281"/>
      <c r="C4" s="281"/>
      <c r="D4" s="281"/>
      <c r="E4" s="278"/>
      <c r="F4" s="278"/>
      <c r="G4" s="281"/>
      <c r="H4" s="280" t="s">
        <v>10</v>
      </c>
      <c r="I4" s="280" t="s">
        <v>5</v>
      </c>
      <c r="J4" s="280" t="s">
        <v>6</v>
      </c>
      <c r="K4" s="280" t="s">
        <v>9</v>
      </c>
      <c r="L4" s="280" t="s">
        <v>24</v>
      </c>
      <c r="M4" s="280" t="s">
        <v>23</v>
      </c>
      <c r="N4" s="280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292" t="s">
        <v>19</v>
      </c>
      <c r="P4" s="289" t="s">
        <v>14</v>
      </c>
      <c r="Q4" s="291"/>
      <c r="R4" s="289" t="s">
        <v>15</v>
      </c>
      <c r="S4" s="291"/>
      <c r="T4" s="289" t="s">
        <v>16</v>
      </c>
      <c r="U4" s="291"/>
      <c r="V4" s="280" t="s">
        <v>9</v>
      </c>
      <c r="W4" s="280" t="s">
        <v>24</v>
      </c>
      <c r="X4" s="280" t="s">
        <v>23</v>
      </c>
      <c r="Y4" s="280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96" t="s">
        <v>19</v>
      </c>
      <c r="AA4" s="289" t="s">
        <v>2</v>
      </c>
      <c r="AB4" s="291"/>
      <c r="AC4" s="289" t="s">
        <v>7</v>
      </c>
      <c r="AD4" s="291"/>
      <c r="AE4" s="289" t="s">
        <v>16</v>
      </c>
      <c r="AF4" s="291"/>
    </row>
    <row r="5" spans="1:32" ht="159.75" customHeight="1" x14ac:dyDescent="0.2">
      <c r="A5" s="282"/>
      <c r="B5" s="282"/>
      <c r="C5" s="282"/>
      <c r="D5" s="282"/>
      <c r="E5" s="279"/>
      <c r="F5" s="279"/>
      <c r="G5" s="282"/>
      <c r="H5" s="282"/>
      <c r="I5" s="282"/>
      <c r="J5" s="282"/>
      <c r="K5" s="282"/>
      <c r="L5" s="282"/>
      <c r="M5" s="282"/>
      <c r="N5" s="282"/>
      <c r="O5" s="293"/>
      <c r="P5" s="42" t="s">
        <v>8</v>
      </c>
      <c r="Q5" s="43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42" t="s">
        <v>8</v>
      </c>
      <c r="S5" s="43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42" t="s">
        <v>8</v>
      </c>
      <c r="U5" s="43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82"/>
      <c r="W5" s="282"/>
      <c r="X5" s="282"/>
      <c r="Y5" s="282"/>
      <c r="Z5" s="297"/>
      <c r="AA5" s="42" t="str">
        <f>"сума, грн.
(гр."&amp;T6&amp;"+гр."&amp;Z6&amp;")"</f>
        <v>сума, грн.
(гр.20+гр.26)</v>
      </c>
      <c r="AB5" s="43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42" t="s">
        <v>8</v>
      </c>
      <c r="AD5" s="43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42" t="s">
        <v>8</v>
      </c>
      <c r="AF5" s="43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</row>
    <row r="6" spans="1:32" ht="26.25" customHeight="1" x14ac:dyDescent="0.2">
      <c r="A6" s="7">
        <v>1</v>
      </c>
      <c r="B6" s="43">
        <f>A6+1</f>
        <v>2</v>
      </c>
      <c r="C6" s="7">
        <f t="shared" ref="C6:AD6" si="0">B6+1</f>
        <v>3</v>
      </c>
      <c r="D6" s="47">
        <f t="shared" si="0"/>
        <v>4</v>
      </c>
      <c r="E6" s="52">
        <f t="shared" si="0"/>
        <v>5</v>
      </c>
      <c r="F6" s="47">
        <f t="shared" si="0"/>
        <v>6</v>
      </c>
      <c r="G6" s="7">
        <f t="shared" si="0"/>
        <v>7</v>
      </c>
      <c r="H6" s="7">
        <f t="shared" si="0"/>
        <v>8</v>
      </c>
      <c r="I6" s="7">
        <f t="shared" si="0"/>
        <v>9</v>
      </c>
      <c r="J6" s="7">
        <f t="shared" si="0"/>
        <v>10</v>
      </c>
      <c r="K6" s="7">
        <f t="shared" si="0"/>
        <v>11</v>
      </c>
      <c r="L6" s="7">
        <f t="shared" si="0"/>
        <v>12</v>
      </c>
      <c r="M6" s="7">
        <f t="shared" si="0"/>
        <v>13</v>
      </c>
      <c r="N6" s="7">
        <f t="shared" si="0"/>
        <v>14</v>
      </c>
      <c r="O6" s="7">
        <f t="shared" si="0"/>
        <v>15</v>
      </c>
      <c r="P6" s="7">
        <f t="shared" si="0"/>
        <v>16</v>
      </c>
      <c r="Q6" s="7">
        <f t="shared" si="0"/>
        <v>17</v>
      </c>
      <c r="R6" s="7">
        <f t="shared" si="0"/>
        <v>18</v>
      </c>
      <c r="S6" s="7">
        <f t="shared" si="0"/>
        <v>19</v>
      </c>
      <c r="T6" s="7">
        <f t="shared" si="0"/>
        <v>20</v>
      </c>
      <c r="U6" s="7">
        <f t="shared" si="0"/>
        <v>21</v>
      </c>
      <c r="V6" s="7">
        <f t="shared" si="0"/>
        <v>22</v>
      </c>
      <c r="W6" s="7">
        <f t="shared" si="0"/>
        <v>23</v>
      </c>
      <c r="X6" s="7">
        <f t="shared" si="0"/>
        <v>24</v>
      </c>
      <c r="Y6" s="7">
        <f t="shared" si="0"/>
        <v>25</v>
      </c>
      <c r="Z6" s="7">
        <f t="shared" si="0"/>
        <v>26</v>
      </c>
      <c r="AA6" s="7">
        <f t="shared" si="0"/>
        <v>27</v>
      </c>
      <c r="AB6" s="7">
        <f t="shared" si="0"/>
        <v>28</v>
      </c>
      <c r="AC6" s="7">
        <f t="shared" si="0"/>
        <v>29</v>
      </c>
      <c r="AD6" s="7">
        <f t="shared" si="0"/>
        <v>30</v>
      </c>
      <c r="AE6" s="7">
        <v>31</v>
      </c>
      <c r="AF6" s="7">
        <v>32</v>
      </c>
    </row>
    <row r="7" spans="1:32" ht="36" x14ac:dyDescent="0.2">
      <c r="A7" s="29">
        <v>1</v>
      </c>
      <c r="B7" s="50" t="s">
        <v>146</v>
      </c>
      <c r="C7" s="30"/>
      <c r="D7" s="48" t="s">
        <v>27</v>
      </c>
      <c r="E7" s="53" t="s">
        <v>28</v>
      </c>
      <c r="F7" s="48" t="s">
        <v>29</v>
      </c>
      <c r="G7" s="31"/>
      <c r="H7" s="10">
        <v>29</v>
      </c>
      <c r="I7" s="10">
        <v>4</v>
      </c>
      <c r="J7" s="10">
        <v>24</v>
      </c>
      <c r="K7" s="31">
        <v>22</v>
      </c>
      <c r="L7" s="31">
        <v>30</v>
      </c>
      <c r="M7" s="31">
        <v>0</v>
      </c>
      <c r="N7" s="14">
        <f t="shared" ref="N7:N57" si="1">IF(H7=0,0,K7/H7)*100</f>
        <v>75.862068965517238</v>
      </c>
      <c r="O7" s="32">
        <v>28747.35</v>
      </c>
      <c r="P7" s="33">
        <f t="shared" ref="P7:P57" si="2">O7</f>
        <v>28747.35</v>
      </c>
      <c r="Q7" s="33">
        <f t="shared" ref="Q7:Q57" si="3">IF(O7=0,0,P7/O7)*100</f>
        <v>100</v>
      </c>
      <c r="R7" s="33">
        <f>P7-T7</f>
        <v>21103</v>
      </c>
      <c r="S7" s="33">
        <f t="shared" ref="S7:S57" si="4">IF(P7=0,0,R7/P7)*100</f>
        <v>73.408505479635522</v>
      </c>
      <c r="T7" s="33">
        <v>7644.35</v>
      </c>
      <c r="U7" s="14">
        <f t="shared" ref="U7:U57" si="5">IF(P7=0,0,T7/P7)*100</f>
        <v>26.591494520364488</v>
      </c>
      <c r="V7" s="16">
        <v>5</v>
      </c>
      <c r="W7" s="16">
        <v>5</v>
      </c>
      <c r="X7" s="16">
        <v>0</v>
      </c>
      <c r="Y7" s="14">
        <f t="shared" ref="Y7:Y57" si="6">IF(H7=0,0,V7/H7)*100</f>
        <v>17.241379310344829</v>
      </c>
      <c r="Z7" s="14">
        <v>3880.4</v>
      </c>
      <c r="AA7" s="14">
        <v>0</v>
      </c>
      <c r="AB7" s="14">
        <f t="shared" ref="AB7:AB57" si="7">IF(Z7=0,0,AA7/Z7)*100</f>
        <v>0</v>
      </c>
      <c r="AC7" s="14">
        <v>0</v>
      </c>
      <c r="AD7" s="14">
        <f t="shared" ref="AD7:AD57" si="8">IF(AA7=0,0,AC7/AA7)*100</f>
        <v>0</v>
      </c>
      <c r="AE7" s="14">
        <v>0</v>
      </c>
      <c r="AF7" s="14">
        <f t="shared" ref="AF7:AF57" si="9">IF(AA7=0,0,AE7/AA7)*100</f>
        <v>0</v>
      </c>
    </row>
    <row r="8" spans="1:32" ht="36" x14ac:dyDescent="0.2">
      <c r="A8" s="29">
        <v>2</v>
      </c>
      <c r="B8" s="50" t="s">
        <v>146</v>
      </c>
      <c r="C8" s="30"/>
      <c r="D8" s="48" t="s">
        <v>30</v>
      </c>
      <c r="E8" s="53" t="s">
        <v>31</v>
      </c>
      <c r="F8" s="48" t="s">
        <v>32</v>
      </c>
      <c r="G8" s="31"/>
      <c r="H8" s="10">
        <v>11</v>
      </c>
      <c r="I8" s="10">
        <v>2</v>
      </c>
      <c r="J8" s="10">
        <v>8</v>
      </c>
      <c r="K8" s="31">
        <v>3</v>
      </c>
      <c r="L8" s="31">
        <v>3</v>
      </c>
      <c r="M8" s="31">
        <v>0</v>
      </c>
      <c r="N8" s="14">
        <f t="shared" si="1"/>
        <v>27.27272727272727</v>
      </c>
      <c r="O8" s="32">
        <v>2055.6799999999998</v>
      </c>
      <c r="P8" s="33">
        <f t="shared" si="2"/>
        <v>2055.6799999999998</v>
      </c>
      <c r="Q8" s="33">
        <f t="shared" si="3"/>
        <v>100</v>
      </c>
      <c r="R8" s="33">
        <v>0</v>
      </c>
      <c r="S8" s="33">
        <f t="shared" si="4"/>
        <v>0</v>
      </c>
      <c r="T8" s="33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14">
        <v>0</v>
      </c>
      <c r="AB8" s="14">
        <f t="shared" si="7"/>
        <v>0</v>
      </c>
      <c r="AC8" s="14">
        <v>0</v>
      </c>
      <c r="AD8" s="14">
        <f t="shared" si="8"/>
        <v>0</v>
      </c>
      <c r="AE8" s="14">
        <v>0</v>
      </c>
      <c r="AF8" s="14">
        <f t="shared" si="9"/>
        <v>0</v>
      </c>
    </row>
    <row r="9" spans="1:32" ht="36" x14ac:dyDescent="0.2">
      <c r="A9" s="29">
        <v>3</v>
      </c>
      <c r="B9" s="50" t="s">
        <v>146</v>
      </c>
      <c r="C9" s="30"/>
      <c r="D9" s="48" t="s">
        <v>33</v>
      </c>
      <c r="E9" s="53" t="s">
        <v>34</v>
      </c>
      <c r="F9" s="48" t="s">
        <v>35</v>
      </c>
      <c r="G9" s="31"/>
      <c r="H9" s="10">
        <v>33</v>
      </c>
      <c r="I9" s="10">
        <v>4</v>
      </c>
      <c r="J9" s="10">
        <v>29</v>
      </c>
      <c r="K9" s="31">
        <v>17</v>
      </c>
      <c r="L9" s="31">
        <v>17</v>
      </c>
      <c r="M9" s="31">
        <v>0</v>
      </c>
      <c r="N9" s="14">
        <f t="shared" si="1"/>
        <v>51.515151515151516</v>
      </c>
      <c r="O9" s="32">
        <v>26929.119999999999</v>
      </c>
      <c r="P9" s="33">
        <f t="shared" si="2"/>
        <v>26929.119999999999</v>
      </c>
      <c r="Q9" s="33">
        <f t="shared" si="3"/>
        <v>100</v>
      </c>
      <c r="R9" s="33">
        <v>0</v>
      </c>
      <c r="S9" s="33">
        <f t="shared" si="4"/>
        <v>0</v>
      </c>
      <c r="T9" s="33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14">
        <v>0</v>
      </c>
      <c r="AB9" s="14">
        <f t="shared" si="7"/>
        <v>0</v>
      </c>
      <c r="AC9" s="14">
        <v>0</v>
      </c>
      <c r="AD9" s="14">
        <f t="shared" si="8"/>
        <v>0</v>
      </c>
      <c r="AE9" s="14">
        <v>0</v>
      </c>
      <c r="AF9" s="14">
        <f t="shared" si="9"/>
        <v>0</v>
      </c>
    </row>
    <row r="10" spans="1:32" ht="36" x14ac:dyDescent="0.2">
      <c r="A10" s="29">
        <v>4</v>
      </c>
      <c r="B10" s="50" t="s">
        <v>146</v>
      </c>
      <c r="C10" s="30"/>
      <c r="D10" s="48" t="s">
        <v>36</v>
      </c>
      <c r="E10" s="53" t="s">
        <v>31</v>
      </c>
      <c r="F10" s="48" t="s">
        <v>37</v>
      </c>
      <c r="G10" s="31"/>
      <c r="H10" s="10">
        <v>1</v>
      </c>
      <c r="I10" s="10">
        <v>0</v>
      </c>
      <c r="J10" s="10">
        <v>1</v>
      </c>
      <c r="K10" s="31">
        <v>0</v>
      </c>
      <c r="L10" s="31">
        <v>0</v>
      </c>
      <c r="M10" s="31">
        <v>0</v>
      </c>
      <c r="N10" s="14">
        <f t="shared" si="1"/>
        <v>0</v>
      </c>
      <c r="O10" s="32">
        <v>0</v>
      </c>
      <c r="P10" s="33">
        <f t="shared" si="2"/>
        <v>0</v>
      </c>
      <c r="Q10" s="33">
        <f t="shared" si="3"/>
        <v>0</v>
      </c>
      <c r="R10" s="33">
        <v>0</v>
      </c>
      <c r="S10" s="33">
        <f t="shared" si="4"/>
        <v>0</v>
      </c>
      <c r="T10" s="33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14">
        <v>0</v>
      </c>
      <c r="AB10" s="14">
        <f t="shared" si="7"/>
        <v>0</v>
      </c>
      <c r="AC10" s="14">
        <v>0</v>
      </c>
      <c r="AD10" s="14">
        <f t="shared" si="8"/>
        <v>0</v>
      </c>
      <c r="AE10" s="14">
        <v>0</v>
      </c>
      <c r="AF10" s="14">
        <f t="shared" si="9"/>
        <v>0</v>
      </c>
    </row>
    <row r="11" spans="1:32" ht="24" x14ac:dyDescent="0.2">
      <c r="A11" s="29">
        <v>5</v>
      </c>
      <c r="B11" s="50" t="s">
        <v>146</v>
      </c>
      <c r="C11" s="30"/>
      <c r="D11" s="48" t="s">
        <v>38</v>
      </c>
      <c r="E11" s="53" t="s">
        <v>31</v>
      </c>
      <c r="F11" s="48" t="s">
        <v>39</v>
      </c>
      <c r="G11" s="31"/>
      <c r="H11" s="10">
        <v>4</v>
      </c>
      <c r="I11" s="10">
        <v>0</v>
      </c>
      <c r="J11" s="10">
        <v>4</v>
      </c>
      <c r="K11" s="31">
        <v>0</v>
      </c>
      <c r="L11" s="31">
        <v>0</v>
      </c>
      <c r="M11" s="31">
        <v>0</v>
      </c>
      <c r="N11" s="14">
        <f t="shared" si="1"/>
        <v>0</v>
      </c>
      <c r="O11" s="32">
        <v>0</v>
      </c>
      <c r="P11" s="33">
        <f t="shared" si="2"/>
        <v>0</v>
      </c>
      <c r="Q11" s="33">
        <f t="shared" si="3"/>
        <v>0</v>
      </c>
      <c r="R11" s="33">
        <v>0</v>
      </c>
      <c r="S11" s="33">
        <f t="shared" si="4"/>
        <v>0</v>
      </c>
      <c r="T11" s="33">
        <f>O11-R11</f>
        <v>0</v>
      </c>
      <c r="U11" s="14">
        <f t="shared" si="5"/>
        <v>0</v>
      </c>
      <c r="V11" s="16">
        <v>0</v>
      </c>
      <c r="W11" s="16">
        <v>0</v>
      </c>
      <c r="X11" s="16">
        <v>0</v>
      </c>
      <c r="Y11" s="14">
        <f t="shared" si="6"/>
        <v>0</v>
      </c>
      <c r="Z11" s="14">
        <v>0</v>
      </c>
      <c r="AA11" s="14">
        <v>0</v>
      </c>
      <c r="AB11" s="14">
        <f t="shared" si="7"/>
        <v>0</v>
      </c>
      <c r="AC11" s="14">
        <v>0</v>
      </c>
      <c r="AD11" s="14">
        <f t="shared" si="8"/>
        <v>0</v>
      </c>
      <c r="AE11" s="14">
        <v>0</v>
      </c>
      <c r="AF11" s="14">
        <f t="shared" si="9"/>
        <v>0</v>
      </c>
    </row>
    <row r="12" spans="1:32" ht="24" x14ac:dyDescent="0.2">
      <c r="A12" s="29">
        <v>6</v>
      </c>
      <c r="B12" s="50" t="s">
        <v>146</v>
      </c>
      <c r="C12" s="30"/>
      <c r="D12" s="48" t="s">
        <v>40</v>
      </c>
      <c r="E12" s="53" t="s">
        <v>31</v>
      </c>
      <c r="F12" s="48" t="s">
        <v>41</v>
      </c>
      <c r="G12" s="31"/>
      <c r="H12" s="10">
        <v>10</v>
      </c>
      <c r="I12" s="10">
        <v>1</v>
      </c>
      <c r="J12" s="10">
        <v>8</v>
      </c>
      <c r="K12" s="31">
        <v>9</v>
      </c>
      <c r="L12" s="31">
        <v>12</v>
      </c>
      <c r="M12" s="31">
        <v>1</v>
      </c>
      <c r="N12" s="14">
        <f t="shared" si="1"/>
        <v>90</v>
      </c>
      <c r="O12" s="32">
        <v>8535.26</v>
      </c>
      <c r="P12" s="33">
        <f t="shared" si="2"/>
        <v>8535.26</v>
      </c>
      <c r="Q12" s="33">
        <f t="shared" si="3"/>
        <v>100</v>
      </c>
      <c r="R12" s="33">
        <v>3776.24</v>
      </c>
      <c r="S12" s="33">
        <f t="shared" si="4"/>
        <v>44.242823300051782</v>
      </c>
      <c r="T12" s="33">
        <f>O12-R12</f>
        <v>4759.0200000000004</v>
      </c>
      <c r="U12" s="14">
        <f t="shared" si="5"/>
        <v>55.757176699948218</v>
      </c>
      <c r="V12" s="16">
        <v>0</v>
      </c>
      <c r="W12" s="16">
        <v>0</v>
      </c>
      <c r="X12" s="16">
        <v>0</v>
      </c>
      <c r="Y12" s="14">
        <f t="shared" si="6"/>
        <v>0</v>
      </c>
      <c r="Z12" s="14">
        <v>0</v>
      </c>
      <c r="AA12" s="14">
        <v>0</v>
      </c>
      <c r="AB12" s="14">
        <f t="shared" si="7"/>
        <v>0</v>
      </c>
      <c r="AC12" s="14">
        <v>0</v>
      </c>
      <c r="AD12" s="14">
        <f t="shared" si="8"/>
        <v>0</v>
      </c>
      <c r="AE12" s="14">
        <v>0</v>
      </c>
      <c r="AF12" s="14">
        <f t="shared" si="9"/>
        <v>0</v>
      </c>
    </row>
    <row r="13" spans="1:32" ht="36" x14ac:dyDescent="0.2">
      <c r="A13" s="29">
        <v>7</v>
      </c>
      <c r="B13" s="50" t="s">
        <v>146</v>
      </c>
      <c r="C13" s="30"/>
      <c r="D13" s="48" t="s">
        <v>42</v>
      </c>
      <c r="E13" s="53" t="s">
        <v>31</v>
      </c>
      <c r="F13" s="48" t="s">
        <v>43</v>
      </c>
      <c r="G13" s="31"/>
      <c r="H13" s="10">
        <v>32</v>
      </c>
      <c r="I13" s="10">
        <v>8</v>
      </c>
      <c r="J13" s="10">
        <v>20</v>
      </c>
      <c r="K13" s="31">
        <v>9</v>
      </c>
      <c r="L13" s="31">
        <v>9</v>
      </c>
      <c r="M13" s="31">
        <v>0</v>
      </c>
      <c r="N13" s="14">
        <f t="shared" si="1"/>
        <v>28.125</v>
      </c>
      <c r="O13" s="32">
        <v>15760.08</v>
      </c>
      <c r="P13" s="33">
        <f t="shared" si="2"/>
        <v>15760.08</v>
      </c>
      <c r="Q13" s="33">
        <f t="shared" si="3"/>
        <v>100</v>
      </c>
      <c r="R13" s="33">
        <v>2719.69</v>
      </c>
      <c r="S13" s="33">
        <f t="shared" si="4"/>
        <v>17.256828645539869</v>
      </c>
      <c r="T13" s="33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14">
        <v>0</v>
      </c>
      <c r="AB13" s="14">
        <f t="shared" si="7"/>
        <v>0</v>
      </c>
      <c r="AC13" s="14">
        <v>0</v>
      </c>
      <c r="AD13" s="14">
        <f t="shared" si="8"/>
        <v>0</v>
      </c>
      <c r="AE13" s="14">
        <v>0</v>
      </c>
      <c r="AF13" s="14">
        <f t="shared" si="9"/>
        <v>0</v>
      </c>
    </row>
    <row r="14" spans="1:32" ht="36" x14ac:dyDescent="0.2">
      <c r="A14" s="29">
        <v>8</v>
      </c>
      <c r="B14" s="50" t="s">
        <v>146</v>
      </c>
      <c r="C14" s="30"/>
      <c r="D14" s="48" t="s">
        <v>44</v>
      </c>
      <c r="E14" s="53" t="s">
        <v>45</v>
      </c>
      <c r="F14" s="48" t="s">
        <v>46</v>
      </c>
      <c r="G14" s="31"/>
      <c r="H14" s="10">
        <v>11</v>
      </c>
      <c r="I14" s="10">
        <v>0</v>
      </c>
      <c r="J14" s="10">
        <v>9</v>
      </c>
      <c r="K14" s="31">
        <v>6</v>
      </c>
      <c r="L14" s="31">
        <v>7</v>
      </c>
      <c r="M14" s="31">
        <v>0</v>
      </c>
      <c r="N14" s="14">
        <f t="shared" si="1"/>
        <v>54.54545454545454</v>
      </c>
      <c r="O14" s="32">
        <v>8604.99</v>
      </c>
      <c r="P14" s="33">
        <f t="shared" si="2"/>
        <v>8604.99</v>
      </c>
      <c r="Q14" s="33">
        <f t="shared" si="3"/>
        <v>100</v>
      </c>
      <c r="R14" s="33">
        <f>P14-T14</f>
        <v>4897.9599999999991</v>
      </c>
      <c r="S14" s="33">
        <f t="shared" si="4"/>
        <v>56.919996420681485</v>
      </c>
      <c r="T14" s="33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14">
        <v>0</v>
      </c>
      <c r="AB14" s="14">
        <f t="shared" si="7"/>
        <v>0</v>
      </c>
      <c r="AC14" s="14">
        <v>0</v>
      </c>
      <c r="AD14" s="14">
        <f t="shared" si="8"/>
        <v>0</v>
      </c>
      <c r="AE14" s="14">
        <v>0</v>
      </c>
      <c r="AF14" s="14">
        <f t="shared" si="9"/>
        <v>0</v>
      </c>
    </row>
    <row r="15" spans="1:32" ht="36" x14ac:dyDescent="0.2">
      <c r="A15" s="29">
        <v>9</v>
      </c>
      <c r="B15" s="50" t="s">
        <v>146</v>
      </c>
      <c r="C15" s="30"/>
      <c r="D15" s="48" t="s">
        <v>47</v>
      </c>
      <c r="E15" s="53" t="s">
        <v>31</v>
      </c>
      <c r="F15" s="48" t="s">
        <v>48</v>
      </c>
      <c r="G15" s="31"/>
      <c r="H15" s="10">
        <v>9</v>
      </c>
      <c r="I15" s="10">
        <v>2</v>
      </c>
      <c r="J15" s="10">
        <v>6</v>
      </c>
      <c r="K15" s="31">
        <v>2</v>
      </c>
      <c r="L15" s="31">
        <v>2</v>
      </c>
      <c r="M15" s="31">
        <v>0</v>
      </c>
      <c r="N15" s="14">
        <f t="shared" si="1"/>
        <v>22.222222222222221</v>
      </c>
      <c r="O15" s="32">
        <v>274.06</v>
      </c>
      <c r="P15" s="33">
        <f t="shared" si="2"/>
        <v>274.06</v>
      </c>
      <c r="Q15" s="33">
        <f t="shared" si="3"/>
        <v>100</v>
      </c>
      <c r="R15" s="33">
        <f t="shared" ref="R15:R57" si="10">P15-T15</f>
        <v>0</v>
      </c>
      <c r="S15" s="33">
        <f t="shared" si="4"/>
        <v>0</v>
      </c>
      <c r="T15" s="33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0</v>
      </c>
      <c r="AA15" s="14">
        <v>0</v>
      </c>
      <c r="AB15" s="14">
        <f t="shared" si="7"/>
        <v>0</v>
      </c>
      <c r="AC15" s="14">
        <v>0</v>
      </c>
      <c r="AD15" s="14">
        <f t="shared" si="8"/>
        <v>0</v>
      </c>
      <c r="AE15" s="14">
        <v>0</v>
      </c>
      <c r="AF15" s="14">
        <f t="shared" si="9"/>
        <v>0</v>
      </c>
    </row>
    <row r="16" spans="1:32" ht="36" x14ac:dyDescent="0.2">
      <c r="A16" s="29">
        <v>10</v>
      </c>
      <c r="B16" s="50" t="s">
        <v>146</v>
      </c>
      <c r="C16" s="30"/>
      <c r="D16" s="48" t="s">
        <v>49</v>
      </c>
      <c r="E16" s="53" t="s">
        <v>50</v>
      </c>
      <c r="F16" s="48" t="s">
        <v>51</v>
      </c>
      <c r="G16" s="31"/>
      <c r="H16" s="10">
        <v>16</v>
      </c>
      <c r="I16" s="10">
        <v>4</v>
      </c>
      <c r="J16" s="10">
        <v>10</v>
      </c>
      <c r="K16" s="31">
        <v>14</v>
      </c>
      <c r="L16" s="31">
        <v>18</v>
      </c>
      <c r="M16" s="31">
        <v>0</v>
      </c>
      <c r="N16" s="14">
        <f t="shared" si="1"/>
        <v>87.5</v>
      </c>
      <c r="O16" s="32">
        <v>11740.43</v>
      </c>
      <c r="P16" s="33">
        <f t="shared" si="2"/>
        <v>11740.43</v>
      </c>
      <c r="Q16" s="33">
        <f t="shared" si="3"/>
        <v>100</v>
      </c>
      <c r="R16" s="33">
        <f t="shared" si="10"/>
        <v>10695.27</v>
      </c>
      <c r="S16" s="33">
        <f t="shared" si="4"/>
        <v>91.097770694940465</v>
      </c>
      <c r="T16" s="33">
        <v>1045.1600000000001</v>
      </c>
      <c r="U16" s="14">
        <f t="shared" si="5"/>
        <v>8.9022293050595245</v>
      </c>
      <c r="V16" s="16">
        <v>0</v>
      </c>
      <c r="W16" s="16">
        <v>0</v>
      </c>
      <c r="X16" s="16">
        <v>0</v>
      </c>
      <c r="Y16" s="14">
        <f t="shared" si="6"/>
        <v>0</v>
      </c>
      <c r="Z16" s="14">
        <v>0</v>
      </c>
      <c r="AA16" s="14">
        <v>0</v>
      </c>
      <c r="AB16" s="14">
        <f t="shared" si="7"/>
        <v>0</v>
      </c>
      <c r="AC16" s="14">
        <v>0</v>
      </c>
      <c r="AD16" s="14">
        <f t="shared" si="8"/>
        <v>0</v>
      </c>
      <c r="AE16" s="14">
        <v>0</v>
      </c>
      <c r="AF16" s="14">
        <f t="shared" si="9"/>
        <v>0</v>
      </c>
    </row>
    <row r="17" spans="1:32" ht="36" x14ac:dyDescent="0.2">
      <c r="A17" s="29">
        <v>11</v>
      </c>
      <c r="B17" s="50" t="s">
        <v>146</v>
      </c>
      <c r="C17" s="30"/>
      <c r="D17" s="48" t="s">
        <v>52</v>
      </c>
      <c r="E17" s="53" t="s">
        <v>31</v>
      </c>
      <c r="F17" s="48" t="s">
        <v>53</v>
      </c>
      <c r="G17" s="31"/>
      <c r="H17" s="10">
        <v>13</v>
      </c>
      <c r="I17" s="10">
        <v>2</v>
      </c>
      <c r="J17" s="10">
        <v>10</v>
      </c>
      <c r="K17" s="31">
        <v>6</v>
      </c>
      <c r="L17" s="31">
        <v>6</v>
      </c>
      <c r="M17" s="31">
        <v>1</v>
      </c>
      <c r="N17" s="14">
        <f t="shared" si="1"/>
        <v>46.153846153846153</v>
      </c>
      <c r="O17" s="32">
        <v>8358.52</v>
      </c>
      <c r="P17" s="33">
        <f t="shared" si="2"/>
        <v>8358.52</v>
      </c>
      <c r="Q17" s="33">
        <f t="shared" si="3"/>
        <v>100</v>
      </c>
      <c r="R17" s="33">
        <f t="shared" si="10"/>
        <v>7678.1500000000005</v>
      </c>
      <c r="S17" s="33">
        <f t="shared" si="4"/>
        <v>91.860161846834131</v>
      </c>
      <c r="T17" s="33">
        <v>680.37</v>
      </c>
      <c r="U17" s="14">
        <f t="shared" si="5"/>
        <v>8.1398381531658703</v>
      </c>
      <c r="V17" s="16">
        <v>0</v>
      </c>
      <c r="W17" s="16">
        <v>0</v>
      </c>
      <c r="X17" s="16">
        <v>0</v>
      </c>
      <c r="Y17" s="14">
        <f t="shared" si="6"/>
        <v>0</v>
      </c>
      <c r="Z17" s="14">
        <v>0</v>
      </c>
      <c r="AA17" s="14">
        <v>0</v>
      </c>
      <c r="AB17" s="14">
        <f t="shared" si="7"/>
        <v>0</v>
      </c>
      <c r="AC17" s="14">
        <v>0</v>
      </c>
      <c r="AD17" s="14">
        <f t="shared" si="8"/>
        <v>0</v>
      </c>
      <c r="AE17" s="14">
        <v>0</v>
      </c>
      <c r="AF17" s="14">
        <f t="shared" si="9"/>
        <v>0</v>
      </c>
    </row>
    <row r="18" spans="1:32" ht="36" x14ac:dyDescent="0.2">
      <c r="A18" s="29">
        <v>12</v>
      </c>
      <c r="B18" s="50" t="s">
        <v>146</v>
      </c>
      <c r="C18" s="30"/>
      <c r="D18" s="48" t="s">
        <v>54</v>
      </c>
      <c r="E18" s="53" t="s">
        <v>28</v>
      </c>
      <c r="F18" s="48" t="s">
        <v>55</v>
      </c>
      <c r="G18" s="31"/>
      <c r="H18" s="10">
        <v>32</v>
      </c>
      <c r="I18" s="10">
        <v>3</v>
      </c>
      <c r="J18" s="10">
        <v>28</v>
      </c>
      <c r="K18" s="31">
        <v>21</v>
      </c>
      <c r="L18" s="31">
        <v>32</v>
      </c>
      <c r="M18" s="31">
        <v>0</v>
      </c>
      <c r="N18" s="14">
        <f t="shared" si="1"/>
        <v>65.625</v>
      </c>
      <c r="O18" s="32">
        <v>42617.1</v>
      </c>
      <c r="P18" s="33">
        <f t="shared" si="2"/>
        <v>42617.1</v>
      </c>
      <c r="Q18" s="33">
        <f t="shared" si="3"/>
        <v>100</v>
      </c>
      <c r="R18" s="33">
        <f t="shared" si="10"/>
        <v>27105.35</v>
      </c>
      <c r="S18" s="33">
        <f t="shared" si="4"/>
        <v>63.60205175856639</v>
      </c>
      <c r="T18" s="33">
        <v>15511.75</v>
      </c>
      <c r="U18" s="14">
        <f t="shared" si="5"/>
        <v>36.397948241433603</v>
      </c>
      <c r="V18" s="16">
        <v>0</v>
      </c>
      <c r="W18" s="16">
        <v>0</v>
      </c>
      <c r="X18" s="16">
        <v>0</v>
      </c>
      <c r="Y18" s="14">
        <f t="shared" si="6"/>
        <v>0</v>
      </c>
      <c r="Z18" s="14">
        <v>0</v>
      </c>
      <c r="AA18" s="14">
        <v>0</v>
      </c>
      <c r="AB18" s="14">
        <f t="shared" si="7"/>
        <v>0</v>
      </c>
      <c r="AC18" s="14">
        <v>0</v>
      </c>
      <c r="AD18" s="14">
        <f t="shared" si="8"/>
        <v>0</v>
      </c>
      <c r="AE18" s="14">
        <v>0</v>
      </c>
      <c r="AF18" s="14">
        <f t="shared" si="9"/>
        <v>0</v>
      </c>
    </row>
    <row r="19" spans="1:32" ht="36" x14ac:dyDescent="0.2">
      <c r="A19" s="29">
        <v>13</v>
      </c>
      <c r="B19" s="50" t="s">
        <v>146</v>
      </c>
      <c r="C19" s="30"/>
      <c r="D19" s="48" t="s">
        <v>56</v>
      </c>
      <c r="E19" s="53" t="s">
        <v>57</v>
      </c>
      <c r="F19" s="48" t="s">
        <v>58</v>
      </c>
      <c r="G19" s="31"/>
      <c r="H19" s="10">
        <v>23</v>
      </c>
      <c r="I19" s="10">
        <v>5</v>
      </c>
      <c r="J19" s="10">
        <v>15</v>
      </c>
      <c r="K19" s="31">
        <v>17</v>
      </c>
      <c r="L19" s="31">
        <v>18</v>
      </c>
      <c r="M19" s="31">
        <v>1</v>
      </c>
      <c r="N19" s="14">
        <f t="shared" si="1"/>
        <v>73.91304347826086</v>
      </c>
      <c r="O19" s="32">
        <v>18009.21</v>
      </c>
      <c r="P19" s="33">
        <f t="shared" si="2"/>
        <v>18009.21</v>
      </c>
      <c r="Q19" s="33">
        <f t="shared" si="3"/>
        <v>100</v>
      </c>
      <c r="R19" s="33">
        <f t="shared" si="10"/>
        <v>8665.8499999999985</v>
      </c>
      <c r="S19" s="33">
        <f t="shared" si="4"/>
        <v>48.118990227777893</v>
      </c>
      <c r="T19" s="33">
        <v>9343.36</v>
      </c>
      <c r="U19" s="14">
        <f t="shared" si="5"/>
        <v>51.881009772222107</v>
      </c>
      <c r="V19" s="16">
        <v>0</v>
      </c>
      <c r="W19" s="16">
        <v>0</v>
      </c>
      <c r="X19" s="16">
        <v>0</v>
      </c>
      <c r="Y19" s="14">
        <f t="shared" si="6"/>
        <v>0</v>
      </c>
      <c r="Z19" s="14">
        <v>0</v>
      </c>
      <c r="AA19" s="14">
        <v>0</v>
      </c>
      <c r="AB19" s="14">
        <f t="shared" si="7"/>
        <v>0</v>
      </c>
      <c r="AC19" s="14">
        <v>0</v>
      </c>
      <c r="AD19" s="14">
        <f t="shared" si="8"/>
        <v>0</v>
      </c>
      <c r="AE19" s="14">
        <v>0</v>
      </c>
      <c r="AF19" s="14">
        <f t="shared" si="9"/>
        <v>0</v>
      </c>
    </row>
    <row r="20" spans="1:32" ht="36" x14ac:dyDescent="0.2">
      <c r="A20" s="29">
        <v>14</v>
      </c>
      <c r="B20" s="50" t="s">
        <v>146</v>
      </c>
      <c r="C20" s="30"/>
      <c r="D20" s="48" t="s">
        <v>59</v>
      </c>
      <c r="E20" s="53" t="s">
        <v>60</v>
      </c>
      <c r="F20" s="48" t="s">
        <v>61</v>
      </c>
      <c r="G20" s="31"/>
      <c r="H20" s="10">
        <v>10</v>
      </c>
      <c r="I20" s="10">
        <v>1</v>
      </c>
      <c r="J20" s="10">
        <v>8</v>
      </c>
      <c r="K20" s="31">
        <v>0</v>
      </c>
      <c r="L20" s="31">
        <v>0</v>
      </c>
      <c r="M20" s="31">
        <v>0</v>
      </c>
      <c r="N20" s="14">
        <f t="shared" si="1"/>
        <v>0</v>
      </c>
      <c r="O20" s="32">
        <v>0</v>
      </c>
      <c r="P20" s="33">
        <f t="shared" si="2"/>
        <v>0</v>
      </c>
      <c r="Q20" s="33">
        <f t="shared" si="3"/>
        <v>0</v>
      </c>
      <c r="R20" s="33">
        <v>0</v>
      </c>
      <c r="S20" s="33">
        <f t="shared" si="4"/>
        <v>0</v>
      </c>
      <c r="T20" s="33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14">
        <v>0</v>
      </c>
      <c r="AB20" s="14">
        <f t="shared" si="7"/>
        <v>0</v>
      </c>
      <c r="AC20" s="14">
        <v>0</v>
      </c>
      <c r="AD20" s="14">
        <f t="shared" si="8"/>
        <v>0</v>
      </c>
      <c r="AE20" s="14">
        <v>0</v>
      </c>
      <c r="AF20" s="14">
        <f t="shared" si="9"/>
        <v>0</v>
      </c>
    </row>
    <row r="21" spans="1:32" ht="36" x14ac:dyDescent="0.2">
      <c r="A21" s="29">
        <v>15</v>
      </c>
      <c r="B21" s="50" t="s">
        <v>146</v>
      </c>
      <c r="C21" s="30"/>
      <c r="D21" s="48" t="s">
        <v>62</v>
      </c>
      <c r="E21" s="53" t="s">
        <v>63</v>
      </c>
      <c r="F21" s="48" t="s">
        <v>64</v>
      </c>
      <c r="G21" s="31"/>
      <c r="H21" s="10">
        <v>30</v>
      </c>
      <c r="I21" s="10">
        <v>9</v>
      </c>
      <c r="J21" s="10">
        <v>20</v>
      </c>
      <c r="K21" s="31">
        <v>23</v>
      </c>
      <c r="L21" s="31">
        <v>27</v>
      </c>
      <c r="M21" s="31">
        <v>0</v>
      </c>
      <c r="N21" s="14">
        <f t="shared" si="1"/>
        <v>76.666666666666671</v>
      </c>
      <c r="O21" s="32">
        <v>14183.88</v>
      </c>
      <c r="P21" s="33">
        <f t="shared" si="2"/>
        <v>14183.88</v>
      </c>
      <c r="Q21" s="33">
        <f t="shared" si="3"/>
        <v>100</v>
      </c>
      <c r="R21" s="33">
        <f t="shared" si="10"/>
        <v>6831.0499999999993</v>
      </c>
      <c r="S21" s="33">
        <f t="shared" si="4"/>
        <v>48.160658437606635</v>
      </c>
      <c r="T21" s="33">
        <v>7352.83</v>
      </c>
      <c r="U21" s="14">
        <f t="shared" si="5"/>
        <v>51.839341562393372</v>
      </c>
      <c r="V21" s="16">
        <v>0</v>
      </c>
      <c r="W21" s="16">
        <v>0</v>
      </c>
      <c r="X21" s="16">
        <v>0</v>
      </c>
      <c r="Y21" s="14">
        <f t="shared" si="6"/>
        <v>0</v>
      </c>
      <c r="Z21" s="14">
        <v>0</v>
      </c>
      <c r="AA21" s="14">
        <v>0</v>
      </c>
      <c r="AB21" s="14">
        <f t="shared" si="7"/>
        <v>0</v>
      </c>
      <c r="AC21" s="14">
        <v>0</v>
      </c>
      <c r="AD21" s="14">
        <f t="shared" si="8"/>
        <v>0</v>
      </c>
      <c r="AE21" s="14">
        <v>0</v>
      </c>
      <c r="AF21" s="14">
        <f t="shared" si="9"/>
        <v>0</v>
      </c>
    </row>
    <row r="22" spans="1:32" ht="36" x14ac:dyDescent="0.2">
      <c r="A22" s="29">
        <v>16</v>
      </c>
      <c r="B22" s="50" t="s">
        <v>146</v>
      </c>
      <c r="C22" s="30"/>
      <c r="D22" s="48" t="s">
        <v>65</v>
      </c>
      <c r="E22" s="53" t="s">
        <v>31</v>
      </c>
      <c r="F22" s="48" t="s">
        <v>66</v>
      </c>
      <c r="G22" s="31"/>
      <c r="H22" s="10">
        <v>18</v>
      </c>
      <c r="I22" s="10">
        <v>1</v>
      </c>
      <c r="J22" s="10">
        <v>15</v>
      </c>
      <c r="K22" s="31">
        <v>14</v>
      </c>
      <c r="L22" s="31">
        <v>19</v>
      </c>
      <c r="M22" s="31">
        <v>1</v>
      </c>
      <c r="N22" s="14">
        <f t="shared" si="1"/>
        <v>77.777777777777786</v>
      </c>
      <c r="O22" s="32">
        <v>13431.38</v>
      </c>
      <c r="P22" s="33">
        <f t="shared" si="2"/>
        <v>13431.38</v>
      </c>
      <c r="Q22" s="33">
        <f t="shared" si="3"/>
        <v>100</v>
      </c>
      <c r="R22" s="33">
        <f t="shared" si="10"/>
        <v>7096.0699999999988</v>
      </c>
      <c r="S22" s="33">
        <f t="shared" si="4"/>
        <v>52.832024706322059</v>
      </c>
      <c r="T22" s="33">
        <v>6335.31</v>
      </c>
      <c r="U22" s="14">
        <f t="shared" si="5"/>
        <v>47.167975293677941</v>
      </c>
      <c r="V22" s="16">
        <v>0</v>
      </c>
      <c r="W22" s="16">
        <v>0</v>
      </c>
      <c r="X22" s="16">
        <v>0</v>
      </c>
      <c r="Y22" s="14">
        <f t="shared" si="6"/>
        <v>0</v>
      </c>
      <c r="Z22" s="14">
        <v>0</v>
      </c>
      <c r="AA22" s="14">
        <v>0</v>
      </c>
      <c r="AB22" s="14">
        <f t="shared" si="7"/>
        <v>0</v>
      </c>
      <c r="AC22" s="14">
        <v>0</v>
      </c>
      <c r="AD22" s="14">
        <f t="shared" si="8"/>
        <v>0</v>
      </c>
      <c r="AE22" s="14">
        <v>0</v>
      </c>
      <c r="AF22" s="14">
        <f t="shared" si="9"/>
        <v>0</v>
      </c>
    </row>
    <row r="23" spans="1:32" ht="36" x14ac:dyDescent="0.2">
      <c r="A23" s="29">
        <v>17</v>
      </c>
      <c r="B23" s="50" t="s">
        <v>146</v>
      </c>
      <c r="C23" s="30"/>
      <c r="D23" s="48" t="s">
        <v>67</v>
      </c>
      <c r="E23" s="53" t="s">
        <v>68</v>
      </c>
      <c r="F23" s="48" t="s">
        <v>69</v>
      </c>
      <c r="G23" s="31"/>
      <c r="H23" s="10">
        <v>10</v>
      </c>
      <c r="I23" s="10">
        <v>3</v>
      </c>
      <c r="J23" s="10">
        <v>4</v>
      </c>
      <c r="K23" s="31">
        <v>2</v>
      </c>
      <c r="L23" s="31">
        <v>2</v>
      </c>
      <c r="M23" s="31">
        <v>0</v>
      </c>
      <c r="N23" s="14">
        <f t="shared" si="1"/>
        <v>20</v>
      </c>
      <c r="O23" s="32">
        <v>4382.9799999999996</v>
      </c>
      <c r="P23" s="33">
        <f t="shared" si="2"/>
        <v>4382.9799999999996</v>
      </c>
      <c r="Q23" s="33">
        <f t="shared" si="3"/>
        <v>100</v>
      </c>
      <c r="R23" s="33">
        <v>0</v>
      </c>
      <c r="S23" s="33">
        <f t="shared" si="4"/>
        <v>0</v>
      </c>
      <c r="T23" s="33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14">
        <v>0</v>
      </c>
      <c r="AB23" s="14">
        <f t="shared" si="7"/>
        <v>0</v>
      </c>
      <c r="AC23" s="14">
        <v>0</v>
      </c>
      <c r="AD23" s="14">
        <f t="shared" si="8"/>
        <v>0</v>
      </c>
      <c r="AE23" s="14">
        <v>0</v>
      </c>
      <c r="AF23" s="14">
        <f t="shared" si="9"/>
        <v>0</v>
      </c>
    </row>
    <row r="24" spans="1:32" ht="36" x14ac:dyDescent="0.2">
      <c r="A24" s="29">
        <v>18</v>
      </c>
      <c r="B24" s="50" t="s">
        <v>146</v>
      </c>
      <c r="C24" s="30"/>
      <c r="D24" s="48" t="s">
        <v>70</v>
      </c>
      <c r="E24" s="53" t="s">
        <v>31</v>
      </c>
      <c r="F24" s="48" t="s">
        <v>71</v>
      </c>
      <c r="G24" s="31"/>
      <c r="H24" s="10">
        <v>2</v>
      </c>
      <c r="I24" s="10">
        <v>0</v>
      </c>
      <c r="J24" s="10">
        <v>2</v>
      </c>
      <c r="K24" s="31">
        <v>0</v>
      </c>
      <c r="L24" s="31">
        <v>0</v>
      </c>
      <c r="M24" s="31">
        <v>0</v>
      </c>
      <c r="N24" s="14">
        <f t="shared" si="1"/>
        <v>0</v>
      </c>
      <c r="O24" s="32">
        <v>0</v>
      </c>
      <c r="P24" s="33">
        <f t="shared" si="2"/>
        <v>0</v>
      </c>
      <c r="Q24" s="33">
        <f t="shared" si="3"/>
        <v>0</v>
      </c>
      <c r="R24" s="33">
        <v>0</v>
      </c>
      <c r="S24" s="33">
        <f t="shared" si="4"/>
        <v>0</v>
      </c>
      <c r="T24" s="33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14">
        <v>0</v>
      </c>
      <c r="AB24" s="14">
        <f t="shared" si="7"/>
        <v>0</v>
      </c>
      <c r="AC24" s="14">
        <v>0</v>
      </c>
      <c r="AD24" s="14">
        <f t="shared" si="8"/>
        <v>0</v>
      </c>
      <c r="AE24" s="14">
        <v>0</v>
      </c>
      <c r="AF24" s="14">
        <f t="shared" si="9"/>
        <v>0</v>
      </c>
    </row>
    <row r="25" spans="1:32" ht="36" x14ac:dyDescent="0.2">
      <c r="A25" s="29">
        <v>19</v>
      </c>
      <c r="B25" s="50" t="s">
        <v>146</v>
      </c>
      <c r="C25" s="30"/>
      <c r="D25" s="48" t="s">
        <v>72</v>
      </c>
      <c r="E25" s="53" t="s">
        <v>73</v>
      </c>
      <c r="F25" s="48" t="s">
        <v>74</v>
      </c>
      <c r="G25" s="31"/>
      <c r="H25" s="10">
        <v>4</v>
      </c>
      <c r="I25" s="10">
        <v>1</v>
      </c>
      <c r="J25" s="10">
        <v>3</v>
      </c>
      <c r="K25" s="31">
        <v>2</v>
      </c>
      <c r="L25" s="31">
        <v>2</v>
      </c>
      <c r="M25" s="31">
        <v>1</v>
      </c>
      <c r="N25" s="14">
        <f t="shared" si="1"/>
        <v>50</v>
      </c>
      <c r="O25" s="32">
        <v>563.33000000000004</v>
      </c>
      <c r="P25" s="33">
        <f t="shared" si="2"/>
        <v>563.33000000000004</v>
      </c>
      <c r="Q25" s="33">
        <f t="shared" si="3"/>
        <v>100</v>
      </c>
      <c r="R25" s="33">
        <v>0</v>
      </c>
      <c r="S25" s="33">
        <f t="shared" si="4"/>
        <v>0</v>
      </c>
      <c r="T25" s="33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14">
        <v>0</v>
      </c>
      <c r="AB25" s="14">
        <f t="shared" si="7"/>
        <v>0</v>
      </c>
      <c r="AC25" s="14">
        <v>0</v>
      </c>
      <c r="AD25" s="14">
        <f t="shared" si="8"/>
        <v>0</v>
      </c>
      <c r="AE25" s="14">
        <v>0</v>
      </c>
      <c r="AF25" s="14">
        <f t="shared" si="9"/>
        <v>0</v>
      </c>
    </row>
    <row r="26" spans="1:32" ht="48" x14ac:dyDescent="0.2">
      <c r="A26" s="29">
        <v>20</v>
      </c>
      <c r="B26" s="50" t="s">
        <v>146</v>
      </c>
      <c r="C26" s="30"/>
      <c r="D26" s="48" t="s">
        <v>75</v>
      </c>
      <c r="E26" s="53" t="s">
        <v>76</v>
      </c>
      <c r="F26" s="48" t="s">
        <v>77</v>
      </c>
      <c r="G26" s="31"/>
      <c r="H26" s="10">
        <v>40</v>
      </c>
      <c r="I26" s="10">
        <v>6</v>
      </c>
      <c r="J26" s="10">
        <v>27</v>
      </c>
      <c r="K26" s="31">
        <v>4</v>
      </c>
      <c r="L26" s="31">
        <v>4</v>
      </c>
      <c r="M26" s="31">
        <v>0</v>
      </c>
      <c r="N26" s="14">
        <f t="shared" si="1"/>
        <v>10</v>
      </c>
      <c r="O26" s="32">
        <v>2325.66</v>
      </c>
      <c r="P26" s="33">
        <f t="shared" si="2"/>
        <v>2325.66</v>
      </c>
      <c r="Q26" s="33">
        <f t="shared" si="3"/>
        <v>100</v>
      </c>
      <c r="R26" s="33">
        <f t="shared" si="10"/>
        <v>994.8</v>
      </c>
      <c r="S26" s="33">
        <f t="shared" si="4"/>
        <v>42.774954206547818</v>
      </c>
      <c r="T26" s="33">
        <v>1330.86</v>
      </c>
      <c r="U26" s="14">
        <f t="shared" si="5"/>
        <v>57.225045793452182</v>
      </c>
      <c r="V26" s="16">
        <v>6</v>
      </c>
      <c r="W26" s="16">
        <v>6</v>
      </c>
      <c r="X26" s="16">
        <v>0</v>
      </c>
      <c r="Y26" s="14">
        <f t="shared" si="6"/>
        <v>15</v>
      </c>
      <c r="Z26" s="14">
        <v>2429.33</v>
      </c>
      <c r="AA26" s="14">
        <v>0</v>
      </c>
      <c r="AB26" s="14">
        <f t="shared" si="7"/>
        <v>0</v>
      </c>
      <c r="AC26" s="14">
        <v>0</v>
      </c>
      <c r="AD26" s="14">
        <f t="shared" si="8"/>
        <v>0</v>
      </c>
      <c r="AE26" s="14">
        <v>0</v>
      </c>
      <c r="AF26" s="14">
        <f t="shared" si="9"/>
        <v>0</v>
      </c>
    </row>
    <row r="27" spans="1:32" ht="36" x14ac:dyDescent="0.2">
      <c r="A27" s="29">
        <v>21</v>
      </c>
      <c r="B27" s="50" t="s">
        <v>146</v>
      </c>
      <c r="C27" s="30"/>
      <c r="D27" s="48" t="s">
        <v>78</v>
      </c>
      <c r="E27" s="53" t="s">
        <v>31</v>
      </c>
      <c r="F27" s="48" t="s">
        <v>79</v>
      </c>
      <c r="G27" s="31"/>
      <c r="H27" s="10">
        <v>12</v>
      </c>
      <c r="I27" s="10">
        <v>3</v>
      </c>
      <c r="J27" s="10">
        <v>9</v>
      </c>
      <c r="K27" s="31">
        <v>7</v>
      </c>
      <c r="L27" s="31">
        <v>12</v>
      </c>
      <c r="M27" s="31">
        <v>1</v>
      </c>
      <c r="N27" s="14">
        <f t="shared" si="1"/>
        <v>58.333333333333336</v>
      </c>
      <c r="O27" s="32">
        <v>12560.53</v>
      </c>
      <c r="P27" s="33">
        <f t="shared" si="2"/>
        <v>12560.53</v>
      </c>
      <c r="Q27" s="33">
        <f t="shared" si="3"/>
        <v>100</v>
      </c>
      <c r="R27" s="33">
        <f t="shared" si="10"/>
        <v>1690.5700000000015</v>
      </c>
      <c r="S27" s="33">
        <f t="shared" si="4"/>
        <v>13.459384277574285</v>
      </c>
      <c r="T27" s="33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14">
        <v>0</v>
      </c>
      <c r="AB27" s="14">
        <f t="shared" si="7"/>
        <v>0</v>
      </c>
      <c r="AC27" s="14">
        <v>0</v>
      </c>
      <c r="AD27" s="14">
        <f t="shared" si="8"/>
        <v>0</v>
      </c>
      <c r="AE27" s="14">
        <v>0</v>
      </c>
      <c r="AF27" s="14">
        <f t="shared" si="9"/>
        <v>0</v>
      </c>
    </row>
    <row r="28" spans="1:32" ht="24" x14ac:dyDescent="0.2">
      <c r="A28" s="29">
        <v>22</v>
      </c>
      <c r="B28" s="50" t="s">
        <v>146</v>
      </c>
      <c r="C28" s="30"/>
      <c r="D28" s="48" t="s">
        <v>80</v>
      </c>
      <c r="E28" s="53" t="s">
        <v>28</v>
      </c>
      <c r="F28" s="48" t="s">
        <v>81</v>
      </c>
      <c r="G28" s="31"/>
      <c r="H28" s="10">
        <v>56</v>
      </c>
      <c r="I28" s="10">
        <v>3</v>
      </c>
      <c r="J28" s="10">
        <v>52</v>
      </c>
      <c r="K28" s="31">
        <v>39</v>
      </c>
      <c r="L28" s="31">
        <v>46</v>
      </c>
      <c r="M28" s="31">
        <v>0</v>
      </c>
      <c r="N28" s="14">
        <f t="shared" si="1"/>
        <v>69.642857142857139</v>
      </c>
      <c r="O28" s="32">
        <v>75157.13</v>
      </c>
      <c r="P28" s="33">
        <f t="shared" si="2"/>
        <v>75157.13</v>
      </c>
      <c r="Q28" s="33">
        <f t="shared" si="3"/>
        <v>100</v>
      </c>
      <c r="R28" s="33">
        <f t="shared" si="10"/>
        <v>63386.960000000006</v>
      </c>
      <c r="S28" s="33">
        <f t="shared" si="4"/>
        <v>84.339250314640807</v>
      </c>
      <c r="T28" s="33">
        <v>11770.17</v>
      </c>
      <c r="U28" s="14">
        <f t="shared" si="5"/>
        <v>15.660749685359193</v>
      </c>
      <c r="V28" s="16">
        <v>0</v>
      </c>
      <c r="W28" s="16">
        <v>0</v>
      </c>
      <c r="X28" s="16">
        <v>0</v>
      </c>
      <c r="Y28" s="14">
        <f t="shared" si="6"/>
        <v>0</v>
      </c>
      <c r="Z28" s="14">
        <v>0</v>
      </c>
      <c r="AA28" s="14">
        <v>0</v>
      </c>
      <c r="AB28" s="14">
        <f t="shared" si="7"/>
        <v>0</v>
      </c>
      <c r="AC28" s="14">
        <v>0</v>
      </c>
      <c r="AD28" s="14">
        <f t="shared" si="8"/>
        <v>0</v>
      </c>
      <c r="AE28" s="14">
        <v>0</v>
      </c>
      <c r="AF28" s="14">
        <f t="shared" si="9"/>
        <v>0</v>
      </c>
    </row>
    <row r="29" spans="1:32" ht="36" x14ac:dyDescent="0.2">
      <c r="A29" s="29">
        <v>23</v>
      </c>
      <c r="B29" s="50" t="s">
        <v>146</v>
      </c>
      <c r="C29" s="30"/>
      <c r="D29" s="48" t="s">
        <v>82</v>
      </c>
      <c r="E29" s="53" t="s">
        <v>31</v>
      </c>
      <c r="F29" s="48" t="s">
        <v>83</v>
      </c>
      <c r="G29" s="31"/>
      <c r="H29" s="10">
        <v>24</v>
      </c>
      <c r="I29" s="10">
        <v>4</v>
      </c>
      <c r="J29" s="10">
        <v>20</v>
      </c>
      <c r="K29" s="31">
        <v>7</v>
      </c>
      <c r="L29" s="31">
        <v>7</v>
      </c>
      <c r="M29" s="31">
        <v>0</v>
      </c>
      <c r="N29" s="14">
        <f t="shared" si="1"/>
        <v>29.166666666666668</v>
      </c>
      <c r="O29" s="32">
        <v>8273.7000000000007</v>
      </c>
      <c r="P29" s="33">
        <f t="shared" si="2"/>
        <v>8273.7000000000007</v>
      </c>
      <c r="Q29" s="33">
        <f t="shared" si="3"/>
        <v>100</v>
      </c>
      <c r="R29" s="33">
        <f t="shared" si="10"/>
        <v>0</v>
      </c>
      <c r="S29" s="33">
        <f t="shared" si="4"/>
        <v>0</v>
      </c>
      <c r="T29" s="33">
        <v>8273.7000000000007</v>
      </c>
      <c r="U29" s="14">
        <f t="shared" si="5"/>
        <v>100</v>
      </c>
      <c r="V29" s="16">
        <v>0</v>
      </c>
      <c r="W29" s="16">
        <v>0</v>
      </c>
      <c r="X29" s="16">
        <v>0</v>
      </c>
      <c r="Y29" s="14">
        <f t="shared" si="6"/>
        <v>0</v>
      </c>
      <c r="Z29" s="14">
        <v>0</v>
      </c>
      <c r="AA29" s="14">
        <v>0</v>
      </c>
      <c r="AB29" s="14">
        <f t="shared" si="7"/>
        <v>0</v>
      </c>
      <c r="AC29" s="14">
        <v>0</v>
      </c>
      <c r="AD29" s="14">
        <f t="shared" si="8"/>
        <v>0</v>
      </c>
      <c r="AE29" s="14">
        <v>0</v>
      </c>
      <c r="AF29" s="14">
        <f t="shared" si="9"/>
        <v>0</v>
      </c>
    </row>
    <row r="30" spans="1:32" ht="36" x14ac:dyDescent="0.2">
      <c r="A30" s="29">
        <v>24</v>
      </c>
      <c r="B30" s="50" t="s">
        <v>146</v>
      </c>
      <c r="C30" s="30"/>
      <c r="D30" s="48" t="s">
        <v>84</v>
      </c>
      <c r="E30" s="53" t="s">
        <v>31</v>
      </c>
      <c r="F30" s="48" t="s">
        <v>85</v>
      </c>
      <c r="G30" s="31"/>
      <c r="H30" s="10">
        <v>10</v>
      </c>
      <c r="I30" s="10">
        <v>1</v>
      </c>
      <c r="J30" s="10">
        <v>8</v>
      </c>
      <c r="K30" s="31">
        <v>7</v>
      </c>
      <c r="L30" s="31">
        <v>7</v>
      </c>
      <c r="M30" s="31">
        <v>0</v>
      </c>
      <c r="N30" s="14">
        <f t="shared" si="1"/>
        <v>70</v>
      </c>
      <c r="O30" s="32">
        <v>13297.75</v>
      </c>
      <c r="P30" s="33">
        <f t="shared" si="2"/>
        <v>13297.75</v>
      </c>
      <c r="Q30" s="33">
        <f t="shared" si="3"/>
        <v>100</v>
      </c>
      <c r="R30" s="33">
        <f t="shared" si="10"/>
        <v>4452.2299999999996</v>
      </c>
      <c r="S30" s="33">
        <f t="shared" si="4"/>
        <v>33.48107762591416</v>
      </c>
      <c r="T30" s="33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14">
        <v>0</v>
      </c>
      <c r="AB30" s="14">
        <f t="shared" si="7"/>
        <v>0</v>
      </c>
      <c r="AC30" s="14">
        <v>0</v>
      </c>
      <c r="AD30" s="14">
        <f t="shared" si="8"/>
        <v>0</v>
      </c>
      <c r="AE30" s="14">
        <v>0</v>
      </c>
      <c r="AF30" s="14">
        <f t="shared" si="9"/>
        <v>0</v>
      </c>
    </row>
    <row r="31" spans="1:32" ht="36" x14ac:dyDescent="0.2">
      <c r="A31" s="29">
        <v>25</v>
      </c>
      <c r="B31" s="50" t="s">
        <v>146</v>
      </c>
      <c r="C31" s="30"/>
      <c r="D31" s="48" t="s">
        <v>86</v>
      </c>
      <c r="E31" s="53" t="s">
        <v>31</v>
      </c>
      <c r="F31" s="48" t="s">
        <v>87</v>
      </c>
      <c r="G31" s="31"/>
      <c r="H31" s="10">
        <v>42</v>
      </c>
      <c r="I31" s="10">
        <v>14</v>
      </c>
      <c r="J31" s="10">
        <v>27</v>
      </c>
      <c r="K31" s="31">
        <v>39</v>
      </c>
      <c r="L31" s="31">
        <v>55</v>
      </c>
      <c r="M31" s="31">
        <v>3</v>
      </c>
      <c r="N31" s="14">
        <f t="shared" si="1"/>
        <v>92.857142857142861</v>
      </c>
      <c r="O31" s="32">
        <v>43195.01</v>
      </c>
      <c r="P31" s="33">
        <f t="shared" si="2"/>
        <v>43195.01</v>
      </c>
      <c r="Q31" s="33">
        <f t="shared" si="3"/>
        <v>100</v>
      </c>
      <c r="R31" s="33">
        <f t="shared" si="10"/>
        <v>28475.82</v>
      </c>
      <c r="S31" s="33">
        <f t="shared" si="4"/>
        <v>65.923864816792488</v>
      </c>
      <c r="T31" s="33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724.66</v>
      </c>
      <c r="AA31" s="14">
        <v>0</v>
      </c>
      <c r="AB31" s="14">
        <f t="shared" si="7"/>
        <v>0</v>
      </c>
      <c r="AC31" s="14">
        <v>0</v>
      </c>
      <c r="AD31" s="14">
        <f t="shared" si="8"/>
        <v>0</v>
      </c>
      <c r="AE31" s="14">
        <v>0</v>
      </c>
      <c r="AF31" s="14">
        <f t="shared" si="9"/>
        <v>0</v>
      </c>
    </row>
    <row r="32" spans="1:32" ht="48" x14ac:dyDescent="0.2">
      <c r="A32" s="29">
        <v>26</v>
      </c>
      <c r="B32" s="50" t="s">
        <v>146</v>
      </c>
      <c r="C32" s="30"/>
      <c r="D32" s="48" t="s">
        <v>88</v>
      </c>
      <c r="E32" s="53" t="s">
        <v>31</v>
      </c>
      <c r="F32" s="48" t="s">
        <v>89</v>
      </c>
      <c r="G32" s="31"/>
      <c r="H32" s="10">
        <v>6</v>
      </c>
      <c r="I32" s="10">
        <v>2</v>
      </c>
      <c r="J32" s="10">
        <v>4</v>
      </c>
      <c r="K32" s="31">
        <v>4</v>
      </c>
      <c r="L32" s="31">
        <v>4</v>
      </c>
      <c r="M32" s="31">
        <v>0</v>
      </c>
      <c r="N32" s="14">
        <f t="shared" si="1"/>
        <v>66.666666666666657</v>
      </c>
      <c r="O32" s="32">
        <v>4365.1899999999996</v>
      </c>
      <c r="P32" s="33">
        <f t="shared" si="2"/>
        <v>4365.1899999999996</v>
      </c>
      <c r="Q32" s="33">
        <f t="shared" si="3"/>
        <v>100</v>
      </c>
      <c r="R32" s="33">
        <f t="shared" si="10"/>
        <v>4365.1899999999996</v>
      </c>
      <c r="S32" s="33">
        <f t="shared" si="4"/>
        <v>100</v>
      </c>
      <c r="T32" s="33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14">
        <v>0</v>
      </c>
      <c r="AB32" s="14">
        <f t="shared" si="7"/>
        <v>0</v>
      </c>
      <c r="AC32" s="14">
        <v>0</v>
      </c>
      <c r="AD32" s="14">
        <f t="shared" si="8"/>
        <v>0</v>
      </c>
      <c r="AE32" s="14">
        <v>0</v>
      </c>
      <c r="AF32" s="14">
        <f t="shared" si="9"/>
        <v>0</v>
      </c>
    </row>
    <row r="33" spans="1:32" ht="36" x14ac:dyDescent="0.2">
      <c r="A33" s="29">
        <v>27</v>
      </c>
      <c r="B33" s="50" t="s">
        <v>146</v>
      </c>
      <c r="C33" s="30"/>
      <c r="D33" s="48" t="s">
        <v>90</v>
      </c>
      <c r="E33" s="53" t="s">
        <v>60</v>
      </c>
      <c r="F33" s="48" t="s">
        <v>91</v>
      </c>
      <c r="G33" s="31"/>
      <c r="H33" s="10">
        <v>5</v>
      </c>
      <c r="I33" s="10">
        <v>1</v>
      </c>
      <c r="J33" s="10">
        <v>4</v>
      </c>
      <c r="K33" s="31">
        <v>0</v>
      </c>
      <c r="L33" s="31">
        <v>0</v>
      </c>
      <c r="M33" s="31">
        <v>0</v>
      </c>
      <c r="N33" s="14">
        <f t="shared" si="1"/>
        <v>0</v>
      </c>
      <c r="O33" s="32">
        <v>0</v>
      </c>
      <c r="P33" s="33">
        <f t="shared" si="2"/>
        <v>0</v>
      </c>
      <c r="Q33" s="33">
        <f t="shared" si="3"/>
        <v>0</v>
      </c>
      <c r="R33" s="33">
        <f t="shared" si="10"/>
        <v>0</v>
      </c>
      <c r="S33" s="33">
        <f t="shared" si="4"/>
        <v>0</v>
      </c>
      <c r="T33" s="33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14">
        <v>0</v>
      </c>
      <c r="AB33" s="14">
        <f t="shared" si="7"/>
        <v>0</v>
      </c>
      <c r="AC33" s="14">
        <v>0</v>
      </c>
      <c r="AD33" s="14">
        <f t="shared" si="8"/>
        <v>0</v>
      </c>
      <c r="AE33" s="14">
        <v>0</v>
      </c>
      <c r="AF33" s="14">
        <f t="shared" si="9"/>
        <v>0</v>
      </c>
    </row>
    <row r="34" spans="1:32" ht="36" x14ac:dyDescent="0.2">
      <c r="A34" s="29">
        <v>28</v>
      </c>
      <c r="B34" s="50" t="s">
        <v>146</v>
      </c>
      <c r="C34" s="30"/>
      <c r="D34" s="48" t="s">
        <v>92</v>
      </c>
      <c r="E34" s="53" t="s">
        <v>68</v>
      </c>
      <c r="F34" s="48" t="s">
        <v>93</v>
      </c>
      <c r="G34" s="31"/>
      <c r="H34" s="10">
        <v>47</v>
      </c>
      <c r="I34" s="10">
        <v>16</v>
      </c>
      <c r="J34" s="10">
        <v>26</v>
      </c>
      <c r="K34" s="31">
        <v>21</v>
      </c>
      <c r="L34" s="31">
        <v>21</v>
      </c>
      <c r="M34" s="31">
        <v>2</v>
      </c>
      <c r="N34" s="14">
        <f t="shared" si="1"/>
        <v>44.680851063829785</v>
      </c>
      <c r="O34" s="32">
        <v>14490.35</v>
      </c>
      <c r="P34" s="33">
        <f t="shared" si="2"/>
        <v>14490.35</v>
      </c>
      <c r="Q34" s="33">
        <f t="shared" si="3"/>
        <v>100</v>
      </c>
      <c r="R34" s="33">
        <f t="shared" si="10"/>
        <v>791.70000000000073</v>
      </c>
      <c r="S34" s="33">
        <f t="shared" si="4"/>
        <v>5.4636361440544965</v>
      </c>
      <c r="T34" s="33">
        <v>13698.65</v>
      </c>
      <c r="U34" s="14">
        <f t="shared" si="5"/>
        <v>94.53636385594551</v>
      </c>
      <c r="V34" s="16">
        <v>0</v>
      </c>
      <c r="W34" s="16">
        <v>0</v>
      </c>
      <c r="X34" s="16">
        <v>0</v>
      </c>
      <c r="Y34" s="14">
        <f t="shared" si="6"/>
        <v>0</v>
      </c>
      <c r="Z34" s="14">
        <v>0</v>
      </c>
      <c r="AA34" s="14">
        <v>0</v>
      </c>
      <c r="AB34" s="14">
        <f t="shared" si="7"/>
        <v>0</v>
      </c>
      <c r="AC34" s="14">
        <v>0</v>
      </c>
      <c r="AD34" s="14">
        <f t="shared" si="8"/>
        <v>0</v>
      </c>
      <c r="AE34" s="14">
        <v>0</v>
      </c>
      <c r="AF34" s="14">
        <f t="shared" si="9"/>
        <v>0</v>
      </c>
    </row>
    <row r="35" spans="1:32" ht="24" x14ac:dyDescent="0.2">
      <c r="A35" s="29">
        <v>29</v>
      </c>
      <c r="B35" s="50" t="s">
        <v>146</v>
      </c>
      <c r="C35" s="30"/>
      <c r="D35" s="48" t="s">
        <v>94</v>
      </c>
      <c r="E35" s="53" t="s">
        <v>95</v>
      </c>
      <c r="F35" s="48" t="s">
        <v>96</v>
      </c>
      <c r="G35" s="31"/>
      <c r="H35" s="10">
        <v>22</v>
      </c>
      <c r="I35" s="10">
        <v>2</v>
      </c>
      <c r="J35" s="10">
        <v>18</v>
      </c>
      <c r="K35" s="31">
        <v>18</v>
      </c>
      <c r="L35" s="31">
        <v>30</v>
      </c>
      <c r="M35" s="31">
        <v>0</v>
      </c>
      <c r="N35" s="14">
        <f t="shared" si="1"/>
        <v>81.818181818181827</v>
      </c>
      <c r="O35" s="32">
        <v>19362.349999999999</v>
      </c>
      <c r="P35" s="33">
        <f t="shared" si="2"/>
        <v>19362.349999999999</v>
      </c>
      <c r="Q35" s="33">
        <f t="shared" si="3"/>
        <v>100</v>
      </c>
      <c r="R35" s="33">
        <f t="shared" si="10"/>
        <v>15127.059999999998</v>
      </c>
      <c r="S35" s="33">
        <f t="shared" si="4"/>
        <v>78.126157207157192</v>
      </c>
      <c r="T35" s="33">
        <v>4235.29</v>
      </c>
      <c r="U35" s="14">
        <f t="shared" si="5"/>
        <v>21.873842792842812</v>
      </c>
      <c r="V35" s="16">
        <v>2</v>
      </c>
      <c r="W35" s="16">
        <v>2</v>
      </c>
      <c r="X35" s="16">
        <v>0</v>
      </c>
      <c r="Y35" s="14">
        <f t="shared" si="6"/>
        <v>9.0909090909090917</v>
      </c>
      <c r="Z35" s="14">
        <v>844.08</v>
      </c>
      <c r="AA35" s="14">
        <v>0</v>
      </c>
      <c r="AB35" s="14">
        <f t="shared" si="7"/>
        <v>0</v>
      </c>
      <c r="AC35" s="14">
        <v>0</v>
      </c>
      <c r="AD35" s="14">
        <f t="shared" si="8"/>
        <v>0</v>
      </c>
      <c r="AE35" s="14">
        <v>0</v>
      </c>
      <c r="AF35" s="14">
        <f t="shared" si="9"/>
        <v>0</v>
      </c>
    </row>
    <row r="36" spans="1:32" ht="24" x14ac:dyDescent="0.2">
      <c r="A36" s="29">
        <v>30</v>
      </c>
      <c r="B36" s="50" t="s">
        <v>146</v>
      </c>
      <c r="C36" s="30"/>
      <c r="D36" s="48" t="s">
        <v>97</v>
      </c>
      <c r="E36" s="53" t="s">
        <v>63</v>
      </c>
      <c r="F36" s="48" t="s">
        <v>98</v>
      </c>
      <c r="G36" s="31"/>
      <c r="H36" s="10">
        <v>34</v>
      </c>
      <c r="I36" s="10">
        <v>2</v>
      </c>
      <c r="J36" s="10">
        <v>31</v>
      </c>
      <c r="K36" s="31">
        <v>30</v>
      </c>
      <c r="L36" s="31">
        <v>30</v>
      </c>
      <c r="M36" s="31">
        <v>0</v>
      </c>
      <c r="N36" s="14">
        <f t="shared" si="1"/>
        <v>88.235294117647058</v>
      </c>
      <c r="O36" s="32">
        <v>8012.63</v>
      </c>
      <c r="P36" s="33">
        <f t="shared" si="2"/>
        <v>8012.63</v>
      </c>
      <c r="Q36" s="33">
        <f t="shared" si="3"/>
        <v>100</v>
      </c>
      <c r="R36" s="33">
        <f t="shared" si="10"/>
        <v>6887.59</v>
      </c>
      <c r="S36" s="33">
        <f t="shared" si="4"/>
        <v>85.95916696515377</v>
      </c>
      <c r="T36" s="33">
        <v>1125.04</v>
      </c>
      <c r="U36" s="14">
        <f t="shared" si="5"/>
        <v>14.040833034846237</v>
      </c>
      <c r="V36" s="16">
        <v>0</v>
      </c>
      <c r="W36" s="16">
        <v>0</v>
      </c>
      <c r="X36" s="16">
        <v>0</v>
      </c>
      <c r="Y36" s="14">
        <f t="shared" si="6"/>
        <v>0</v>
      </c>
      <c r="Z36" s="14">
        <v>0</v>
      </c>
      <c r="AA36" s="14">
        <v>0</v>
      </c>
      <c r="AB36" s="14">
        <f t="shared" si="7"/>
        <v>0</v>
      </c>
      <c r="AC36" s="14">
        <v>0</v>
      </c>
      <c r="AD36" s="14">
        <f t="shared" si="8"/>
        <v>0</v>
      </c>
      <c r="AE36" s="14">
        <v>0</v>
      </c>
      <c r="AF36" s="14">
        <f t="shared" si="9"/>
        <v>0</v>
      </c>
    </row>
    <row r="37" spans="1:32" ht="36" x14ac:dyDescent="0.2">
      <c r="A37" s="29">
        <v>31</v>
      </c>
      <c r="B37" s="50" t="s">
        <v>146</v>
      </c>
      <c r="C37" s="30"/>
      <c r="D37" s="48" t="s">
        <v>99</v>
      </c>
      <c r="E37" s="53" t="s">
        <v>31</v>
      </c>
      <c r="F37" s="48" t="s">
        <v>100</v>
      </c>
      <c r="G37" s="31"/>
      <c r="H37" s="10">
        <v>13</v>
      </c>
      <c r="I37" s="10">
        <v>2</v>
      </c>
      <c r="J37" s="10">
        <v>7</v>
      </c>
      <c r="K37" s="31">
        <v>5</v>
      </c>
      <c r="L37" s="31">
        <v>5</v>
      </c>
      <c r="M37" s="31">
        <v>0</v>
      </c>
      <c r="N37" s="14">
        <f t="shared" si="1"/>
        <v>38.461538461538467</v>
      </c>
      <c r="O37" s="32">
        <v>6324.79</v>
      </c>
      <c r="P37" s="33">
        <f t="shared" si="2"/>
        <v>6324.79</v>
      </c>
      <c r="Q37" s="33">
        <f t="shared" si="3"/>
        <v>100</v>
      </c>
      <c r="R37" s="33">
        <f t="shared" si="10"/>
        <v>3861.38</v>
      </c>
      <c r="S37" s="33">
        <f t="shared" si="4"/>
        <v>61.051513172769376</v>
      </c>
      <c r="T37" s="33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0</v>
      </c>
      <c r="AA37" s="14">
        <v>0</v>
      </c>
      <c r="AB37" s="14">
        <f t="shared" si="7"/>
        <v>0</v>
      </c>
      <c r="AC37" s="14">
        <v>0</v>
      </c>
      <c r="AD37" s="14">
        <f t="shared" si="8"/>
        <v>0</v>
      </c>
      <c r="AE37" s="14">
        <v>0</v>
      </c>
      <c r="AF37" s="14">
        <f t="shared" si="9"/>
        <v>0</v>
      </c>
    </row>
    <row r="38" spans="1:32" ht="36" x14ac:dyDescent="0.2">
      <c r="A38" s="29">
        <v>32</v>
      </c>
      <c r="B38" s="50" t="s">
        <v>146</v>
      </c>
      <c r="C38" s="30"/>
      <c r="D38" s="48" t="s">
        <v>101</v>
      </c>
      <c r="E38" s="53" t="s">
        <v>31</v>
      </c>
      <c r="F38" s="48" t="s">
        <v>102</v>
      </c>
      <c r="G38" s="31"/>
      <c r="H38" s="10">
        <v>13</v>
      </c>
      <c r="I38" s="10">
        <v>2</v>
      </c>
      <c r="J38" s="10">
        <v>10</v>
      </c>
      <c r="K38" s="31">
        <v>11</v>
      </c>
      <c r="L38" s="31">
        <v>11</v>
      </c>
      <c r="M38" s="31">
        <v>0</v>
      </c>
      <c r="N38" s="14">
        <f t="shared" si="1"/>
        <v>84.615384615384613</v>
      </c>
      <c r="O38" s="32">
        <v>8545.08</v>
      </c>
      <c r="P38" s="33">
        <f t="shared" si="2"/>
        <v>8545.08</v>
      </c>
      <c r="Q38" s="33">
        <f t="shared" si="3"/>
        <v>100</v>
      </c>
      <c r="R38" s="33">
        <f t="shared" si="10"/>
        <v>5888.09</v>
      </c>
      <c r="S38" s="33">
        <f t="shared" si="4"/>
        <v>68.906200995192563</v>
      </c>
      <c r="T38" s="33">
        <v>2656.99</v>
      </c>
      <c r="U38" s="14">
        <f t="shared" si="5"/>
        <v>31.093799004807444</v>
      </c>
      <c r="V38" s="16">
        <v>0</v>
      </c>
      <c r="W38" s="16">
        <v>0</v>
      </c>
      <c r="X38" s="16">
        <v>0</v>
      </c>
      <c r="Y38" s="14">
        <f t="shared" si="6"/>
        <v>0</v>
      </c>
      <c r="Z38" s="14">
        <v>0</v>
      </c>
      <c r="AA38" s="14">
        <v>0</v>
      </c>
      <c r="AB38" s="14">
        <f t="shared" si="7"/>
        <v>0</v>
      </c>
      <c r="AC38" s="14">
        <v>0</v>
      </c>
      <c r="AD38" s="14">
        <f t="shared" si="8"/>
        <v>0</v>
      </c>
      <c r="AE38" s="14">
        <v>0</v>
      </c>
      <c r="AF38" s="14">
        <f t="shared" si="9"/>
        <v>0</v>
      </c>
    </row>
    <row r="39" spans="1:32" ht="36" x14ac:dyDescent="0.2">
      <c r="A39" s="29">
        <v>33</v>
      </c>
      <c r="B39" s="50" t="s">
        <v>146</v>
      </c>
      <c r="C39" s="30"/>
      <c r="D39" s="48" t="s">
        <v>103</v>
      </c>
      <c r="E39" s="53" t="s">
        <v>68</v>
      </c>
      <c r="F39" s="48" t="s">
        <v>104</v>
      </c>
      <c r="G39" s="31"/>
      <c r="H39" s="10">
        <v>67</v>
      </c>
      <c r="I39" s="10">
        <v>13</v>
      </c>
      <c r="J39" s="10">
        <v>47</v>
      </c>
      <c r="K39" s="31">
        <v>22</v>
      </c>
      <c r="L39" s="31">
        <v>22</v>
      </c>
      <c r="M39" s="31">
        <v>0</v>
      </c>
      <c r="N39" s="14">
        <f t="shared" si="1"/>
        <v>32.835820895522389</v>
      </c>
      <c r="O39" s="32">
        <v>31050.46</v>
      </c>
      <c r="P39" s="33">
        <f t="shared" si="2"/>
        <v>31050.46</v>
      </c>
      <c r="Q39" s="33">
        <f t="shared" si="3"/>
        <v>100</v>
      </c>
      <c r="R39" s="33">
        <f t="shared" si="10"/>
        <v>13879.309999999998</v>
      </c>
      <c r="S39" s="33">
        <f t="shared" si="4"/>
        <v>44.699208965020162</v>
      </c>
      <c r="T39" s="33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14">
        <v>0</v>
      </c>
      <c r="AB39" s="14">
        <f t="shared" si="7"/>
        <v>0</v>
      </c>
      <c r="AC39" s="14">
        <v>0</v>
      </c>
      <c r="AD39" s="14">
        <f t="shared" si="8"/>
        <v>0</v>
      </c>
      <c r="AE39" s="14">
        <v>0</v>
      </c>
      <c r="AF39" s="14">
        <f t="shared" si="9"/>
        <v>0</v>
      </c>
    </row>
    <row r="40" spans="1:32" ht="36" x14ac:dyDescent="0.2">
      <c r="A40" s="29">
        <v>34</v>
      </c>
      <c r="B40" s="50" t="s">
        <v>146</v>
      </c>
      <c r="C40" s="30"/>
      <c r="D40" s="48" t="s">
        <v>105</v>
      </c>
      <c r="E40" s="53" t="s">
        <v>106</v>
      </c>
      <c r="F40" s="48" t="s">
        <v>107</v>
      </c>
      <c r="G40" s="31"/>
      <c r="H40" s="10">
        <v>18</v>
      </c>
      <c r="I40" s="10">
        <v>3</v>
      </c>
      <c r="J40" s="10">
        <v>14</v>
      </c>
      <c r="K40" s="31">
        <v>12</v>
      </c>
      <c r="L40" s="31">
        <v>12</v>
      </c>
      <c r="M40" s="31">
        <v>0</v>
      </c>
      <c r="N40" s="14">
        <f t="shared" si="1"/>
        <v>66.666666666666657</v>
      </c>
      <c r="O40" s="32">
        <v>20473.14</v>
      </c>
      <c r="P40" s="33">
        <f t="shared" si="2"/>
        <v>20473.14</v>
      </c>
      <c r="Q40" s="33">
        <f t="shared" si="3"/>
        <v>100</v>
      </c>
      <c r="R40" s="33">
        <f t="shared" si="10"/>
        <v>0</v>
      </c>
      <c r="S40" s="33">
        <f t="shared" si="4"/>
        <v>0</v>
      </c>
      <c r="T40" s="33">
        <v>20473.14</v>
      </c>
      <c r="U40" s="14">
        <f t="shared" si="5"/>
        <v>100</v>
      </c>
      <c r="V40" s="16">
        <v>0</v>
      </c>
      <c r="W40" s="16">
        <v>0</v>
      </c>
      <c r="X40" s="16">
        <v>0</v>
      </c>
      <c r="Y40" s="14">
        <f t="shared" si="6"/>
        <v>0</v>
      </c>
      <c r="Z40" s="14">
        <v>0</v>
      </c>
      <c r="AA40" s="14">
        <v>0</v>
      </c>
      <c r="AB40" s="14">
        <f t="shared" si="7"/>
        <v>0</v>
      </c>
      <c r="AC40" s="14">
        <v>0</v>
      </c>
      <c r="AD40" s="14">
        <f t="shared" si="8"/>
        <v>0</v>
      </c>
      <c r="AE40" s="14">
        <v>0</v>
      </c>
      <c r="AF40" s="14">
        <f t="shared" si="9"/>
        <v>0</v>
      </c>
    </row>
    <row r="41" spans="1:32" ht="36" x14ac:dyDescent="0.2">
      <c r="A41" s="29">
        <v>35</v>
      </c>
      <c r="B41" s="50" t="s">
        <v>146</v>
      </c>
      <c r="C41" s="30"/>
      <c r="D41" s="48" t="s">
        <v>108</v>
      </c>
      <c r="E41" s="53" t="s">
        <v>68</v>
      </c>
      <c r="F41" s="48" t="s">
        <v>109</v>
      </c>
      <c r="G41" s="31"/>
      <c r="H41" s="10">
        <v>15</v>
      </c>
      <c r="I41" s="10">
        <v>4</v>
      </c>
      <c r="J41" s="10">
        <v>10</v>
      </c>
      <c r="K41" s="31">
        <v>10</v>
      </c>
      <c r="L41" s="31">
        <v>10</v>
      </c>
      <c r="M41" s="31">
        <v>1</v>
      </c>
      <c r="N41" s="14">
        <f t="shared" si="1"/>
        <v>66.666666666666657</v>
      </c>
      <c r="O41" s="32">
        <v>7877.95</v>
      </c>
      <c r="P41" s="33">
        <f t="shared" si="2"/>
        <v>7877.95</v>
      </c>
      <c r="Q41" s="33">
        <f t="shared" si="3"/>
        <v>100</v>
      </c>
      <c r="R41" s="33">
        <f t="shared" si="10"/>
        <v>5473.74</v>
      </c>
      <c r="S41" s="33">
        <f t="shared" si="4"/>
        <v>69.481781427909539</v>
      </c>
      <c r="T41" s="33">
        <v>2404.21</v>
      </c>
      <c r="U41" s="14">
        <f t="shared" si="5"/>
        <v>30.518218572090454</v>
      </c>
      <c r="V41" s="16">
        <v>0</v>
      </c>
      <c r="W41" s="16">
        <v>0</v>
      </c>
      <c r="X41" s="16">
        <v>0</v>
      </c>
      <c r="Y41" s="14">
        <f t="shared" si="6"/>
        <v>0</v>
      </c>
      <c r="Z41" s="14">
        <v>0</v>
      </c>
      <c r="AA41" s="14">
        <v>0</v>
      </c>
      <c r="AB41" s="14">
        <f t="shared" si="7"/>
        <v>0</v>
      </c>
      <c r="AC41" s="14">
        <v>0</v>
      </c>
      <c r="AD41" s="14">
        <f t="shared" si="8"/>
        <v>0</v>
      </c>
      <c r="AE41" s="14">
        <v>0</v>
      </c>
      <c r="AF41" s="14">
        <f t="shared" si="9"/>
        <v>0</v>
      </c>
    </row>
    <row r="42" spans="1:32" ht="36" x14ac:dyDescent="0.2">
      <c r="A42" s="29">
        <v>36</v>
      </c>
      <c r="B42" s="50" t="s">
        <v>146</v>
      </c>
      <c r="C42" s="30"/>
      <c r="D42" s="48" t="s">
        <v>110</v>
      </c>
      <c r="E42" s="53" t="s">
        <v>68</v>
      </c>
      <c r="F42" s="48" t="s">
        <v>111</v>
      </c>
      <c r="G42" s="31"/>
      <c r="H42" s="10">
        <v>17</v>
      </c>
      <c r="I42" s="10">
        <v>4</v>
      </c>
      <c r="J42" s="10">
        <v>13</v>
      </c>
      <c r="K42" s="31">
        <v>11</v>
      </c>
      <c r="L42" s="31">
        <v>11</v>
      </c>
      <c r="M42" s="31">
        <v>0</v>
      </c>
      <c r="N42" s="14">
        <f t="shared" si="1"/>
        <v>64.705882352941174</v>
      </c>
      <c r="O42" s="32">
        <v>15021.14</v>
      </c>
      <c r="P42" s="33">
        <f t="shared" si="2"/>
        <v>15021.14</v>
      </c>
      <c r="Q42" s="33">
        <f t="shared" si="3"/>
        <v>100</v>
      </c>
      <c r="R42" s="33">
        <f t="shared" si="10"/>
        <v>6059.6999999999989</v>
      </c>
      <c r="S42" s="33">
        <f t="shared" si="4"/>
        <v>40.341145878408689</v>
      </c>
      <c r="T42" s="33">
        <v>8961.44</v>
      </c>
      <c r="U42" s="14">
        <f t="shared" si="5"/>
        <v>59.658854121591311</v>
      </c>
      <c r="V42" s="16">
        <v>0</v>
      </c>
      <c r="W42" s="16">
        <v>0</v>
      </c>
      <c r="X42" s="16">
        <v>0</v>
      </c>
      <c r="Y42" s="14">
        <f t="shared" si="6"/>
        <v>0</v>
      </c>
      <c r="Z42" s="14">
        <v>0</v>
      </c>
      <c r="AA42" s="14">
        <v>0</v>
      </c>
      <c r="AB42" s="14">
        <f t="shared" si="7"/>
        <v>0</v>
      </c>
      <c r="AC42" s="14">
        <v>0</v>
      </c>
      <c r="AD42" s="14">
        <f t="shared" si="8"/>
        <v>0</v>
      </c>
      <c r="AE42" s="14">
        <v>0</v>
      </c>
      <c r="AF42" s="14">
        <f t="shared" si="9"/>
        <v>0</v>
      </c>
    </row>
    <row r="43" spans="1:32" ht="36" x14ac:dyDescent="0.2">
      <c r="A43" s="29">
        <v>37</v>
      </c>
      <c r="B43" s="50" t="s">
        <v>146</v>
      </c>
      <c r="C43" s="30"/>
      <c r="D43" s="48" t="s">
        <v>112</v>
      </c>
      <c r="E43" s="53" t="s">
        <v>113</v>
      </c>
      <c r="F43" s="48" t="s">
        <v>114</v>
      </c>
      <c r="G43" s="31"/>
      <c r="H43" s="10">
        <v>6</v>
      </c>
      <c r="I43" s="10">
        <v>1</v>
      </c>
      <c r="J43" s="10">
        <v>5</v>
      </c>
      <c r="K43" s="31">
        <v>3</v>
      </c>
      <c r="L43" s="31">
        <v>5</v>
      </c>
      <c r="M43" s="31">
        <v>0</v>
      </c>
      <c r="N43" s="14">
        <f t="shared" si="1"/>
        <v>50</v>
      </c>
      <c r="O43" s="32">
        <v>3737.06</v>
      </c>
      <c r="P43" s="33">
        <f t="shared" si="2"/>
        <v>3737.06</v>
      </c>
      <c r="Q43" s="33">
        <f t="shared" si="3"/>
        <v>100</v>
      </c>
      <c r="R43" s="33">
        <f t="shared" si="10"/>
        <v>2557.31</v>
      </c>
      <c r="S43" s="33">
        <f t="shared" si="4"/>
        <v>68.431066132200186</v>
      </c>
      <c r="T43" s="33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14">
        <v>0</v>
      </c>
      <c r="AA43" s="14">
        <v>0</v>
      </c>
      <c r="AB43" s="14">
        <f t="shared" si="7"/>
        <v>0</v>
      </c>
      <c r="AC43" s="14">
        <v>0</v>
      </c>
      <c r="AD43" s="14">
        <f t="shared" si="8"/>
        <v>0</v>
      </c>
      <c r="AE43" s="14">
        <v>0</v>
      </c>
      <c r="AF43" s="14">
        <f t="shared" si="9"/>
        <v>0</v>
      </c>
    </row>
    <row r="44" spans="1:32" ht="24" x14ac:dyDescent="0.2">
      <c r="A44" s="29">
        <v>38</v>
      </c>
      <c r="B44" s="50" t="s">
        <v>146</v>
      </c>
      <c r="C44" s="30"/>
      <c r="D44" s="48" t="s">
        <v>115</v>
      </c>
      <c r="E44" s="53" t="s">
        <v>106</v>
      </c>
      <c r="F44" s="48" t="s">
        <v>116</v>
      </c>
      <c r="G44" s="31"/>
      <c r="H44" s="10">
        <v>21</v>
      </c>
      <c r="I44" s="10">
        <v>1</v>
      </c>
      <c r="J44" s="10">
        <v>20</v>
      </c>
      <c r="K44" s="31">
        <v>15</v>
      </c>
      <c r="L44" s="31">
        <v>19</v>
      </c>
      <c r="M44" s="31">
        <v>1</v>
      </c>
      <c r="N44" s="14">
        <f t="shared" si="1"/>
        <v>71.428571428571431</v>
      </c>
      <c r="O44" s="32">
        <v>27105.63</v>
      </c>
      <c r="P44" s="33">
        <f t="shared" si="2"/>
        <v>27105.63</v>
      </c>
      <c r="Q44" s="33">
        <f t="shared" si="3"/>
        <v>100</v>
      </c>
      <c r="R44" s="33">
        <f t="shared" si="10"/>
        <v>12920.140000000001</v>
      </c>
      <c r="S44" s="33">
        <f t="shared" si="4"/>
        <v>47.665890813089383</v>
      </c>
      <c r="T44" s="33">
        <v>14185.49</v>
      </c>
      <c r="U44" s="14">
        <f t="shared" si="5"/>
        <v>52.334109186910617</v>
      </c>
      <c r="V44" s="16">
        <v>0</v>
      </c>
      <c r="W44" s="16">
        <v>0</v>
      </c>
      <c r="X44" s="16">
        <v>0</v>
      </c>
      <c r="Y44" s="14">
        <f t="shared" si="6"/>
        <v>0</v>
      </c>
      <c r="Z44" s="14">
        <v>0</v>
      </c>
      <c r="AA44" s="14">
        <v>0</v>
      </c>
      <c r="AB44" s="14">
        <f t="shared" si="7"/>
        <v>0</v>
      </c>
      <c r="AC44" s="14">
        <v>0</v>
      </c>
      <c r="AD44" s="14">
        <f t="shared" si="8"/>
        <v>0</v>
      </c>
      <c r="AE44" s="14">
        <v>0</v>
      </c>
      <c r="AF44" s="14">
        <f t="shared" si="9"/>
        <v>0</v>
      </c>
    </row>
    <row r="45" spans="1:32" ht="36" x14ac:dyDescent="0.2">
      <c r="A45" s="29">
        <v>39</v>
      </c>
      <c r="B45" s="50" t="s">
        <v>146</v>
      </c>
      <c r="C45" s="30"/>
      <c r="D45" s="48" t="s">
        <v>117</v>
      </c>
      <c r="E45" s="53" t="s">
        <v>31</v>
      </c>
      <c r="F45" s="48" t="s">
        <v>118</v>
      </c>
      <c r="G45" s="31"/>
      <c r="H45" s="10">
        <v>23</v>
      </c>
      <c r="I45" s="10">
        <v>6</v>
      </c>
      <c r="J45" s="10">
        <v>17</v>
      </c>
      <c r="K45" s="31">
        <v>9</v>
      </c>
      <c r="L45" s="31">
        <v>10</v>
      </c>
      <c r="M45" s="31">
        <v>0</v>
      </c>
      <c r="N45" s="14">
        <f t="shared" si="1"/>
        <v>39.130434782608695</v>
      </c>
      <c r="O45" s="32">
        <v>11125.2</v>
      </c>
      <c r="P45" s="33">
        <f t="shared" si="2"/>
        <v>11125.2</v>
      </c>
      <c r="Q45" s="33">
        <f t="shared" si="3"/>
        <v>100</v>
      </c>
      <c r="R45" s="33">
        <f t="shared" si="10"/>
        <v>6117.89</v>
      </c>
      <c r="S45" s="33">
        <f t="shared" si="4"/>
        <v>54.991281055621464</v>
      </c>
      <c r="T45" s="33">
        <v>5007.3100000000004</v>
      </c>
      <c r="U45" s="14">
        <f t="shared" si="5"/>
        <v>45.008718944378529</v>
      </c>
      <c r="V45" s="16">
        <v>0</v>
      </c>
      <c r="W45" s="16">
        <v>0</v>
      </c>
      <c r="X45" s="16">
        <v>0</v>
      </c>
      <c r="Y45" s="14">
        <f t="shared" si="6"/>
        <v>0</v>
      </c>
      <c r="Z45" s="14">
        <v>0</v>
      </c>
      <c r="AA45" s="14">
        <v>0</v>
      </c>
      <c r="AB45" s="14">
        <f t="shared" si="7"/>
        <v>0</v>
      </c>
      <c r="AC45" s="14">
        <v>0</v>
      </c>
      <c r="AD45" s="14">
        <f t="shared" si="8"/>
        <v>0</v>
      </c>
      <c r="AE45" s="14">
        <v>0</v>
      </c>
      <c r="AF45" s="14">
        <f t="shared" si="9"/>
        <v>0</v>
      </c>
    </row>
    <row r="46" spans="1:32" ht="24" x14ac:dyDescent="0.2">
      <c r="A46" s="29">
        <v>40</v>
      </c>
      <c r="B46" s="50" t="s">
        <v>146</v>
      </c>
      <c r="C46" s="30"/>
      <c r="D46" s="48" t="s">
        <v>119</v>
      </c>
      <c r="E46" s="53" t="s">
        <v>120</v>
      </c>
      <c r="F46" s="48" t="s">
        <v>121</v>
      </c>
      <c r="G46" s="31"/>
      <c r="H46" s="10">
        <v>0</v>
      </c>
      <c r="I46" s="10">
        <v>0</v>
      </c>
      <c r="J46" s="10">
        <v>0</v>
      </c>
      <c r="K46" s="31">
        <v>0</v>
      </c>
      <c r="L46" s="31">
        <v>0</v>
      </c>
      <c r="M46" s="31">
        <v>0</v>
      </c>
      <c r="N46" s="14">
        <f t="shared" si="1"/>
        <v>0</v>
      </c>
      <c r="O46" s="32">
        <v>0</v>
      </c>
      <c r="P46" s="33">
        <f t="shared" si="2"/>
        <v>0</v>
      </c>
      <c r="Q46" s="33">
        <f t="shared" si="3"/>
        <v>0</v>
      </c>
      <c r="R46" s="33">
        <f t="shared" si="10"/>
        <v>0</v>
      </c>
      <c r="S46" s="33">
        <f t="shared" si="4"/>
        <v>0</v>
      </c>
      <c r="T46" s="33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14">
        <v>0</v>
      </c>
      <c r="AB46" s="14">
        <f t="shared" si="7"/>
        <v>0</v>
      </c>
      <c r="AC46" s="14">
        <v>0</v>
      </c>
      <c r="AD46" s="14">
        <f t="shared" si="8"/>
        <v>0</v>
      </c>
      <c r="AE46" s="14">
        <v>0</v>
      </c>
      <c r="AF46" s="14">
        <f t="shared" si="9"/>
        <v>0</v>
      </c>
    </row>
    <row r="47" spans="1:32" ht="24" x14ac:dyDescent="0.2">
      <c r="A47" s="29">
        <v>41</v>
      </c>
      <c r="B47" s="50" t="s">
        <v>146</v>
      </c>
      <c r="C47" s="30"/>
      <c r="D47" s="48" t="s">
        <v>122</v>
      </c>
      <c r="E47" s="53" t="s">
        <v>31</v>
      </c>
      <c r="F47" s="48" t="s">
        <v>123</v>
      </c>
      <c r="G47" s="31"/>
      <c r="H47" s="10">
        <v>0</v>
      </c>
      <c r="I47" s="10">
        <v>0</v>
      </c>
      <c r="J47" s="10">
        <v>0</v>
      </c>
      <c r="K47" s="31">
        <v>0</v>
      </c>
      <c r="L47" s="31">
        <v>0</v>
      </c>
      <c r="M47" s="31">
        <v>0</v>
      </c>
      <c r="N47" s="14">
        <f t="shared" si="1"/>
        <v>0</v>
      </c>
      <c r="O47" s="32">
        <v>0</v>
      </c>
      <c r="P47" s="33">
        <f t="shared" si="2"/>
        <v>0</v>
      </c>
      <c r="Q47" s="33">
        <f t="shared" si="3"/>
        <v>0</v>
      </c>
      <c r="R47" s="33">
        <f t="shared" si="10"/>
        <v>0</v>
      </c>
      <c r="S47" s="33">
        <f t="shared" si="4"/>
        <v>0</v>
      </c>
      <c r="T47" s="33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14">
        <v>0</v>
      </c>
      <c r="AB47" s="14">
        <f t="shared" si="7"/>
        <v>0</v>
      </c>
      <c r="AC47" s="14">
        <v>0</v>
      </c>
      <c r="AD47" s="14">
        <f t="shared" si="8"/>
        <v>0</v>
      </c>
      <c r="AE47" s="14">
        <v>0</v>
      </c>
      <c r="AF47" s="14">
        <f t="shared" si="9"/>
        <v>0</v>
      </c>
    </row>
    <row r="48" spans="1:32" ht="36" x14ac:dyDescent="0.2">
      <c r="A48" s="29">
        <v>42</v>
      </c>
      <c r="B48" s="50" t="s">
        <v>146</v>
      </c>
      <c r="C48" s="30"/>
      <c r="D48" s="48" t="s">
        <v>124</v>
      </c>
      <c r="E48" s="53" t="s">
        <v>106</v>
      </c>
      <c r="F48" s="48" t="s">
        <v>125</v>
      </c>
      <c r="G48" s="31"/>
      <c r="H48" s="10">
        <v>18</v>
      </c>
      <c r="I48" s="10">
        <v>4</v>
      </c>
      <c r="J48" s="10">
        <v>9</v>
      </c>
      <c r="K48" s="31">
        <v>11</v>
      </c>
      <c r="L48" s="31">
        <v>12</v>
      </c>
      <c r="M48" s="31">
        <v>0</v>
      </c>
      <c r="N48" s="14">
        <f t="shared" si="1"/>
        <v>61.111111111111114</v>
      </c>
      <c r="O48" s="32">
        <v>13801.29</v>
      </c>
      <c r="P48" s="33">
        <f t="shared" si="2"/>
        <v>13801.29</v>
      </c>
      <c r="Q48" s="33">
        <f t="shared" si="3"/>
        <v>100</v>
      </c>
      <c r="R48" s="33">
        <f t="shared" si="10"/>
        <v>5005.7400000000016</v>
      </c>
      <c r="S48" s="33">
        <f t="shared" si="4"/>
        <v>36.270087796140807</v>
      </c>
      <c r="T48" s="33">
        <v>8795.5499999999993</v>
      </c>
      <c r="U48" s="14">
        <f t="shared" si="5"/>
        <v>63.729912203859193</v>
      </c>
      <c r="V48" s="16">
        <v>0</v>
      </c>
      <c r="W48" s="16">
        <v>0</v>
      </c>
      <c r="X48" s="16">
        <v>0</v>
      </c>
      <c r="Y48" s="14">
        <f t="shared" si="6"/>
        <v>0</v>
      </c>
      <c r="Z48" s="14">
        <v>0</v>
      </c>
      <c r="AA48" s="14">
        <v>0</v>
      </c>
      <c r="AB48" s="14">
        <f t="shared" si="7"/>
        <v>0</v>
      </c>
      <c r="AC48" s="14">
        <v>0</v>
      </c>
      <c r="AD48" s="14">
        <f t="shared" si="8"/>
        <v>0</v>
      </c>
      <c r="AE48" s="14">
        <v>0</v>
      </c>
      <c r="AF48" s="14">
        <f t="shared" si="9"/>
        <v>0</v>
      </c>
    </row>
    <row r="49" spans="1:32" ht="24" x14ac:dyDescent="0.2">
      <c r="A49" s="29">
        <v>43</v>
      </c>
      <c r="B49" s="50" t="s">
        <v>146</v>
      </c>
      <c r="C49" s="30"/>
      <c r="D49" s="48" t="s">
        <v>126</v>
      </c>
      <c r="E49" s="53" t="s">
        <v>31</v>
      </c>
      <c r="F49" s="48" t="s">
        <v>127</v>
      </c>
      <c r="G49" s="31"/>
      <c r="H49" s="10">
        <v>22</v>
      </c>
      <c r="I49" s="10">
        <v>4</v>
      </c>
      <c r="J49" s="10">
        <v>16</v>
      </c>
      <c r="K49" s="31">
        <v>11</v>
      </c>
      <c r="L49" s="31">
        <v>19</v>
      </c>
      <c r="M49" s="31">
        <v>0</v>
      </c>
      <c r="N49" s="14">
        <f t="shared" si="1"/>
        <v>50</v>
      </c>
      <c r="O49" s="32">
        <v>22324.080000000002</v>
      </c>
      <c r="P49" s="33">
        <f t="shared" si="2"/>
        <v>22324.080000000002</v>
      </c>
      <c r="Q49" s="33">
        <f t="shared" si="3"/>
        <v>100</v>
      </c>
      <c r="R49" s="33">
        <f t="shared" si="10"/>
        <v>9345.2000000000025</v>
      </c>
      <c r="S49" s="33">
        <f t="shared" si="4"/>
        <v>41.861523520790115</v>
      </c>
      <c r="T49" s="33">
        <v>12978.88</v>
      </c>
      <c r="U49" s="14">
        <f t="shared" si="5"/>
        <v>58.138476479209885</v>
      </c>
      <c r="V49" s="16">
        <v>2</v>
      </c>
      <c r="W49" s="16">
        <v>3</v>
      </c>
      <c r="X49" s="16">
        <v>0</v>
      </c>
      <c r="Y49" s="14">
        <f t="shared" si="6"/>
        <v>9.0909090909090917</v>
      </c>
      <c r="Z49" s="14">
        <v>3142.54</v>
      </c>
      <c r="AA49" s="14">
        <v>0</v>
      </c>
      <c r="AB49" s="14">
        <f t="shared" si="7"/>
        <v>0</v>
      </c>
      <c r="AC49" s="14">
        <v>0</v>
      </c>
      <c r="AD49" s="14">
        <f t="shared" si="8"/>
        <v>0</v>
      </c>
      <c r="AE49" s="14">
        <v>0</v>
      </c>
      <c r="AF49" s="14">
        <f t="shared" si="9"/>
        <v>0</v>
      </c>
    </row>
    <row r="50" spans="1:32" ht="24" x14ac:dyDescent="0.2">
      <c r="A50" s="29">
        <v>44</v>
      </c>
      <c r="B50" s="50" t="s">
        <v>146</v>
      </c>
      <c r="C50" s="30"/>
      <c r="D50" s="48" t="s">
        <v>128</v>
      </c>
      <c r="E50" s="53" t="s">
        <v>120</v>
      </c>
      <c r="F50" s="48" t="s">
        <v>129</v>
      </c>
      <c r="G50" s="31"/>
      <c r="H50" s="10">
        <v>9</v>
      </c>
      <c r="I50" s="10">
        <v>1</v>
      </c>
      <c r="J50" s="10">
        <v>8</v>
      </c>
      <c r="K50" s="31">
        <v>3</v>
      </c>
      <c r="L50" s="31">
        <v>3</v>
      </c>
      <c r="M50" s="31">
        <v>0</v>
      </c>
      <c r="N50" s="14">
        <f t="shared" si="1"/>
        <v>33.333333333333329</v>
      </c>
      <c r="O50" s="32">
        <v>3349.5</v>
      </c>
      <c r="P50" s="33">
        <f t="shared" si="2"/>
        <v>3349.5</v>
      </c>
      <c r="Q50" s="33">
        <f t="shared" si="3"/>
        <v>100</v>
      </c>
      <c r="R50" s="33">
        <f t="shared" si="10"/>
        <v>3349.5</v>
      </c>
      <c r="S50" s="33">
        <f t="shared" si="4"/>
        <v>100</v>
      </c>
      <c r="T50" s="33">
        <v>0</v>
      </c>
      <c r="U50" s="14">
        <f t="shared" si="5"/>
        <v>0</v>
      </c>
      <c r="V50" s="16">
        <v>0</v>
      </c>
      <c r="W50" s="16">
        <v>0</v>
      </c>
      <c r="X50" s="16">
        <v>0</v>
      </c>
      <c r="Y50" s="14">
        <f t="shared" si="6"/>
        <v>0</v>
      </c>
      <c r="Z50" s="14">
        <v>0</v>
      </c>
      <c r="AA50" s="14">
        <v>0</v>
      </c>
      <c r="AB50" s="14">
        <f t="shared" si="7"/>
        <v>0</v>
      </c>
      <c r="AC50" s="14">
        <v>0</v>
      </c>
      <c r="AD50" s="14">
        <f t="shared" si="8"/>
        <v>0</v>
      </c>
      <c r="AE50" s="14">
        <v>0</v>
      </c>
      <c r="AF50" s="14">
        <f t="shared" si="9"/>
        <v>0</v>
      </c>
    </row>
    <row r="51" spans="1:32" ht="36" x14ac:dyDescent="0.2">
      <c r="A51" s="29">
        <v>45</v>
      </c>
      <c r="B51" s="50" t="s">
        <v>146</v>
      </c>
      <c r="C51" s="30"/>
      <c r="D51" s="48" t="s">
        <v>130</v>
      </c>
      <c r="E51" s="53" t="s">
        <v>131</v>
      </c>
      <c r="F51" s="48" t="s">
        <v>132</v>
      </c>
      <c r="G51" s="31"/>
      <c r="H51" s="10">
        <v>8</v>
      </c>
      <c r="I51" s="10">
        <v>1</v>
      </c>
      <c r="J51" s="10">
        <v>6</v>
      </c>
      <c r="K51" s="31">
        <v>5</v>
      </c>
      <c r="L51" s="31">
        <v>7</v>
      </c>
      <c r="M51" s="31">
        <v>0</v>
      </c>
      <c r="N51" s="14">
        <f t="shared" si="1"/>
        <v>62.5</v>
      </c>
      <c r="O51" s="32">
        <v>5481.46</v>
      </c>
      <c r="P51" s="33">
        <f t="shared" si="2"/>
        <v>5481.46</v>
      </c>
      <c r="Q51" s="33">
        <f t="shared" si="3"/>
        <v>100</v>
      </c>
      <c r="R51" s="33">
        <f t="shared" si="10"/>
        <v>0</v>
      </c>
      <c r="S51" s="33">
        <f t="shared" si="4"/>
        <v>0</v>
      </c>
      <c r="T51" s="33">
        <v>5481.46</v>
      </c>
      <c r="U51" s="14">
        <f t="shared" si="5"/>
        <v>100</v>
      </c>
      <c r="V51" s="16">
        <v>0</v>
      </c>
      <c r="W51" s="16">
        <v>0</v>
      </c>
      <c r="X51" s="16">
        <v>0</v>
      </c>
      <c r="Y51" s="14">
        <f t="shared" si="6"/>
        <v>0</v>
      </c>
      <c r="Z51" s="14">
        <v>0</v>
      </c>
      <c r="AA51" s="14">
        <v>0</v>
      </c>
      <c r="AB51" s="14">
        <f t="shared" si="7"/>
        <v>0</v>
      </c>
      <c r="AC51" s="14">
        <v>0</v>
      </c>
      <c r="AD51" s="14">
        <f t="shared" si="8"/>
        <v>0</v>
      </c>
      <c r="AE51" s="14">
        <v>0</v>
      </c>
      <c r="AF51" s="14">
        <f t="shared" si="9"/>
        <v>0</v>
      </c>
    </row>
    <row r="52" spans="1:32" ht="36" x14ac:dyDescent="0.2">
      <c r="A52" s="29">
        <v>46</v>
      </c>
      <c r="B52" s="50" t="s">
        <v>146</v>
      </c>
      <c r="C52" s="30"/>
      <c r="D52" s="48" t="s">
        <v>133</v>
      </c>
      <c r="E52" s="53" t="s">
        <v>68</v>
      </c>
      <c r="F52" s="48" t="s">
        <v>134</v>
      </c>
      <c r="G52" s="31"/>
      <c r="H52" s="10">
        <v>6</v>
      </c>
      <c r="I52" s="10">
        <v>0</v>
      </c>
      <c r="J52" s="10">
        <v>4</v>
      </c>
      <c r="K52" s="31">
        <v>0</v>
      </c>
      <c r="L52" s="31">
        <v>0</v>
      </c>
      <c r="M52" s="31">
        <v>0</v>
      </c>
      <c r="N52" s="14">
        <f t="shared" si="1"/>
        <v>0</v>
      </c>
      <c r="O52" s="32">
        <v>0</v>
      </c>
      <c r="P52" s="33">
        <f t="shared" si="2"/>
        <v>0</v>
      </c>
      <c r="Q52" s="33">
        <f t="shared" si="3"/>
        <v>0</v>
      </c>
      <c r="R52" s="33">
        <f t="shared" si="10"/>
        <v>0</v>
      </c>
      <c r="S52" s="33">
        <f t="shared" si="4"/>
        <v>0</v>
      </c>
      <c r="T52" s="33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14">
        <v>0</v>
      </c>
      <c r="AB52" s="14">
        <f t="shared" si="7"/>
        <v>0</v>
      </c>
      <c r="AC52" s="14">
        <v>0</v>
      </c>
      <c r="AD52" s="14">
        <f t="shared" si="8"/>
        <v>0</v>
      </c>
      <c r="AE52" s="14">
        <v>0</v>
      </c>
      <c r="AF52" s="14">
        <f t="shared" si="9"/>
        <v>0</v>
      </c>
    </row>
    <row r="53" spans="1:32" ht="24" x14ac:dyDescent="0.2">
      <c r="A53" s="29">
        <v>47</v>
      </c>
      <c r="B53" s="50" t="s">
        <v>146</v>
      </c>
      <c r="C53" s="30"/>
      <c r="D53" s="48" t="s">
        <v>135</v>
      </c>
      <c r="E53" s="53" t="s">
        <v>136</v>
      </c>
      <c r="F53" s="48" t="s">
        <v>137</v>
      </c>
      <c r="G53" s="31"/>
      <c r="H53" s="10">
        <v>21</v>
      </c>
      <c r="I53" s="10">
        <v>2</v>
      </c>
      <c r="J53" s="10">
        <v>19</v>
      </c>
      <c r="K53" s="31">
        <v>21</v>
      </c>
      <c r="L53" s="31">
        <v>24</v>
      </c>
      <c r="M53" s="31">
        <v>3</v>
      </c>
      <c r="N53" s="14">
        <f t="shared" si="1"/>
        <v>100</v>
      </c>
      <c r="O53" s="32">
        <v>35215.5</v>
      </c>
      <c r="P53" s="33">
        <f t="shared" si="2"/>
        <v>35215.5</v>
      </c>
      <c r="Q53" s="33">
        <f t="shared" si="3"/>
        <v>100</v>
      </c>
      <c r="R53" s="33">
        <f t="shared" si="10"/>
        <v>12119.169999999998</v>
      </c>
      <c r="S53" s="33">
        <f t="shared" si="4"/>
        <v>34.414306200394705</v>
      </c>
      <c r="T53" s="33">
        <v>23096.33</v>
      </c>
      <c r="U53" s="14">
        <f t="shared" si="5"/>
        <v>65.585693799605295</v>
      </c>
      <c r="V53" s="16">
        <v>0</v>
      </c>
      <c r="W53" s="16">
        <v>0</v>
      </c>
      <c r="X53" s="16">
        <v>0</v>
      </c>
      <c r="Y53" s="14">
        <f t="shared" si="6"/>
        <v>0</v>
      </c>
      <c r="Z53" s="14">
        <v>0</v>
      </c>
      <c r="AA53" s="14">
        <v>0</v>
      </c>
      <c r="AB53" s="14">
        <f t="shared" si="7"/>
        <v>0</v>
      </c>
      <c r="AC53" s="14">
        <v>0</v>
      </c>
      <c r="AD53" s="14">
        <f t="shared" si="8"/>
        <v>0</v>
      </c>
      <c r="AE53" s="14">
        <v>0</v>
      </c>
      <c r="AF53" s="14">
        <f t="shared" si="9"/>
        <v>0</v>
      </c>
    </row>
    <row r="54" spans="1:32" ht="36" x14ac:dyDescent="0.2">
      <c r="A54" s="29">
        <v>48</v>
      </c>
      <c r="B54" s="50" t="s">
        <v>146</v>
      </c>
      <c r="C54" s="30"/>
      <c r="D54" s="48" t="s">
        <v>138</v>
      </c>
      <c r="E54" s="53" t="s">
        <v>113</v>
      </c>
      <c r="F54" s="48" t="s">
        <v>139</v>
      </c>
      <c r="G54" s="31"/>
      <c r="H54" s="10">
        <v>21</v>
      </c>
      <c r="I54" s="10">
        <v>4</v>
      </c>
      <c r="J54" s="10">
        <v>17</v>
      </c>
      <c r="K54" s="31">
        <v>14</v>
      </c>
      <c r="L54" s="31">
        <v>14</v>
      </c>
      <c r="M54" s="31">
        <v>0</v>
      </c>
      <c r="N54" s="14">
        <f t="shared" si="1"/>
        <v>66.666666666666657</v>
      </c>
      <c r="O54" s="32">
        <v>20318.66</v>
      </c>
      <c r="P54" s="33">
        <f t="shared" si="2"/>
        <v>20318.66</v>
      </c>
      <c r="Q54" s="33">
        <f t="shared" si="3"/>
        <v>100</v>
      </c>
      <c r="R54" s="33">
        <f t="shared" si="10"/>
        <v>4993.7999999999993</v>
      </c>
      <c r="S54" s="33">
        <f t="shared" si="4"/>
        <v>24.577408155852794</v>
      </c>
      <c r="T54" s="33">
        <v>15324.86</v>
      </c>
      <c r="U54" s="14">
        <f t="shared" si="5"/>
        <v>75.422591844147206</v>
      </c>
      <c r="V54" s="16">
        <v>0</v>
      </c>
      <c r="W54" s="16">
        <v>0</v>
      </c>
      <c r="X54" s="16">
        <v>0</v>
      </c>
      <c r="Y54" s="14">
        <f t="shared" si="6"/>
        <v>0</v>
      </c>
      <c r="Z54" s="14">
        <v>0</v>
      </c>
      <c r="AA54" s="14">
        <v>0</v>
      </c>
      <c r="AB54" s="14">
        <f t="shared" si="7"/>
        <v>0</v>
      </c>
      <c r="AC54" s="14">
        <v>0</v>
      </c>
      <c r="AD54" s="14">
        <f t="shared" si="8"/>
        <v>0</v>
      </c>
      <c r="AE54" s="14">
        <v>0</v>
      </c>
      <c r="AF54" s="14">
        <f t="shared" si="9"/>
        <v>0</v>
      </c>
    </row>
    <row r="55" spans="1:32" ht="36" x14ac:dyDescent="0.2">
      <c r="A55" s="29">
        <v>49</v>
      </c>
      <c r="B55" s="50" t="s">
        <v>146</v>
      </c>
      <c r="C55" s="30"/>
      <c r="D55" s="48" t="s">
        <v>140</v>
      </c>
      <c r="E55" s="53" t="s">
        <v>113</v>
      </c>
      <c r="F55" s="48" t="s">
        <v>141</v>
      </c>
      <c r="G55" s="31"/>
      <c r="H55" s="10">
        <v>10</v>
      </c>
      <c r="I55" s="10">
        <v>0</v>
      </c>
      <c r="J55" s="10">
        <v>10</v>
      </c>
      <c r="K55" s="31">
        <v>8</v>
      </c>
      <c r="L55" s="31">
        <v>8</v>
      </c>
      <c r="M55" s="31">
        <v>0</v>
      </c>
      <c r="N55" s="14">
        <f t="shared" si="1"/>
        <v>80</v>
      </c>
      <c r="O55" s="32">
        <v>5063.0600000000004</v>
      </c>
      <c r="P55" s="33">
        <f t="shared" si="2"/>
        <v>5063.0600000000004</v>
      </c>
      <c r="Q55" s="33">
        <f t="shared" si="3"/>
        <v>100</v>
      </c>
      <c r="R55" s="33">
        <f t="shared" si="10"/>
        <v>3306.63</v>
      </c>
      <c r="S55" s="33">
        <f t="shared" si="4"/>
        <v>65.308923852373852</v>
      </c>
      <c r="T55" s="33">
        <v>1756.43</v>
      </c>
      <c r="U55" s="14">
        <f t="shared" si="5"/>
        <v>34.691076147626134</v>
      </c>
      <c r="V55" s="16">
        <v>0</v>
      </c>
      <c r="W55" s="16">
        <v>0</v>
      </c>
      <c r="X55" s="16">
        <v>0</v>
      </c>
      <c r="Y55" s="14">
        <f t="shared" si="6"/>
        <v>0</v>
      </c>
      <c r="Z55" s="14">
        <v>0</v>
      </c>
      <c r="AA55" s="14">
        <v>0</v>
      </c>
      <c r="AB55" s="14">
        <f t="shared" si="7"/>
        <v>0</v>
      </c>
      <c r="AC55" s="14">
        <v>0</v>
      </c>
      <c r="AD55" s="14">
        <f t="shared" si="8"/>
        <v>0</v>
      </c>
      <c r="AE55" s="14">
        <v>0</v>
      </c>
      <c r="AF55" s="14">
        <f t="shared" si="9"/>
        <v>0</v>
      </c>
    </row>
    <row r="56" spans="1:32" ht="36" x14ac:dyDescent="0.2">
      <c r="A56" s="29">
        <v>50</v>
      </c>
      <c r="B56" s="50" t="s">
        <v>146</v>
      </c>
      <c r="C56" s="30"/>
      <c r="D56" s="48" t="s">
        <v>142</v>
      </c>
      <c r="E56" s="53" t="s">
        <v>68</v>
      </c>
      <c r="F56" s="48" t="s">
        <v>143</v>
      </c>
      <c r="G56" s="31"/>
      <c r="H56" s="10">
        <v>24</v>
      </c>
      <c r="I56" s="10">
        <v>2</v>
      </c>
      <c r="J56" s="10">
        <v>20</v>
      </c>
      <c r="K56" s="31">
        <v>12</v>
      </c>
      <c r="L56" s="31">
        <v>12</v>
      </c>
      <c r="M56" s="31">
        <v>1</v>
      </c>
      <c r="N56" s="14">
        <f t="shared" si="1"/>
        <v>50</v>
      </c>
      <c r="O56" s="32">
        <v>17496.89</v>
      </c>
      <c r="P56" s="33">
        <f t="shared" si="2"/>
        <v>17496.89</v>
      </c>
      <c r="Q56" s="33">
        <f t="shared" si="3"/>
        <v>100</v>
      </c>
      <c r="R56" s="33">
        <f t="shared" si="10"/>
        <v>8068.119999999999</v>
      </c>
      <c r="S56" s="33">
        <f t="shared" si="4"/>
        <v>46.11173757164844</v>
      </c>
      <c r="T56" s="33">
        <v>9428.77</v>
      </c>
      <c r="U56" s="14">
        <f t="shared" si="5"/>
        <v>53.888262428351553</v>
      </c>
      <c r="V56" s="16">
        <v>7</v>
      </c>
      <c r="W56" s="16">
        <v>7</v>
      </c>
      <c r="X56" s="16">
        <v>0</v>
      </c>
      <c r="Y56" s="14">
        <f t="shared" si="6"/>
        <v>29.166666666666668</v>
      </c>
      <c r="Z56" s="14">
        <v>3543.46</v>
      </c>
      <c r="AA56" s="14">
        <v>0</v>
      </c>
      <c r="AB56" s="14">
        <f t="shared" si="7"/>
        <v>0</v>
      </c>
      <c r="AC56" s="14">
        <v>0</v>
      </c>
      <c r="AD56" s="14">
        <f t="shared" si="8"/>
        <v>0</v>
      </c>
      <c r="AE56" s="14">
        <v>0</v>
      </c>
      <c r="AF56" s="14">
        <f t="shared" si="9"/>
        <v>0</v>
      </c>
    </row>
    <row r="57" spans="1:32" ht="24" x14ac:dyDescent="0.2">
      <c r="A57" s="29">
        <v>51</v>
      </c>
      <c r="B57" s="50" t="s">
        <v>146</v>
      </c>
      <c r="C57" s="30"/>
      <c r="D57" s="48" t="s">
        <v>144</v>
      </c>
      <c r="E57" s="53" t="s">
        <v>63</v>
      </c>
      <c r="F57" s="48" t="s">
        <v>145</v>
      </c>
      <c r="G57" s="31"/>
      <c r="H57" s="10">
        <v>145</v>
      </c>
      <c r="I57" s="10">
        <v>3</v>
      </c>
      <c r="J57" s="10">
        <v>139</v>
      </c>
      <c r="K57" s="31">
        <v>113</v>
      </c>
      <c r="L57" s="31">
        <v>53</v>
      </c>
      <c r="M57" s="31">
        <v>0</v>
      </c>
      <c r="N57" s="14">
        <f t="shared" si="1"/>
        <v>77.931034482758619</v>
      </c>
      <c r="O57" s="32">
        <v>42550.64</v>
      </c>
      <c r="P57" s="33">
        <f t="shared" si="2"/>
        <v>42550.64</v>
      </c>
      <c r="Q57" s="33">
        <f t="shared" si="3"/>
        <v>100</v>
      </c>
      <c r="R57" s="33">
        <f t="shared" si="10"/>
        <v>25650.6</v>
      </c>
      <c r="S57" s="33">
        <f t="shared" si="4"/>
        <v>60.282524540171423</v>
      </c>
      <c r="T57" s="33">
        <v>16900.04</v>
      </c>
      <c r="U57" s="14">
        <f t="shared" si="5"/>
        <v>39.71747545982857</v>
      </c>
      <c r="V57" s="16">
        <v>0</v>
      </c>
      <c r="W57" s="16">
        <v>0</v>
      </c>
      <c r="X57" s="16">
        <v>0</v>
      </c>
      <c r="Y57" s="14">
        <f t="shared" si="6"/>
        <v>0</v>
      </c>
      <c r="Z57" s="14">
        <v>0</v>
      </c>
      <c r="AA57" s="14">
        <v>0</v>
      </c>
      <c r="AB57" s="14">
        <f t="shared" si="7"/>
        <v>0</v>
      </c>
      <c r="AC57" s="14">
        <v>0</v>
      </c>
      <c r="AD57" s="14">
        <f t="shared" si="8"/>
        <v>0</v>
      </c>
      <c r="AE57" s="14">
        <v>0</v>
      </c>
      <c r="AF57" s="14">
        <f t="shared" si="9"/>
        <v>0</v>
      </c>
    </row>
    <row r="58" spans="1:32" x14ac:dyDescent="0.2">
      <c r="A58" s="262" t="s">
        <v>25</v>
      </c>
      <c r="B58" s="263"/>
      <c r="C58" s="263"/>
      <c r="D58" s="263"/>
      <c r="E58" s="263"/>
      <c r="F58" s="264"/>
      <c r="G58" s="31">
        <f>SUM(G7:G57)</f>
        <v>0</v>
      </c>
      <c r="H58" s="34">
        <f t="shared" ref="H58:M58" si="11">SUM(H7:H57)</f>
        <v>1073</v>
      </c>
      <c r="I58" s="34">
        <f t="shared" si="11"/>
        <v>161</v>
      </c>
      <c r="J58" s="34">
        <f t="shared" si="11"/>
        <v>841</v>
      </c>
      <c r="K58" s="34">
        <f t="shared" si="11"/>
        <v>639</v>
      </c>
      <c r="L58" s="34">
        <f t="shared" si="11"/>
        <v>677</v>
      </c>
      <c r="M58" s="34">
        <f t="shared" si="11"/>
        <v>17</v>
      </c>
      <c r="N58" s="14">
        <f>IF(H58=0,0,K58/H58)*100</f>
        <v>59.55265610438024</v>
      </c>
      <c r="O58" s="34">
        <f>SUM(O7:O57)</f>
        <v>702095.20000000007</v>
      </c>
      <c r="P58" s="35">
        <f>SUM(P7:P57)</f>
        <v>702095.20000000007</v>
      </c>
      <c r="Q58" s="33">
        <f>IF(O58=0,0,P58/O58)*100</f>
        <v>100</v>
      </c>
      <c r="R58" s="35">
        <f>SUM(R7:R57)</f>
        <v>355336.87000000005</v>
      </c>
      <c r="S58" s="33">
        <f>IF(P58=0,0,R58/P58)*100</f>
        <v>50.61092427351732</v>
      </c>
      <c r="T58" s="35">
        <f>SUM(T7:T57)</f>
        <v>344702.64999999997</v>
      </c>
      <c r="U58" s="14">
        <f>IF(P58=0,0,T58/P58)*100</f>
        <v>49.096283523943754</v>
      </c>
      <c r="V58" s="34">
        <f>SUM(V7:V57)</f>
        <v>24</v>
      </c>
      <c r="W58" s="34">
        <f>SUM(W7:W57)</f>
        <v>25</v>
      </c>
      <c r="X58" s="34">
        <f>SUM(X7:X57)</f>
        <v>0</v>
      </c>
      <c r="Y58" s="14">
        <f>IF(H58=0,0,V58/H58)*100</f>
        <v>2.2367194780987885</v>
      </c>
      <c r="Z58" s="34">
        <f>SUM(Z7:Z57)</f>
        <v>15076.029999999999</v>
      </c>
      <c r="AA58" s="36">
        <f>SUM(AA7:AA57)</f>
        <v>0</v>
      </c>
      <c r="AB58" s="14">
        <f>IF(Z58=0,0,AA58/Z58)*100</f>
        <v>0</v>
      </c>
      <c r="AC58" s="36">
        <f>SUM(AC7:AC57)</f>
        <v>0</v>
      </c>
      <c r="AD58" s="14">
        <f>IF(AA58=0,0,AC58/AA58)*100</f>
        <v>0</v>
      </c>
      <c r="AE58" s="36">
        <f>SUM(AE7:AE57)</f>
        <v>0</v>
      </c>
      <c r="AF58" s="14">
        <f>IF(AA58=0,0,AE58/AA58)*100</f>
        <v>0</v>
      </c>
    </row>
  </sheetData>
  <mergeCells count="35">
    <mergeCell ref="V3:Z3"/>
    <mergeCell ref="AA3:AF3"/>
    <mergeCell ref="AE4:AF4"/>
    <mergeCell ref="J4:J5"/>
    <mergeCell ref="K4:K5"/>
    <mergeCell ref="L4:L5"/>
    <mergeCell ref="AC4:AD4"/>
    <mergeCell ref="A1:AF1"/>
    <mergeCell ref="A2:A5"/>
    <mergeCell ref="B2:B5"/>
    <mergeCell ref="C2:C5"/>
    <mergeCell ref="D2:D5"/>
    <mergeCell ref="E2:E5"/>
    <mergeCell ref="F2:F5"/>
    <mergeCell ref="G2:G5"/>
    <mergeCell ref="H2:J3"/>
    <mergeCell ref="K2:U2"/>
    <mergeCell ref="V2:AF2"/>
    <mergeCell ref="K3:O3"/>
    <mergeCell ref="P3:U3"/>
    <mergeCell ref="Z4:Z5"/>
    <mergeCell ref="AA4:AB4"/>
    <mergeCell ref="T4:U4"/>
    <mergeCell ref="A58:F58"/>
    <mergeCell ref="V4:V5"/>
    <mergeCell ref="W4:W5"/>
    <mergeCell ref="X4:X5"/>
    <mergeCell ref="Y4:Y5"/>
    <mergeCell ref="M4:M5"/>
    <mergeCell ref="N4:N5"/>
    <mergeCell ref="O4:O5"/>
    <mergeCell ref="P4:Q4"/>
    <mergeCell ref="R4:S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"/>
  <sheetViews>
    <sheetView zoomScaleNormal="100" workbookViewId="0">
      <selection sqref="A1:IV65536"/>
    </sheetView>
  </sheetViews>
  <sheetFormatPr defaultColWidth="9.7109375" defaultRowHeight="12.75" x14ac:dyDescent="0.2"/>
  <cols>
    <col min="1" max="1" width="3.7109375" style="3" customWidth="1"/>
    <col min="2" max="2" width="10.85546875" style="51" customWidth="1"/>
    <col min="3" max="3" width="7.5703125" style="3" customWidth="1"/>
    <col min="4" max="4" width="12.140625" style="49" customWidth="1"/>
    <col min="5" max="5" width="11.5703125" style="54" customWidth="1"/>
    <col min="6" max="6" width="9.85546875" style="49" customWidth="1"/>
    <col min="7" max="7" width="7" style="3" customWidth="1"/>
    <col min="8" max="8" width="6.42578125" style="3" customWidth="1"/>
    <col min="9" max="9" width="8.28515625" style="3" customWidth="1"/>
    <col min="10" max="10" width="6.5703125" style="3" customWidth="1"/>
    <col min="11" max="11" width="6.7109375" style="3" customWidth="1"/>
    <col min="12" max="12" width="7.42578125" style="3" customWidth="1"/>
    <col min="13" max="13" width="7.7109375" style="3" customWidth="1"/>
    <col min="14" max="14" width="8.7109375" style="3" customWidth="1"/>
    <col min="15" max="15" width="9.7109375" style="37"/>
    <col min="16" max="16" width="9" style="37" bestFit="1" customWidth="1"/>
    <col min="17" max="17" width="9" style="3" customWidth="1"/>
    <col min="18" max="18" width="9" style="37" bestFit="1" customWidth="1"/>
    <col min="19" max="19" width="11" style="3" customWidth="1"/>
    <col min="20" max="20" width="9.85546875" style="37" customWidth="1"/>
    <col min="21" max="21" width="9.5703125" style="3" customWidth="1"/>
    <col min="22" max="22" width="7.140625" style="3" customWidth="1"/>
    <col min="23" max="24" width="6.5703125" style="3" customWidth="1"/>
    <col min="25" max="25" width="7.42578125" style="3" customWidth="1"/>
    <col min="26" max="26" width="9.28515625" style="3" customWidth="1"/>
    <col min="27" max="27" width="7.7109375" style="3" customWidth="1"/>
    <col min="28" max="29" width="7.5703125" style="3" customWidth="1"/>
    <col min="30" max="30" width="8.28515625" style="3" customWidth="1"/>
    <col min="31" max="31" width="7.28515625" style="3" customWidth="1"/>
    <col min="32" max="32" width="7.5703125" style="3" customWidth="1"/>
    <col min="33" max="16384" width="9.7109375" style="3"/>
  </cols>
  <sheetData>
    <row r="1" spans="1:32" s="4" customFormat="1" ht="48" customHeight="1" x14ac:dyDescent="0.2">
      <c r="A1" s="294" t="s">
        <v>152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</row>
    <row r="2" spans="1:32" s="4" customFormat="1" ht="26.25" customHeight="1" x14ac:dyDescent="0.2">
      <c r="A2" s="280" t="s">
        <v>3</v>
      </c>
      <c r="B2" s="280" t="s">
        <v>21</v>
      </c>
      <c r="C2" s="280" t="s">
        <v>22</v>
      </c>
      <c r="D2" s="280" t="s">
        <v>1</v>
      </c>
      <c r="E2" s="277" t="s">
        <v>4</v>
      </c>
      <c r="F2" s="277" t="s">
        <v>0</v>
      </c>
      <c r="G2" s="280" t="s">
        <v>20</v>
      </c>
      <c r="H2" s="283" t="s">
        <v>11</v>
      </c>
      <c r="I2" s="284"/>
      <c r="J2" s="285"/>
      <c r="K2" s="289" t="s">
        <v>12</v>
      </c>
      <c r="L2" s="290"/>
      <c r="M2" s="290"/>
      <c r="N2" s="290"/>
      <c r="O2" s="290"/>
      <c r="P2" s="290"/>
      <c r="Q2" s="290"/>
      <c r="R2" s="290"/>
      <c r="S2" s="290"/>
      <c r="T2" s="290"/>
      <c r="U2" s="291"/>
      <c r="V2" s="289" t="s">
        <v>13</v>
      </c>
      <c r="W2" s="290"/>
      <c r="X2" s="290"/>
      <c r="Y2" s="290"/>
      <c r="Z2" s="290"/>
      <c r="AA2" s="290"/>
      <c r="AB2" s="290"/>
      <c r="AC2" s="290"/>
      <c r="AD2" s="290"/>
      <c r="AE2" s="290"/>
      <c r="AF2" s="291"/>
    </row>
    <row r="3" spans="1:32" ht="39.75" customHeight="1" x14ac:dyDescent="0.2">
      <c r="A3" s="281"/>
      <c r="B3" s="281"/>
      <c r="C3" s="281"/>
      <c r="D3" s="281"/>
      <c r="E3" s="278"/>
      <c r="F3" s="278"/>
      <c r="G3" s="281"/>
      <c r="H3" s="286"/>
      <c r="I3" s="287"/>
      <c r="J3" s="288"/>
      <c r="K3" s="289" t="s">
        <v>17</v>
      </c>
      <c r="L3" s="290"/>
      <c r="M3" s="290"/>
      <c r="N3" s="290"/>
      <c r="O3" s="291"/>
      <c r="P3" s="289" t="s">
        <v>18</v>
      </c>
      <c r="Q3" s="290"/>
      <c r="R3" s="290"/>
      <c r="S3" s="290"/>
      <c r="T3" s="290"/>
      <c r="U3" s="291"/>
      <c r="V3" s="289" t="s">
        <v>17</v>
      </c>
      <c r="W3" s="290"/>
      <c r="X3" s="290"/>
      <c r="Y3" s="290"/>
      <c r="Z3" s="291"/>
      <c r="AA3" s="289" t="s">
        <v>26</v>
      </c>
      <c r="AB3" s="290"/>
      <c r="AC3" s="290"/>
      <c r="AD3" s="290"/>
      <c r="AE3" s="290"/>
      <c r="AF3" s="291"/>
    </row>
    <row r="4" spans="1:32" ht="42" customHeight="1" x14ac:dyDescent="0.2">
      <c r="A4" s="281"/>
      <c r="B4" s="281"/>
      <c r="C4" s="281"/>
      <c r="D4" s="281"/>
      <c r="E4" s="278"/>
      <c r="F4" s="278"/>
      <c r="G4" s="281"/>
      <c r="H4" s="280" t="s">
        <v>10</v>
      </c>
      <c r="I4" s="280" t="s">
        <v>5</v>
      </c>
      <c r="J4" s="280" t="s">
        <v>6</v>
      </c>
      <c r="K4" s="280" t="s">
        <v>9</v>
      </c>
      <c r="L4" s="280" t="s">
        <v>24</v>
      </c>
      <c r="M4" s="280" t="s">
        <v>23</v>
      </c>
      <c r="N4" s="280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292" t="s">
        <v>19</v>
      </c>
      <c r="P4" s="289" t="s">
        <v>14</v>
      </c>
      <c r="Q4" s="291"/>
      <c r="R4" s="289" t="s">
        <v>15</v>
      </c>
      <c r="S4" s="291"/>
      <c r="T4" s="289" t="s">
        <v>16</v>
      </c>
      <c r="U4" s="291"/>
      <c r="V4" s="280" t="s">
        <v>9</v>
      </c>
      <c r="W4" s="280" t="s">
        <v>24</v>
      </c>
      <c r="X4" s="280" t="s">
        <v>23</v>
      </c>
      <c r="Y4" s="280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96" t="s">
        <v>19</v>
      </c>
      <c r="AA4" s="289" t="s">
        <v>2</v>
      </c>
      <c r="AB4" s="291"/>
      <c r="AC4" s="289" t="s">
        <v>7</v>
      </c>
      <c r="AD4" s="291"/>
      <c r="AE4" s="289" t="s">
        <v>16</v>
      </c>
      <c r="AF4" s="291"/>
    </row>
    <row r="5" spans="1:32" ht="159.75" customHeight="1" x14ac:dyDescent="0.2">
      <c r="A5" s="282"/>
      <c r="B5" s="282"/>
      <c r="C5" s="282"/>
      <c r="D5" s="282"/>
      <c r="E5" s="279"/>
      <c r="F5" s="279"/>
      <c r="G5" s="282"/>
      <c r="H5" s="282"/>
      <c r="I5" s="282"/>
      <c r="J5" s="282"/>
      <c r="K5" s="282"/>
      <c r="L5" s="282"/>
      <c r="M5" s="282"/>
      <c r="N5" s="282"/>
      <c r="O5" s="293"/>
      <c r="P5" s="42" t="s">
        <v>8</v>
      </c>
      <c r="Q5" s="43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42" t="s">
        <v>8</v>
      </c>
      <c r="S5" s="43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42" t="s">
        <v>8</v>
      </c>
      <c r="U5" s="43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82"/>
      <c r="W5" s="282"/>
      <c r="X5" s="282"/>
      <c r="Y5" s="282"/>
      <c r="Z5" s="297"/>
      <c r="AA5" s="42" t="str">
        <f>"сума, грн.
(гр."&amp;T6&amp;"+гр."&amp;Z6&amp;")"</f>
        <v>сума, грн.
(гр.20+гр.26)</v>
      </c>
      <c r="AB5" s="43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42" t="s">
        <v>8</v>
      </c>
      <c r="AD5" s="43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42" t="s">
        <v>8</v>
      </c>
      <c r="AF5" s="43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</row>
    <row r="6" spans="1:32" ht="26.25" customHeight="1" x14ac:dyDescent="0.2">
      <c r="A6" s="7">
        <v>1</v>
      </c>
      <c r="B6" s="43">
        <f>A6+1</f>
        <v>2</v>
      </c>
      <c r="C6" s="7">
        <f t="shared" ref="C6:AD6" si="0">B6+1</f>
        <v>3</v>
      </c>
      <c r="D6" s="47">
        <f t="shared" si="0"/>
        <v>4</v>
      </c>
      <c r="E6" s="52">
        <f t="shared" si="0"/>
        <v>5</v>
      </c>
      <c r="F6" s="47">
        <f t="shared" si="0"/>
        <v>6</v>
      </c>
      <c r="G6" s="7">
        <f t="shared" si="0"/>
        <v>7</v>
      </c>
      <c r="H6" s="7">
        <f t="shared" si="0"/>
        <v>8</v>
      </c>
      <c r="I6" s="7">
        <f t="shared" si="0"/>
        <v>9</v>
      </c>
      <c r="J6" s="7">
        <f t="shared" si="0"/>
        <v>10</v>
      </c>
      <c r="K6" s="7">
        <f t="shared" si="0"/>
        <v>11</v>
      </c>
      <c r="L6" s="7">
        <f t="shared" si="0"/>
        <v>12</v>
      </c>
      <c r="M6" s="7">
        <f t="shared" si="0"/>
        <v>13</v>
      </c>
      <c r="N6" s="7">
        <f t="shared" si="0"/>
        <v>14</v>
      </c>
      <c r="O6" s="7">
        <f t="shared" si="0"/>
        <v>15</v>
      </c>
      <c r="P6" s="7">
        <f t="shared" si="0"/>
        <v>16</v>
      </c>
      <c r="Q6" s="7">
        <f t="shared" si="0"/>
        <v>17</v>
      </c>
      <c r="R6" s="7">
        <f t="shared" si="0"/>
        <v>18</v>
      </c>
      <c r="S6" s="7">
        <f t="shared" si="0"/>
        <v>19</v>
      </c>
      <c r="T6" s="7">
        <f t="shared" si="0"/>
        <v>20</v>
      </c>
      <c r="U6" s="7">
        <f t="shared" si="0"/>
        <v>21</v>
      </c>
      <c r="V6" s="7">
        <f t="shared" si="0"/>
        <v>22</v>
      </c>
      <c r="W6" s="7">
        <f t="shared" si="0"/>
        <v>23</v>
      </c>
      <c r="X6" s="7">
        <f t="shared" si="0"/>
        <v>24</v>
      </c>
      <c r="Y6" s="7">
        <f t="shared" si="0"/>
        <v>25</v>
      </c>
      <c r="Z6" s="7">
        <f t="shared" si="0"/>
        <v>26</v>
      </c>
      <c r="AA6" s="7">
        <f t="shared" si="0"/>
        <v>27</v>
      </c>
      <c r="AB6" s="7">
        <f t="shared" si="0"/>
        <v>28</v>
      </c>
      <c r="AC6" s="7">
        <f t="shared" si="0"/>
        <v>29</v>
      </c>
      <c r="AD6" s="7">
        <f t="shared" si="0"/>
        <v>30</v>
      </c>
      <c r="AE6" s="7">
        <v>31</v>
      </c>
      <c r="AF6" s="7">
        <v>32</v>
      </c>
    </row>
    <row r="7" spans="1:32" ht="36" x14ac:dyDescent="0.2">
      <c r="A7" s="29">
        <v>1</v>
      </c>
      <c r="B7" s="50" t="s">
        <v>146</v>
      </c>
      <c r="C7" s="30"/>
      <c r="D7" s="48" t="s">
        <v>27</v>
      </c>
      <c r="E7" s="53" t="s">
        <v>28</v>
      </c>
      <c r="F7" s="48" t="s">
        <v>29</v>
      </c>
      <c r="G7" s="31"/>
      <c r="H7" s="10">
        <v>29</v>
      </c>
      <c r="I7" s="10">
        <v>4</v>
      </c>
      <c r="J7" s="10">
        <v>24</v>
      </c>
      <c r="K7" s="31">
        <v>22</v>
      </c>
      <c r="L7" s="31">
        <v>30</v>
      </c>
      <c r="M7" s="31">
        <v>0</v>
      </c>
      <c r="N7" s="14">
        <f t="shared" ref="N7:N57" si="1">IF(H7=0,0,K7/H7)*100</f>
        <v>75.862068965517238</v>
      </c>
      <c r="O7" s="32">
        <v>28747.35</v>
      </c>
      <c r="P7" s="33">
        <f t="shared" ref="P7:P57" si="2">O7</f>
        <v>28747.35</v>
      </c>
      <c r="Q7" s="33">
        <f t="shared" ref="Q7:Q57" si="3">IF(O7=0,0,P7/O7)*100</f>
        <v>100</v>
      </c>
      <c r="R7" s="33">
        <f>P7-T7</f>
        <v>21103</v>
      </c>
      <c r="S7" s="33">
        <f t="shared" ref="S7:S57" si="4">IF(P7=0,0,R7/P7)*100</f>
        <v>73.408505479635522</v>
      </c>
      <c r="T7" s="33">
        <v>7644.35</v>
      </c>
      <c r="U7" s="14">
        <f t="shared" ref="U7:U57" si="5">IF(P7=0,0,T7/P7)*100</f>
        <v>26.591494520364488</v>
      </c>
      <c r="V7" s="16">
        <v>7</v>
      </c>
      <c r="W7" s="16">
        <v>10</v>
      </c>
      <c r="X7" s="16">
        <v>0</v>
      </c>
      <c r="Y7" s="14">
        <f t="shared" ref="Y7:Y57" si="6">IF(H7=0,0,V7/H7)*100</f>
        <v>24.137931034482758</v>
      </c>
      <c r="Z7" s="14">
        <v>11365.65</v>
      </c>
      <c r="AA7" s="14">
        <v>0</v>
      </c>
      <c r="AB7" s="14">
        <f t="shared" ref="AB7:AB57" si="7">IF(Z7=0,0,AA7/Z7)*100</f>
        <v>0</v>
      </c>
      <c r="AC7" s="14">
        <v>0</v>
      </c>
      <c r="AD7" s="14">
        <f t="shared" ref="AD7:AD57" si="8">IF(AA7=0,0,AC7/AA7)*100</f>
        <v>0</v>
      </c>
      <c r="AE7" s="14">
        <v>0</v>
      </c>
      <c r="AF7" s="14">
        <f t="shared" ref="AF7:AF57" si="9">IF(AA7=0,0,AE7/AA7)*100</f>
        <v>0</v>
      </c>
    </row>
    <row r="8" spans="1:32" ht="36" x14ac:dyDescent="0.2">
      <c r="A8" s="29">
        <v>2</v>
      </c>
      <c r="B8" s="50" t="s">
        <v>146</v>
      </c>
      <c r="C8" s="30"/>
      <c r="D8" s="48" t="s">
        <v>30</v>
      </c>
      <c r="E8" s="53" t="s">
        <v>31</v>
      </c>
      <c r="F8" s="48" t="s">
        <v>32</v>
      </c>
      <c r="G8" s="31"/>
      <c r="H8" s="10">
        <v>11</v>
      </c>
      <c r="I8" s="10">
        <v>2</v>
      </c>
      <c r="J8" s="10">
        <v>8</v>
      </c>
      <c r="K8" s="31">
        <v>3</v>
      </c>
      <c r="L8" s="31">
        <v>3</v>
      </c>
      <c r="M8" s="31">
        <v>0</v>
      </c>
      <c r="N8" s="14">
        <f t="shared" si="1"/>
        <v>27.27272727272727</v>
      </c>
      <c r="O8" s="32">
        <v>2055.6799999999998</v>
      </c>
      <c r="P8" s="33">
        <f t="shared" si="2"/>
        <v>2055.6799999999998</v>
      </c>
      <c r="Q8" s="33">
        <f t="shared" si="3"/>
        <v>100</v>
      </c>
      <c r="R8" s="33">
        <v>0</v>
      </c>
      <c r="S8" s="33">
        <f t="shared" si="4"/>
        <v>0</v>
      </c>
      <c r="T8" s="33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14">
        <v>0</v>
      </c>
      <c r="AB8" s="14">
        <f t="shared" si="7"/>
        <v>0</v>
      </c>
      <c r="AC8" s="14">
        <v>0</v>
      </c>
      <c r="AD8" s="14">
        <f t="shared" si="8"/>
        <v>0</v>
      </c>
      <c r="AE8" s="14">
        <v>0</v>
      </c>
      <c r="AF8" s="14">
        <f t="shared" si="9"/>
        <v>0</v>
      </c>
    </row>
    <row r="9" spans="1:32" ht="36" x14ac:dyDescent="0.2">
      <c r="A9" s="29">
        <v>3</v>
      </c>
      <c r="B9" s="50" t="s">
        <v>146</v>
      </c>
      <c r="C9" s="30"/>
      <c r="D9" s="48" t="s">
        <v>33</v>
      </c>
      <c r="E9" s="53" t="s">
        <v>34</v>
      </c>
      <c r="F9" s="48" t="s">
        <v>35</v>
      </c>
      <c r="G9" s="31"/>
      <c r="H9" s="10">
        <v>33</v>
      </c>
      <c r="I9" s="10">
        <v>4</v>
      </c>
      <c r="J9" s="10">
        <v>29</v>
      </c>
      <c r="K9" s="31">
        <v>17</v>
      </c>
      <c r="L9" s="31">
        <v>17</v>
      </c>
      <c r="M9" s="31">
        <v>0</v>
      </c>
      <c r="N9" s="14">
        <f t="shared" si="1"/>
        <v>51.515151515151516</v>
      </c>
      <c r="O9" s="32">
        <v>26929.119999999999</v>
      </c>
      <c r="P9" s="33">
        <f t="shared" si="2"/>
        <v>26929.119999999999</v>
      </c>
      <c r="Q9" s="33">
        <f t="shared" si="3"/>
        <v>100</v>
      </c>
      <c r="R9" s="33">
        <v>0</v>
      </c>
      <c r="S9" s="33">
        <f t="shared" si="4"/>
        <v>0</v>
      </c>
      <c r="T9" s="33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14">
        <v>0</v>
      </c>
      <c r="AB9" s="14">
        <f t="shared" si="7"/>
        <v>0</v>
      </c>
      <c r="AC9" s="14">
        <v>0</v>
      </c>
      <c r="AD9" s="14">
        <f t="shared" si="8"/>
        <v>0</v>
      </c>
      <c r="AE9" s="14">
        <v>0</v>
      </c>
      <c r="AF9" s="14">
        <f t="shared" si="9"/>
        <v>0</v>
      </c>
    </row>
    <row r="10" spans="1:32" ht="36" x14ac:dyDescent="0.2">
      <c r="A10" s="29">
        <v>4</v>
      </c>
      <c r="B10" s="50" t="s">
        <v>146</v>
      </c>
      <c r="C10" s="30"/>
      <c r="D10" s="48" t="s">
        <v>36</v>
      </c>
      <c r="E10" s="53" t="s">
        <v>31</v>
      </c>
      <c r="F10" s="48" t="s">
        <v>37</v>
      </c>
      <c r="G10" s="31"/>
      <c r="H10" s="10">
        <v>1</v>
      </c>
      <c r="I10" s="10">
        <v>0</v>
      </c>
      <c r="J10" s="10">
        <v>1</v>
      </c>
      <c r="K10" s="31">
        <v>0</v>
      </c>
      <c r="L10" s="31">
        <v>0</v>
      </c>
      <c r="M10" s="31">
        <v>0</v>
      </c>
      <c r="N10" s="14">
        <f t="shared" si="1"/>
        <v>0</v>
      </c>
      <c r="O10" s="32">
        <v>0</v>
      </c>
      <c r="P10" s="33">
        <f t="shared" si="2"/>
        <v>0</v>
      </c>
      <c r="Q10" s="33">
        <f t="shared" si="3"/>
        <v>0</v>
      </c>
      <c r="R10" s="33">
        <v>0</v>
      </c>
      <c r="S10" s="33">
        <f t="shared" si="4"/>
        <v>0</v>
      </c>
      <c r="T10" s="33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14">
        <v>0</v>
      </c>
      <c r="AB10" s="14">
        <f t="shared" si="7"/>
        <v>0</v>
      </c>
      <c r="AC10" s="14">
        <v>0</v>
      </c>
      <c r="AD10" s="14">
        <f t="shared" si="8"/>
        <v>0</v>
      </c>
      <c r="AE10" s="14">
        <v>0</v>
      </c>
      <c r="AF10" s="14">
        <f t="shared" si="9"/>
        <v>0</v>
      </c>
    </row>
    <row r="11" spans="1:32" ht="24" x14ac:dyDescent="0.2">
      <c r="A11" s="29">
        <v>5</v>
      </c>
      <c r="B11" s="50" t="s">
        <v>146</v>
      </c>
      <c r="C11" s="30"/>
      <c r="D11" s="48" t="s">
        <v>38</v>
      </c>
      <c r="E11" s="53" t="s">
        <v>31</v>
      </c>
      <c r="F11" s="48" t="s">
        <v>39</v>
      </c>
      <c r="G11" s="31"/>
      <c r="H11" s="10">
        <v>4</v>
      </c>
      <c r="I11" s="10">
        <v>0</v>
      </c>
      <c r="J11" s="10">
        <v>4</v>
      </c>
      <c r="K11" s="31">
        <v>0</v>
      </c>
      <c r="L11" s="31">
        <v>0</v>
      </c>
      <c r="M11" s="31">
        <v>0</v>
      </c>
      <c r="N11" s="14">
        <f t="shared" si="1"/>
        <v>0</v>
      </c>
      <c r="O11" s="32">
        <v>0</v>
      </c>
      <c r="P11" s="33">
        <f t="shared" si="2"/>
        <v>0</v>
      </c>
      <c r="Q11" s="33">
        <f t="shared" si="3"/>
        <v>0</v>
      </c>
      <c r="R11" s="33">
        <v>0</v>
      </c>
      <c r="S11" s="33">
        <f t="shared" si="4"/>
        <v>0</v>
      </c>
      <c r="T11" s="33">
        <f>O11-R11</f>
        <v>0</v>
      </c>
      <c r="U11" s="14">
        <f t="shared" si="5"/>
        <v>0</v>
      </c>
      <c r="V11" s="16">
        <v>0</v>
      </c>
      <c r="W11" s="16">
        <v>0</v>
      </c>
      <c r="X11" s="16">
        <v>0</v>
      </c>
      <c r="Y11" s="14">
        <f t="shared" si="6"/>
        <v>0</v>
      </c>
      <c r="Z11" s="14">
        <v>0</v>
      </c>
      <c r="AA11" s="14">
        <v>0</v>
      </c>
      <c r="AB11" s="14">
        <f t="shared" si="7"/>
        <v>0</v>
      </c>
      <c r="AC11" s="14">
        <v>0</v>
      </c>
      <c r="AD11" s="14">
        <f t="shared" si="8"/>
        <v>0</v>
      </c>
      <c r="AE11" s="14">
        <v>0</v>
      </c>
      <c r="AF11" s="14">
        <f t="shared" si="9"/>
        <v>0</v>
      </c>
    </row>
    <row r="12" spans="1:32" ht="24" x14ac:dyDescent="0.2">
      <c r="A12" s="29">
        <v>6</v>
      </c>
      <c r="B12" s="50" t="s">
        <v>146</v>
      </c>
      <c r="C12" s="30"/>
      <c r="D12" s="48" t="s">
        <v>40</v>
      </c>
      <c r="E12" s="53" t="s">
        <v>31</v>
      </c>
      <c r="F12" s="48" t="s">
        <v>41</v>
      </c>
      <c r="G12" s="31"/>
      <c r="H12" s="10">
        <v>10</v>
      </c>
      <c r="I12" s="10">
        <v>1</v>
      </c>
      <c r="J12" s="10">
        <v>8</v>
      </c>
      <c r="K12" s="31">
        <v>9</v>
      </c>
      <c r="L12" s="31">
        <v>12</v>
      </c>
      <c r="M12" s="31">
        <v>1</v>
      </c>
      <c r="N12" s="14">
        <f t="shared" si="1"/>
        <v>90</v>
      </c>
      <c r="O12" s="32">
        <v>8535.26</v>
      </c>
      <c r="P12" s="33">
        <f t="shared" si="2"/>
        <v>8535.26</v>
      </c>
      <c r="Q12" s="33">
        <f t="shared" si="3"/>
        <v>100</v>
      </c>
      <c r="R12" s="33">
        <v>3776.24</v>
      </c>
      <c r="S12" s="33">
        <f t="shared" si="4"/>
        <v>44.242823300051782</v>
      </c>
      <c r="T12" s="33">
        <f>O12-R12</f>
        <v>4759.0200000000004</v>
      </c>
      <c r="U12" s="14">
        <f t="shared" si="5"/>
        <v>55.757176699948218</v>
      </c>
      <c r="V12" s="16">
        <v>0</v>
      </c>
      <c r="W12" s="16">
        <v>0</v>
      </c>
      <c r="X12" s="16">
        <v>0</v>
      </c>
      <c r="Y12" s="14">
        <f t="shared" si="6"/>
        <v>0</v>
      </c>
      <c r="Z12" s="14">
        <v>0</v>
      </c>
      <c r="AA12" s="14">
        <v>0</v>
      </c>
      <c r="AB12" s="14">
        <f t="shared" si="7"/>
        <v>0</v>
      </c>
      <c r="AC12" s="14">
        <v>0</v>
      </c>
      <c r="AD12" s="14">
        <f t="shared" si="8"/>
        <v>0</v>
      </c>
      <c r="AE12" s="14">
        <v>0</v>
      </c>
      <c r="AF12" s="14">
        <f t="shared" si="9"/>
        <v>0</v>
      </c>
    </row>
    <row r="13" spans="1:32" ht="36" x14ac:dyDescent="0.2">
      <c r="A13" s="29">
        <v>7</v>
      </c>
      <c r="B13" s="50" t="s">
        <v>146</v>
      </c>
      <c r="C13" s="30"/>
      <c r="D13" s="48" t="s">
        <v>42</v>
      </c>
      <c r="E13" s="53" t="s">
        <v>31</v>
      </c>
      <c r="F13" s="48" t="s">
        <v>43</v>
      </c>
      <c r="G13" s="31"/>
      <c r="H13" s="10">
        <v>32</v>
      </c>
      <c r="I13" s="10">
        <v>8</v>
      </c>
      <c r="J13" s="10">
        <v>20</v>
      </c>
      <c r="K13" s="31">
        <v>9</v>
      </c>
      <c r="L13" s="31">
        <v>9</v>
      </c>
      <c r="M13" s="31">
        <v>0</v>
      </c>
      <c r="N13" s="14">
        <f t="shared" si="1"/>
        <v>28.125</v>
      </c>
      <c r="O13" s="32">
        <v>15760.08</v>
      </c>
      <c r="P13" s="33">
        <f t="shared" si="2"/>
        <v>15760.08</v>
      </c>
      <c r="Q13" s="33">
        <f t="shared" si="3"/>
        <v>100</v>
      </c>
      <c r="R13" s="33">
        <v>2719.69</v>
      </c>
      <c r="S13" s="33">
        <f t="shared" si="4"/>
        <v>17.256828645539869</v>
      </c>
      <c r="T13" s="33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14">
        <v>0</v>
      </c>
      <c r="AB13" s="14">
        <f t="shared" si="7"/>
        <v>0</v>
      </c>
      <c r="AC13" s="14">
        <v>0</v>
      </c>
      <c r="AD13" s="14">
        <f t="shared" si="8"/>
        <v>0</v>
      </c>
      <c r="AE13" s="14">
        <v>0</v>
      </c>
      <c r="AF13" s="14">
        <f t="shared" si="9"/>
        <v>0</v>
      </c>
    </row>
    <row r="14" spans="1:32" ht="36" x14ac:dyDescent="0.2">
      <c r="A14" s="29">
        <v>8</v>
      </c>
      <c r="B14" s="50" t="s">
        <v>146</v>
      </c>
      <c r="C14" s="30"/>
      <c r="D14" s="48" t="s">
        <v>44</v>
      </c>
      <c r="E14" s="53" t="s">
        <v>45</v>
      </c>
      <c r="F14" s="48" t="s">
        <v>46</v>
      </c>
      <c r="G14" s="31"/>
      <c r="H14" s="10">
        <v>11</v>
      </c>
      <c r="I14" s="10">
        <v>0</v>
      </c>
      <c r="J14" s="10">
        <v>9</v>
      </c>
      <c r="K14" s="31">
        <v>6</v>
      </c>
      <c r="L14" s="31">
        <v>7</v>
      </c>
      <c r="M14" s="31">
        <v>0</v>
      </c>
      <c r="N14" s="14">
        <f t="shared" si="1"/>
        <v>54.54545454545454</v>
      </c>
      <c r="O14" s="32">
        <v>8604.99</v>
      </c>
      <c r="P14" s="33">
        <f t="shared" si="2"/>
        <v>8604.99</v>
      </c>
      <c r="Q14" s="33">
        <f t="shared" si="3"/>
        <v>100</v>
      </c>
      <c r="R14" s="33">
        <f>P14-T14</f>
        <v>4897.9599999999991</v>
      </c>
      <c r="S14" s="33">
        <f t="shared" si="4"/>
        <v>56.919996420681485</v>
      </c>
      <c r="T14" s="33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14">
        <v>0</v>
      </c>
      <c r="AB14" s="14">
        <f t="shared" si="7"/>
        <v>0</v>
      </c>
      <c r="AC14" s="14">
        <v>0</v>
      </c>
      <c r="AD14" s="14">
        <f t="shared" si="8"/>
        <v>0</v>
      </c>
      <c r="AE14" s="14">
        <v>0</v>
      </c>
      <c r="AF14" s="14">
        <f t="shared" si="9"/>
        <v>0</v>
      </c>
    </row>
    <row r="15" spans="1:32" ht="36" x14ac:dyDescent="0.2">
      <c r="A15" s="29">
        <v>9</v>
      </c>
      <c r="B15" s="50" t="s">
        <v>146</v>
      </c>
      <c r="C15" s="30"/>
      <c r="D15" s="48" t="s">
        <v>47</v>
      </c>
      <c r="E15" s="53" t="s">
        <v>31</v>
      </c>
      <c r="F15" s="48" t="s">
        <v>48</v>
      </c>
      <c r="G15" s="31"/>
      <c r="H15" s="10">
        <v>9</v>
      </c>
      <c r="I15" s="10">
        <v>2</v>
      </c>
      <c r="J15" s="10">
        <v>6</v>
      </c>
      <c r="K15" s="31">
        <v>2</v>
      </c>
      <c r="L15" s="31">
        <v>2</v>
      </c>
      <c r="M15" s="31">
        <v>0</v>
      </c>
      <c r="N15" s="14">
        <f t="shared" si="1"/>
        <v>22.222222222222221</v>
      </c>
      <c r="O15" s="32">
        <v>274.06</v>
      </c>
      <c r="P15" s="33">
        <f t="shared" si="2"/>
        <v>274.06</v>
      </c>
      <c r="Q15" s="33">
        <f t="shared" si="3"/>
        <v>100</v>
      </c>
      <c r="R15" s="33">
        <f t="shared" ref="R15:R57" si="10">P15-T15</f>
        <v>0</v>
      </c>
      <c r="S15" s="33">
        <f t="shared" si="4"/>
        <v>0</v>
      </c>
      <c r="T15" s="33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0</v>
      </c>
      <c r="AA15" s="14">
        <v>0</v>
      </c>
      <c r="AB15" s="14">
        <f t="shared" si="7"/>
        <v>0</v>
      </c>
      <c r="AC15" s="14">
        <v>0</v>
      </c>
      <c r="AD15" s="14">
        <f t="shared" si="8"/>
        <v>0</v>
      </c>
      <c r="AE15" s="14">
        <v>0</v>
      </c>
      <c r="AF15" s="14">
        <f t="shared" si="9"/>
        <v>0</v>
      </c>
    </row>
    <row r="16" spans="1:32" ht="36" x14ac:dyDescent="0.2">
      <c r="A16" s="29">
        <v>10</v>
      </c>
      <c r="B16" s="50" t="s">
        <v>146</v>
      </c>
      <c r="C16" s="30"/>
      <c r="D16" s="48" t="s">
        <v>49</v>
      </c>
      <c r="E16" s="53" t="s">
        <v>50</v>
      </c>
      <c r="F16" s="48" t="s">
        <v>51</v>
      </c>
      <c r="G16" s="31"/>
      <c r="H16" s="10">
        <v>16</v>
      </c>
      <c r="I16" s="10">
        <v>4</v>
      </c>
      <c r="J16" s="10">
        <v>10</v>
      </c>
      <c r="K16" s="31">
        <v>14</v>
      </c>
      <c r="L16" s="31">
        <v>18</v>
      </c>
      <c r="M16" s="31">
        <v>0</v>
      </c>
      <c r="N16" s="14">
        <f t="shared" si="1"/>
        <v>87.5</v>
      </c>
      <c r="O16" s="32">
        <v>11740.43</v>
      </c>
      <c r="P16" s="33">
        <f t="shared" si="2"/>
        <v>11740.43</v>
      </c>
      <c r="Q16" s="33">
        <f t="shared" si="3"/>
        <v>100</v>
      </c>
      <c r="R16" s="33">
        <f t="shared" si="10"/>
        <v>10695.27</v>
      </c>
      <c r="S16" s="33">
        <f t="shared" si="4"/>
        <v>91.097770694940465</v>
      </c>
      <c r="T16" s="33">
        <v>1045.1600000000001</v>
      </c>
      <c r="U16" s="14">
        <f t="shared" si="5"/>
        <v>8.9022293050595245</v>
      </c>
      <c r="V16" s="16">
        <v>1</v>
      </c>
      <c r="W16" s="16">
        <v>1</v>
      </c>
      <c r="X16" s="16">
        <v>0</v>
      </c>
      <c r="Y16" s="14">
        <f t="shared" si="6"/>
        <v>6.25</v>
      </c>
      <c r="Z16" s="14">
        <v>301.45999999999998</v>
      </c>
      <c r="AA16" s="14">
        <v>0</v>
      </c>
      <c r="AB16" s="14">
        <f t="shared" si="7"/>
        <v>0</v>
      </c>
      <c r="AC16" s="14">
        <v>0</v>
      </c>
      <c r="AD16" s="14">
        <f t="shared" si="8"/>
        <v>0</v>
      </c>
      <c r="AE16" s="14">
        <v>0</v>
      </c>
      <c r="AF16" s="14">
        <f t="shared" si="9"/>
        <v>0</v>
      </c>
    </row>
    <row r="17" spans="1:32" ht="36" x14ac:dyDescent="0.2">
      <c r="A17" s="29">
        <v>11</v>
      </c>
      <c r="B17" s="50" t="s">
        <v>146</v>
      </c>
      <c r="C17" s="30"/>
      <c r="D17" s="48" t="s">
        <v>52</v>
      </c>
      <c r="E17" s="53" t="s">
        <v>31</v>
      </c>
      <c r="F17" s="48" t="s">
        <v>53</v>
      </c>
      <c r="G17" s="31"/>
      <c r="H17" s="10">
        <v>13</v>
      </c>
      <c r="I17" s="10">
        <v>2</v>
      </c>
      <c r="J17" s="10">
        <v>10</v>
      </c>
      <c r="K17" s="31">
        <v>6</v>
      </c>
      <c r="L17" s="31">
        <v>6</v>
      </c>
      <c r="M17" s="31">
        <v>1</v>
      </c>
      <c r="N17" s="14">
        <f t="shared" si="1"/>
        <v>46.153846153846153</v>
      </c>
      <c r="O17" s="32">
        <v>8358.52</v>
      </c>
      <c r="P17" s="33">
        <f t="shared" si="2"/>
        <v>8358.52</v>
      </c>
      <c r="Q17" s="33">
        <f t="shared" si="3"/>
        <v>100</v>
      </c>
      <c r="R17" s="33">
        <f t="shared" si="10"/>
        <v>7678.1500000000005</v>
      </c>
      <c r="S17" s="33">
        <f t="shared" si="4"/>
        <v>91.860161846834131</v>
      </c>
      <c r="T17" s="33">
        <v>680.37</v>
      </c>
      <c r="U17" s="14">
        <f t="shared" si="5"/>
        <v>8.1398381531658703</v>
      </c>
      <c r="V17" s="16">
        <v>2</v>
      </c>
      <c r="W17" s="16">
        <v>2</v>
      </c>
      <c r="X17" s="16">
        <v>0</v>
      </c>
      <c r="Y17" s="14">
        <f t="shared" si="6"/>
        <v>15.384615384615385</v>
      </c>
      <c r="Z17" s="14">
        <v>2264.91</v>
      </c>
      <c r="AA17" s="14">
        <v>0</v>
      </c>
      <c r="AB17" s="14">
        <f t="shared" si="7"/>
        <v>0</v>
      </c>
      <c r="AC17" s="14">
        <v>0</v>
      </c>
      <c r="AD17" s="14">
        <f t="shared" si="8"/>
        <v>0</v>
      </c>
      <c r="AE17" s="14">
        <v>0</v>
      </c>
      <c r="AF17" s="14">
        <f t="shared" si="9"/>
        <v>0</v>
      </c>
    </row>
    <row r="18" spans="1:32" ht="36" x14ac:dyDescent="0.2">
      <c r="A18" s="29">
        <v>12</v>
      </c>
      <c r="B18" s="50" t="s">
        <v>146</v>
      </c>
      <c r="C18" s="30"/>
      <c r="D18" s="48" t="s">
        <v>54</v>
      </c>
      <c r="E18" s="53" t="s">
        <v>28</v>
      </c>
      <c r="F18" s="48" t="s">
        <v>55</v>
      </c>
      <c r="G18" s="31"/>
      <c r="H18" s="10">
        <v>32</v>
      </c>
      <c r="I18" s="10">
        <v>3</v>
      </c>
      <c r="J18" s="10">
        <v>28</v>
      </c>
      <c r="K18" s="31">
        <v>21</v>
      </c>
      <c r="L18" s="31">
        <v>32</v>
      </c>
      <c r="M18" s="31">
        <v>0</v>
      </c>
      <c r="N18" s="14">
        <f t="shared" si="1"/>
        <v>65.625</v>
      </c>
      <c r="O18" s="32">
        <v>42617.1</v>
      </c>
      <c r="P18" s="33">
        <f t="shared" si="2"/>
        <v>42617.1</v>
      </c>
      <c r="Q18" s="33">
        <f t="shared" si="3"/>
        <v>100</v>
      </c>
      <c r="R18" s="33">
        <f t="shared" si="10"/>
        <v>27105.35</v>
      </c>
      <c r="S18" s="33">
        <f t="shared" si="4"/>
        <v>63.60205175856639</v>
      </c>
      <c r="T18" s="33">
        <v>15511.75</v>
      </c>
      <c r="U18" s="14">
        <f t="shared" si="5"/>
        <v>36.397948241433603</v>
      </c>
      <c r="V18" s="16">
        <v>2</v>
      </c>
      <c r="W18" s="16">
        <v>3</v>
      </c>
      <c r="X18" s="16">
        <v>0</v>
      </c>
      <c r="Y18" s="14">
        <f t="shared" si="6"/>
        <v>6.25</v>
      </c>
      <c r="Z18" s="14">
        <v>7374.19</v>
      </c>
      <c r="AA18" s="14">
        <v>0</v>
      </c>
      <c r="AB18" s="14">
        <f t="shared" si="7"/>
        <v>0</v>
      </c>
      <c r="AC18" s="14">
        <v>0</v>
      </c>
      <c r="AD18" s="14">
        <f t="shared" si="8"/>
        <v>0</v>
      </c>
      <c r="AE18" s="14">
        <v>0</v>
      </c>
      <c r="AF18" s="14">
        <f t="shared" si="9"/>
        <v>0</v>
      </c>
    </row>
    <row r="19" spans="1:32" ht="36" x14ac:dyDescent="0.2">
      <c r="A19" s="29">
        <v>13</v>
      </c>
      <c r="B19" s="50" t="s">
        <v>146</v>
      </c>
      <c r="C19" s="30"/>
      <c r="D19" s="48" t="s">
        <v>56</v>
      </c>
      <c r="E19" s="53" t="s">
        <v>57</v>
      </c>
      <c r="F19" s="48" t="s">
        <v>58</v>
      </c>
      <c r="G19" s="31"/>
      <c r="H19" s="10">
        <v>23</v>
      </c>
      <c r="I19" s="10">
        <v>5</v>
      </c>
      <c r="J19" s="10">
        <v>15</v>
      </c>
      <c r="K19" s="31">
        <v>17</v>
      </c>
      <c r="L19" s="31">
        <v>18</v>
      </c>
      <c r="M19" s="31">
        <v>1</v>
      </c>
      <c r="N19" s="14">
        <f t="shared" si="1"/>
        <v>73.91304347826086</v>
      </c>
      <c r="O19" s="32">
        <v>18009.21</v>
      </c>
      <c r="P19" s="33">
        <f t="shared" si="2"/>
        <v>18009.21</v>
      </c>
      <c r="Q19" s="33">
        <f t="shared" si="3"/>
        <v>100</v>
      </c>
      <c r="R19" s="33">
        <f t="shared" si="10"/>
        <v>8665.8499999999985</v>
      </c>
      <c r="S19" s="33">
        <f t="shared" si="4"/>
        <v>48.118990227777893</v>
      </c>
      <c r="T19" s="33">
        <v>9343.36</v>
      </c>
      <c r="U19" s="14">
        <f t="shared" si="5"/>
        <v>51.881009772222107</v>
      </c>
      <c r="V19" s="16">
        <v>0</v>
      </c>
      <c r="W19" s="16">
        <v>0</v>
      </c>
      <c r="X19" s="16">
        <v>0</v>
      </c>
      <c r="Y19" s="14">
        <f t="shared" si="6"/>
        <v>0</v>
      </c>
      <c r="Z19" s="14">
        <v>0</v>
      </c>
      <c r="AA19" s="14">
        <v>0</v>
      </c>
      <c r="AB19" s="14">
        <f t="shared" si="7"/>
        <v>0</v>
      </c>
      <c r="AC19" s="14">
        <v>0</v>
      </c>
      <c r="AD19" s="14">
        <f t="shared" si="8"/>
        <v>0</v>
      </c>
      <c r="AE19" s="14">
        <v>0</v>
      </c>
      <c r="AF19" s="14">
        <f t="shared" si="9"/>
        <v>0</v>
      </c>
    </row>
    <row r="20" spans="1:32" ht="36" x14ac:dyDescent="0.2">
      <c r="A20" s="29">
        <v>14</v>
      </c>
      <c r="B20" s="50" t="s">
        <v>146</v>
      </c>
      <c r="C20" s="30"/>
      <c r="D20" s="48" t="s">
        <v>59</v>
      </c>
      <c r="E20" s="53" t="s">
        <v>60</v>
      </c>
      <c r="F20" s="48" t="s">
        <v>61</v>
      </c>
      <c r="G20" s="31"/>
      <c r="H20" s="10">
        <v>10</v>
      </c>
      <c r="I20" s="10">
        <v>1</v>
      </c>
      <c r="J20" s="10">
        <v>8</v>
      </c>
      <c r="K20" s="31">
        <v>0</v>
      </c>
      <c r="L20" s="31">
        <v>0</v>
      </c>
      <c r="M20" s="31">
        <v>0</v>
      </c>
      <c r="N20" s="14">
        <f t="shared" si="1"/>
        <v>0</v>
      </c>
      <c r="O20" s="32">
        <v>0</v>
      </c>
      <c r="P20" s="33">
        <f t="shared" si="2"/>
        <v>0</v>
      </c>
      <c r="Q20" s="33">
        <f t="shared" si="3"/>
        <v>0</v>
      </c>
      <c r="R20" s="33">
        <v>0</v>
      </c>
      <c r="S20" s="33">
        <f t="shared" si="4"/>
        <v>0</v>
      </c>
      <c r="T20" s="33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14">
        <v>0</v>
      </c>
      <c r="AB20" s="14">
        <f t="shared" si="7"/>
        <v>0</v>
      </c>
      <c r="AC20" s="14">
        <v>0</v>
      </c>
      <c r="AD20" s="14">
        <f t="shared" si="8"/>
        <v>0</v>
      </c>
      <c r="AE20" s="14">
        <v>0</v>
      </c>
      <c r="AF20" s="14">
        <f t="shared" si="9"/>
        <v>0</v>
      </c>
    </row>
    <row r="21" spans="1:32" ht="36" x14ac:dyDescent="0.2">
      <c r="A21" s="29">
        <v>15</v>
      </c>
      <c r="B21" s="50" t="s">
        <v>146</v>
      </c>
      <c r="C21" s="30"/>
      <c r="D21" s="48" t="s">
        <v>62</v>
      </c>
      <c r="E21" s="53" t="s">
        <v>63</v>
      </c>
      <c r="F21" s="48" t="s">
        <v>64</v>
      </c>
      <c r="G21" s="31"/>
      <c r="H21" s="10">
        <v>30</v>
      </c>
      <c r="I21" s="10">
        <v>9</v>
      </c>
      <c r="J21" s="10">
        <v>20</v>
      </c>
      <c r="K21" s="31">
        <v>23</v>
      </c>
      <c r="L21" s="31">
        <v>27</v>
      </c>
      <c r="M21" s="31">
        <v>0</v>
      </c>
      <c r="N21" s="14">
        <f t="shared" si="1"/>
        <v>76.666666666666671</v>
      </c>
      <c r="O21" s="32">
        <v>14183.88</v>
      </c>
      <c r="P21" s="33">
        <f t="shared" si="2"/>
        <v>14183.88</v>
      </c>
      <c r="Q21" s="33">
        <f t="shared" si="3"/>
        <v>100</v>
      </c>
      <c r="R21" s="33">
        <f t="shared" si="10"/>
        <v>6831.0499999999993</v>
      </c>
      <c r="S21" s="33">
        <f t="shared" si="4"/>
        <v>48.160658437606635</v>
      </c>
      <c r="T21" s="33">
        <v>7352.83</v>
      </c>
      <c r="U21" s="14">
        <f t="shared" si="5"/>
        <v>51.839341562393372</v>
      </c>
      <c r="V21" s="16">
        <v>4</v>
      </c>
      <c r="W21" s="16">
        <v>4</v>
      </c>
      <c r="X21" s="16">
        <v>0</v>
      </c>
      <c r="Y21" s="14">
        <f t="shared" si="6"/>
        <v>13.333333333333334</v>
      </c>
      <c r="Z21" s="14">
        <v>1239.55</v>
      </c>
      <c r="AA21" s="14">
        <v>0</v>
      </c>
      <c r="AB21" s="14">
        <f t="shared" si="7"/>
        <v>0</v>
      </c>
      <c r="AC21" s="14">
        <v>0</v>
      </c>
      <c r="AD21" s="14">
        <f t="shared" si="8"/>
        <v>0</v>
      </c>
      <c r="AE21" s="14">
        <v>0</v>
      </c>
      <c r="AF21" s="14">
        <f t="shared" si="9"/>
        <v>0</v>
      </c>
    </row>
    <row r="22" spans="1:32" ht="36" x14ac:dyDescent="0.2">
      <c r="A22" s="29">
        <v>16</v>
      </c>
      <c r="B22" s="50" t="s">
        <v>146</v>
      </c>
      <c r="C22" s="30"/>
      <c r="D22" s="48" t="s">
        <v>65</v>
      </c>
      <c r="E22" s="53" t="s">
        <v>31</v>
      </c>
      <c r="F22" s="48" t="s">
        <v>66</v>
      </c>
      <c r="G22" s="31"/>
      <c r="H22" s="10">
        <v>18</v>
      </c>
      <c r="I22" s="10">
        <v>1</v>
      </c>
      <c r="J22" s="10">
        <v>15</v>
      </c>
      <c r="K22" s="31">
        <v>14</v>
      </c>
      <c r="L22" s="31">
        <v>19</v>
      </c>
      <c r="M22" s="31">
        <v>1</v>
      </c>
      <c r="N22" s="14">
        <f t="shared" si="1"/>
        <v>77.777777777777786</v>
      </c>
      <c r="O22" s="32">
        <v>13431.38</v>
      </c>
      <c r="P22" s="33">
        <f t="shared" si="2"/>
        <v>13431.38</v>
      </c>
      <c r="Q22" s="33">
        <f t="shared" si="3"/>
        <v>100</v>
      </c>
      <c r="R22" s="33">
        <f t="shared" si="10"/>
        <v>7096.0699999999988</v>
      </c>
      <c r="S22" s="33">
        <f t="shared" si="4"/>
        <v>52.832024706322059</v>
      </c>
      <c r="T22" s="33">
        <v>6335.31</v>
      </c>
      <c r="U22" s="14">
        <f t="shared" si="5"/>
        <v>47.167975293677941</v>
      </c>
      <c r="V22" s="16">
        <v>2</v>
      </c>
      <c r="W22" s="16">
        <v>2</v>
      </c>
      <c r="X22" s="16">
        <v>0</v>
      </c>
      <c r="Y22" s="14">
        <f t="shared" si="6"/>
        <v>11.111111111111111</v>
      </c>
      <c r="Z22" s="14">
        <v>1420.86</v>
      </c>
      <c r="AA22" s="14">
        <v>0</v>
      </c>
      <c r="AB22" s="14">
        <f t="shared" si="7"/>
        <v>0</v>
      </c>
      <c r="AC22" s="14">
        <v>0</v>
      </c>
      <c r="AD22" s="14">
        <f t="shared" si="8"/>
        <v>0</v>
      </c>
      <c r="AE22" s="14">
        <v>0</v>
      </c>
      <c r="AF22" s="14">
        <f t="shared" si="9"/>
        <v>0</v>
      </c>
    </row>
    <row r="23" spans="1:32" ht="36" x14ac:dyDescent="0.2">
      <c r="A23" s="29">
        <v>17</v>
      </c>
      <c r="B23" s="50" t="s">
        <v>146</v>
      </c>
      <c r="C23" s="30"/>
      <c r="D23" s="48" t="s">
        <v>67</v>
      </c>
      <c r="E23" s="53" t="s">
        <v>68</v>
      </c>
      <c r="F23" s="48" t="s">
        <v>69</v>
      </c>
      <c r="G23" s="31"/>
      <c r="H23" s="10">
        <v>10</v>
      </c>
      <c r="I23" s="10">
        <v>3</v>
      </c>
      <c r="J23" s="10">
        <v>4</v>
      </c>
      <c r="K23" s="31">
        <v>2</v>
      </c>
      <c r="L23" s="31">
        <v>2</v>
      </c>
      <c r="M23" s="31">
        <v>0</v>
      </c>
      <c r="N23" s="14">
        <f t="shared" si="1"/>
        <v>20</v>
      </c>
      <c r="O23" s="32">
        <v>4382.9799999999996</v>
      </c>
      <c r="P23" s="33">
        <f t="shared" si="2"/>
        <v>4382.9799999999996</v>
      </c>
      <c r="Q23" s="33">
        <f t="shared" si="3"/>
        <v>100</v>
      </c>
      <c r="R23" s="33">
        <v>0</v>
      </c>
      <c r="S23" s="33">
        <f t="shared" si="4"/>
        <v>0</v>
      </c>
      <c r="T23" s="33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14">
        <v>0</v>
      </c>
      <c r="AB23" s="14">
        <f t="shared" si="7"/>
        <v>0</v>
      </c>
      <c r="AC23" s="14">
        <v>0</v>
      </c>
      <c r="AD23" s="14">
        <f t="shared" si="8"/>
        <v>0</v>
      </c>
      <c r="AE23" s="14">
        <v>0</v>
      </c>
      <c r="AF23" s="14">
        <f t="shared" si="9"/>
        <v>0</v>
      </c>
    </row>
    <row r="24" spans="1:32" ht="36" x14ac:dyDescent="0.2">
      <c r="A24" s="29">
        <v>18</v>
      </c>
      <c r="B24" s="50" t="s">
        <v>146</v>
      </c>
      <c r="C24" s="30"/>
      <c r="D24" s="48" t="s">
        <v>70</v>
      </c>
      <c r="E24" s="53" t="s">
        <v>31</v>
      </c>
      <c r="F24" s="48" t="s">
        <v>71</v>
      </c>
      <c r="G24" s="31"/>
      <c r="H24" s="10">
        <v>2</v>
      </c>
      <c r="I24" s="10">
        <v>0</v>
      </c>
      <c r="J24" s="10">
        <v>2</v>
      </c>
      <c r="K24" s="31">
        <v>0</v>
      </c>
      <c r="L24" s="31">
        <v>0</v>
      </c>
      <c r="M24" s="31">
        <v>0</v>
      </c>
      <c r="N24" s="14">
        <f t="shared" si="1"/>
        <v>0</v>
      </c>
      <c r="O24" s="32">
        <v>0</v>
      </c>
      <c r="P24" s="33">
        <f t="shared" si="2"/>
        <v>0</v>
      </c>
      <c r="Q24" s="33">
        <f t="shared" si="3"/>
        <v>0</v>
      </c>
      <c r="R24" s="33">
        <v>0</v>
      </c>
      <c r="S24" s="33">
        <f t="shared" si="4"/>
        <v>0</v>
      </c>
      <c r="T24" s="33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14">
        <v>0</v>
      </c>
      <c r="AB24" s="14">
        <f t="shared" si="7"/>
        <v>0</v>
      </c>
      <c r="AC24" s="14">
        <v>0</v>
      </c>
      <c r="AD24" s="14">
        <f t="shared" si="8"/>
        <v>0</v>
      </c>
      <c r="AE24" s="14">
        <v>0</v>
      </c>
      <c r="AF24" s="14">
        <f t="shared" si="9"/>
        <v>0</v>
      </c>
    </row>
    <row r="25" spans="1:32" ht="36" x14ac:dyDescent="0.2">
      <c r="A25" s="29">
        <v>19</v>
      </c>
      <c r="B25" s="50" t="s">
        <v>146</v>
      </c>
      <c r="C25" s="30"/>
      <c r="D25" s="48" t="s">
        <v>72</v>
      </c>
      <c r="E25" s="53" t="s">
        <v>73</v>
      </c>
      <c r="F25" s="48" t="s">
        <v>74</v>
      </c>
      <c r="G25" s="31"/>
      <c r="H25" s="10">
        <v>4</v>
      </c>
      <c r="I25" s="10">
        <v>1</v>
      </c>
      <c r="J25" s="10">
        <v>3</v>
      </c>
      <c r="K25" s="31">
        <v>2</v>
      </c>
      <c r="L25" s="31">
        <v>2</v>
      </c>
      <c r="M25" s="31">
        <v>1</v>
      </c>
      <c r="N25" s="14">
        <f t="shared" si="1"/>
        <v>50</v>
      </c>
      <c r="O25" s="32">
        <v>563.33000000000004</v>
      </c>
      <c r="P25" s="33">
        <f t="shared" si="2"/>
        <v>563.33000000000004</v>
      </c>
      <c r="Q25" s="33">
        <f t="shared" si="3"/>
        <v>100</v>
      </c>
      <c r="R25" s="33">
        <v>0</v>
      </c>
      <c r="S25" s="33">
        <f t="shared" si="4"/>
        <v>0</v>
      </c>
      <c r="T25" s="33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14">
        <v>0</v>
      </c>
      <c r="AB25" s="14">
        <f t="shared" si="7"/>
        <v>0</v>
      </c>
      <c r="AC25" s="14">
        <v>0</v>
      </c>
      <c r="AD25" s="14">
        <f t="shared" si="8"/>
        <v>0</v>
      </c>
      <c r="AE25" s="14">
        <v>0</v>
      </c>
      <c r="AF25" s="14">
        <f t="shared" si="9"/>
        <v>0</v>
      </c>
    </row>
    <row r="26" spans="1:32" ht="48" x14ac:dyDescent="0.2">
      <c r="A26" s="29">
        <v>20</v>
      </c>
      <c r="B26" s="50" t="s">
        <v>146</v>
      </c>
      <c r="C26" s="30"/>
      <c r="D26" s="48" t="s">
        <v>75</v>
      </c>
      <c r="E26" s="53" t="s">
        <v>76</v>
      </c>
      <c r="F26" s="48" t="s">
        <v>77</v>
      </c>
      <c r="G26" s="31"/>
      <c r="H26" s="10">
        <v>40</v>
      </c>
      <c r="I26" s="10">
        <v>6</v>
      </c>
      <c r="J26" s="10">
        <v>27</v>
      </c>
      <c r="K26" s="31">
        <v>4</v>
      </c>
      <c r="L26" s="31">
        <v>4</v>
      </c>
      <c r="M26" s="31">
        <v>0</v>
      </c>
      <c r="N26" s="14">
        <f t="shared" si="1"/>
        <v>10</v>
      </c>
      <c r="O26" s="32">
        <v>2325.66</v>
      </c>
      <c r="P26" s="33">
        <f t="shared" si="2"/>
        <v>2325.66</v>
      </c>
      <c r="Q26" s="33">
        <f t="shared" si="3"/>
        <v>100</v>
      </c>
      <c r="R26" s="33">
        <f t="shared" si="10"/>
        <v>994.8</v>
      </c>
      <c r="S26" s="33">
        <f t="shared" si="4"/>
        <v>42.774954206547818</v>
      </c>
      <c r="T26" s="33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14">
        <v>0</v>
      </c>
      <c r="AB26" s="14">
        <f t="shared" si="7"/>
        <v>0</v>
      </c>
      <c r="AC26" s="14">
        <v>0</v>
      </c>
      <c r="AD26" s="14">
        <f t="shared" si="8"/>
        <v>0</v>
      </c>
      <c r="AE26" s="14">
        <v>0</v>
      </c>
      <c r="AF26" s="14">
        <f t="shared" si="9"/>
        <v>0</v>
      </c>
    </row>
    <row r="27" spans="1:32" ht="36" x14ac:dyDescent="0.2">
      <c r="A27" s="29">
        <v>21</v>
      </c>
      <c r="B27" s="50" t="s">
        <v>146</v>
      </c>
      <c r="C27" s="30"/>
      <c r="D27" s="48" t="s">
        <v>78</v>
      </c>
      <c r="E27" s="53" t="s">
        <v>31</v>
      </c>
      <c r="F27" s="48" t="s">
        <v>79</v>
      </c>
      <c r="G27" s="31"/>
      <c r="H27" s="10">
        <v>12</v>
      </c>
      <c r="I27" s="10">
        <v>3</v>
      </c>
      <c r="J27" s="10">
        <v>9</v>
      </c>
      <c r="K27" s="31">
        <v>7</v>
      </c>
      <c r="L27" s="31">
        <v>12</v>
      </c>
      <c r="M27" s="31">
        <v>1</v>
      </c>
      <c r="N27" s="14">
        <f t="shared" si="1"/>
        <v>58.333333333333336</v>
      </c>
      <c r="O27" s="32">
        <v>12560.53</v>
      </c>
      <c r="P27" s="33">
        <f t="shared" si="2"/>
        <v>12560.53</v>
      </c>
      <c r="Q27" s="33">
        <f t="shared" si="3"/>
        <v>100</v>
      </c>
      <c r="R27" s="33">
        <f t="shared" si="10"/>
        <v>1690.5700000000015</v>
      </c>
      <c r="S27" s="33">
        <f t="shared" si="4"/>
        <v>13.459384277574285</v>
      </c>
      <c r="T27" s="33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14">
        <v>0</v>
      </c>
      <c r="AB27" s="14">
        <f t="shared" si="7"/>
        <v>0</v>
      </c>
      <c r="AC27" s="14">
        <v>0</v>
      </c>
      <c r="AD27" s="14">
        <f t="shared" si="8"/>
        <v>0</v>
      </c>
      <c r="AE27" s="14">
        <v>0</v>
      </c>
      <c r="AF27" s="14">
        <f t="shared" si="9"/>
        <v>0</v>
      </c>
    </row>
    <row r="28" spans="1:32" ht="24" x14ac:dyDescent="0.2">
      <c r="A28" s="29">
        <v>22</v>
      </c>
      <c r="B28" s="50" t="s">
        <v>146</v>
      </c>
      <c r="C28" s="30"/>
      <c r="D28" s="48" t="s">
        <v>80</v>
      </c>
      <c r="E28" s="53" t="s">
        <v>28</v>
      </c>
      <c r="F28" s="48" t="s">
        <v>81</v>
      </c>
      <c r="G28" s="31"/>
      <c r="H28" s="10">
        <v>56</v>
      </c>
      <c r="I28" s="10">
        <v>3</v>
      </c>
      <c r="J28" s="10">
        <v>52</v>
      </c>
      <c r="K28" s="31">
        <v>39</v>
      </c>
      <c r="L28" s="31">
        <v>46</v>
      </c>
      <c r="M28" s="31">
        <v>0</v>
      </c>
      <c r="N28" s="14">
        <f t="shared" si="1"/>
        <v>69.642857142857139</v>
      </c>
      <c r="O28" s="32">
        <v>75157.13</v>
      </c>
      <c r="P28" s="33">
        <f t="shared" si="2"/>
        <v>75157.13</v>
      </c>
      <c r="Q28" s="33">
        <f t="shared" si="3"/>
        <v>100</v>
      </c>
      <c r="R28" s="33">
        <f t="shared" si="10"/>
        <v>63386.960000000006</v>
      </c>
      <c r="S28" s="33">
        <f t="shared" si="4"/>
        <v>84.339250314640807</v>
      </c>
      <c r="T28" s="33">
        <v>11770.17</v>
      </c>
      <c r="U28" s="14">
        <f t="shared" si="5"/>
        <v>15.660749685359193</v>
      </c>
      <c r="V28" s="16">
        <v>0</v>
      </c>
      <c r="W28" s="16">
        <v>0</v>
      </c>
      <c r="X28" s="16">
        <v>0</v>
      </c>
      <c r="Y28" s="14">
        <f t="shared" si="6"/>
        <v>0</v>
      </c>
      <c r="Z28" s="14">
        <v>0</v>
      </c>
      <c r="AA28" s="14">
        <v>0</v>
      </c>
      <c r="AB28" s="14">
        <f t="shared" si="7"/>
        <v>0</v>
      </c>
      <c r="AC28" s="14">
        <v>0</v>
      </c>
      <c r="AD28" s="14">
        <f t="shared" si="8"/>
        <v>0</v>
      </c>
      <c r="AE28" s="14">
        <v>0</v>
      </c>
      <c r="AF28" s="14">
        <f t="shared" si="9"/>
        <v>0</v>
      </c>
    </row>
    <row r="29" spans="1:32" ht="36" x14ac:dyDescent="0.2">
      <c r="A29" s="29">
        <v>23</v>
      </c>
      <c r="B29" s="50" t="s">
        <v>146</v>
      </c>
      <c r="C29" s="30"/>
      <c r="D29" s="48" t="s">
        <v>82</v>
      </c>
      <c r="E29" s="53" t="s">
        <v>31</v>
      </c>
      <c r="F29" s="48" t="s">
        <v>83</v>
      </c>
      <c r="G29" s="31"/>
      <c r="H29" s="10">
        <v>24</v>
      </c>
      <c r="I29" s="10">
        <v>4</v>
      </c>
      <c r="J29" s="10">
        <v>20</v>
      </c>
      <c r="K29" s="31">
        <v>7</v>
      </c>
      <c r="L29" s="31">
        <v>7</v>
      </c>
      <c r="M29" s="31">
        <v>0</v>
      </c>
      <c r="N29" s="14">
        <f t="shared" si="1"/>
        <v>29.166666666666668</v>
      </c>
      <c r="O29" s="32">
        <v>8273.7000000000007</v>
      </c>
      <c r="P29" s="33">
        <f t="shared" si="2"/>
        <v>8273.7000000000007</v>
      </c>
      <c r="Q29" s="33">
        <f t="shared" si="3"/>
        <v>100</v>
      </c>
      <c r="R29" s="33">
        <f t="shared" si="10"/>
        <v>0</v>
      </c>
      <c r="S29" s="33">
        <f t="shared" si="4"/>
        <v>0</v>
      </c>
      <c r="T29" s="33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14">
        <v>2022.86</v>
      </c>
      <c r="AA29" s="14">
        <v>0</v>
      </c>
      <c r="AB29" s="14">
        <f t="shared" si="7"/>
        <v>0</v>
      </c>
      <c r="AC29" s="14">
        <v>0</v>
      </c>
      <c r="AD29" s="14">
        <f t="shared" si="8"/>
        <v>0</v>
      </c>
      <c r="AE29" s="14">
        <v>0</v>
      </c>
      <c r="AF29" s="14">
        <f t="shared" si="9"/>
        <v>0</v>
      </c>
    </row>
    <row r="30" spans="1:32" ht="36" x14ac:dyDescent="0.2">
      <c r="A30" s="29">
        <v>24</v>
      </c>
      <c r="B30" s="50" t="s">
        <v>146</v>
      </c>
      <c r="C30" s="30"/>
      <c r="D30" s="48" t="s">
        <v>84</v>
      </c>
      <c r="E30" s="53" t="s">
        <v>31</v>
      </c>
      <c r="F30" s="48" t="s">
        <v>85</v>
      </c>
      <c r="G30" s="31"/>
      <c r="H30" s="10">
        <v>10</v>
      </c>
      <c r="I30" s="10">
        <v>1</v>
      </c>
      <c r="J30" s="10">
        <v>8</v>
      </c>
      <c r="K30" s="31">
        <v>7</v>
      </c>
      <c r="L30" s="31">
        <v>7</v>
      </c>
      <c r="M30" s="31">
        <v>0</v>
      </c>
      <c r="N30" s="14">
        <f t="shared" si="1"/>
        <v>70</v>
      </c>
      <c r="O30" s="32">
        <v>13297.75</v>
      </c>
      <c r="P30" s="33">
        <f t="shared" si="2"/>
        <v>13297.75</v>
      </c>
      <c r="Q30" s="33">
        <f t="shared" si="3"/>
        <v>100</v>
      </c>
      <c r="R30" s="33">
        <f t="shared" si="10"/>
        <v>4452.2299999999996</v>
      </c>
      <c r="S30" s="33">
        <f t="shared" si="4"/>
        <v>33.48107762591416</v>
      </c>
      <c r="T30" s="33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14">
        <v>0</v>
      </c>
      <c r="AB30" s="14">
        <f t="shared" si="7"/>
        <v>0</v>
      </c>
      <c r="AC30" s="14">
        <v>0</v>
      </c>
      <c r="AD30" s="14">
        <f t="shared" si="8"/>
        <v>0</v>
      </c>
      <c r="AE30" s="14">
        <v>0</v>
      </c>
      <c r="AF30" s="14">
        <f t="shared" si="9"/>
        <v>0</v>
      </c>
    </row>
    <row r="31" spans="1:32" ht="36" x14ac:dyDescent="0.2">
      <c r="A31" s="29">
        <v>25</v>
      </c>
      <c r="B31" s="50" t="s">
        <v>146</v>
      </c>
      <c r="C31" s="30"/>
      <c r="D31" s="48" t="s">
        <v>86</v>
      </c>
      <c r="E31" s="53" t="s">
        <v>31</v>
      </c>
      <c r="F31" s="48" t="s">
        <v>87</v>
      </c>
      <c r="G31" s="31"/>
      <c r="H31" s="10">
        <v>42</v>
      </c>
      <c r="I31" s="10">
        <v>14</v>
      </c>
      <c r="J31" s="10">
        <v>27</v>
      </c>
      <c r="K31" s="31">
        <v>39</v>
      </c>
      <c r="L31" s="31">
        <v>55</v>
      </c>
      <c r="M31" s="31">
        <v>3</v>
      </c>
      <c r="N31" s="14">
        <f t="shared" si="1"/>
        <v>92.857142857142861</v>
      </c>
      <c r="O31" s="32">
        <v>43195.01</v>
      </c>
      <c r="P31" s="33">
        <f t="shared" si="2"/>
        <v>43195.01</v>
      </c>
      <c r="Q31" s="33">
        <f t="shared" si="3"/>
        <v>100</v>
      </c>
      <c r="R31" s="33">
        <f t="shared" si="10"/>
        <v>28475.82</v>
      </c>
      <c r="S31" s="33">
        <f t="shared" si="4"/>
        <v>65.923864816792488</v>
      </c>
      <c r="T31" s="33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688.2</v>
      </c>
      <c r="AA31" s="14">
        <v>0</v>
      </c>
      <c r="AB31" s="14">
        <f t="shared" si="7"/>
        <v>0</v>
      </c>
      <c r="AC31" s="14">
        <v>0</v>
      </c>
      <c r="AD31" s="14">
        <f t="shared" si="8"/>
        <v>0</v>
      </c>
      <c r="AE31" s="14">
        <v>0</v>
      </c>
      <c r="AF31" s="14">
        <f t="shared" si="9"/>
        <v>0</v>
      </c>
    </row>
    <row r="32" spans="1:32" ht="48" x14ac:dyDescent="0.2">
      <c r="A32" s="29">
        <v>26</v>
      </c>
      <c r="B32" s="50" t="s">
        <v>146</v>
      </c>
      <c r="C32" s="30"/>
      <c r="D32" s="48" t="s">
        <v>88</v>
      </c>
      <c r="E32" s="53" t="s">
        <v>31</v>
      </c>
      <c r="F32" s="48" t="s">
        <v>89</v>
      </c>
      <c r="G32" s="31"/>
      <c r="H32" s="10">
        <v>6</v>
      </c>
      <c r="I32" s="10">
        <v>2</v>
      </c>
      <c r="J32" s="10">
        <v>4</v>
      </c>
      <c r="K32" s="31">
        <v>4</v>
      </c>
      <c r="L32" s="31">
        <v>4</v>
      </c>
      <c r="M32" s="31">
        <v>0</v>
      </c>
      <c r="N32" s="14">
        <f t="shared" si="1"/>
        <v>66.666666666666657</v>
      </c>
      <c r="O32" s="32">
        <v>4365.1899999999996</v>
      </c>
      <c r="P32" s="33">
        <f t="shared" si="2"/>
        <v>4365.1899999999996</v>
      </c>
      <c r="Q32" s="33">
        <f t="shared" si="3"/>
        <v>100</v>
      </c>
      <c r="R32" s="33">
        <f t="shared" si="10"/>
        <v>4365.1899999999996</v>
      </c>
      <c r="S32" s="33">
        <f t="shared" si="4"/>
        <v>100</v>
      </c>
      <c r="T32" s="33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14">
        <v>0</v>
      </c>
      <c r="AB32" s="14">
        <f t="shared" si="7"/>
        <v>0</v>
      </c>
      <c r="AC32" s="14">
        <v>0</v>
      </c>
      <c r="AD32" s="14">
        <f t="shared" si="8"/>
        <v>0</v>
      </c>
      <c r="AE32" s="14">
        <v>0</v>
      </c>
      <c r="AF32" s="14">
        <f t="shared" si="9"/>
        <v>0</v>
      </c>
    </row>
    <row r="33" spans="1:32" ht="36" x14ac:dyDescent="0.2">
      <c r="A33" s="29">
        <v>27</v>
      </c>
      <c r="B33" s="50" t="s">
        <v>146</v>
      </c>
      <c r="C33" s="30"/>
      <c r="D33" s="48" t="s">
        <v>90</v>
      </c>
      <c r="E33" s="53" t="s">
        <v>60</v>
      </c>
      <c r="F33" s="48" t="s">
        <v>91</v>
      </c>
      <c r="G33" s="31"/>
      <c r="H33" s="10">
        <v>5</v>
      </c>
      <c r="I33" s="10">
        <v>1</v>
      </c>
      <c r="J33" s="10">
        <v>4</v>
      </c>
      <c r="K33" s="31">
        <v>0</v>
      </c>
      <c r="L33" s="31">
        <v>0</v>
      </c>
      <c r="M33" s="31">
        <v>0</v>
      </c>
      <c r="N33" s="14">
        <f t="shared" si="1"/>
        <v>0</v>
      </c>
      <c r="O33" s="32">
        <v>0</v>
      </c>
      <c r="P33" s="33">
        <f t="shared" si="2"/>
        <v>0</v>
      </c>
      <c r="Q33" s="33">
        <f t="shared" si="3"/>
        <v>0</v>
      </c>
      <c r="R33" s="33">
        <f t="shared" si="10"/>
        <v>0</v>
      </c>
      <c r="S33" s="33">
        <f t="shared" si="4"/>
        <v>0</v>
      </c>
      <c r="T33" s="33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14">
        <v>0</v>
      </c>
      <c r="AB33" s="14">
        <f t="shared" si="7"/>
        <v>0</v>
      </c>
      <c r="AC33" s="14">
        <v>0</v>
      </c>
      <c r="AD33" s="14">
        <f t="shared" si="8"/>
        <v>0</v>
      </c>
      <c r="AE33" s="14">
        <v>0</v>
      </c>
      <c r="AF33" s="14">
        <f t="shared" si="9"/>
        <v>0</v>
      </c>
    </row>
    <row r="34" spans="1:32" ht="36" x14ac:dyDescent="0.2">
      <c r="A34" s="29">
        <v>28</v>
      </c>
      <c r="B34" s="50" t="s">
        <v>146</v>
      </c>
      <c r="C34" s="30"/>
      <c r="D34" s="48" t="s">
        <v>92</v>
      </c>
      <c r="E34" s="53" t="s">
        <v>68</v>
      </c>
      <c r="F34" s="48" t="s">
        <v>93</v>
      </c>
      <c r="G34" s="31"/>
      <c r="H34" s="10">
        <v>47</v>
      </c>
      <c r="I34" s="10">
        <v>16</v>
      </c>
      <c r="J34" s="10">
        <v>26</v>
      </c>
      <c r="K34" s="31">
        <v>21</v>
      </c>
      <c r="L34" s="31">
        <v>21</v>
      </c>
      <c r="M34" s="31">
        <v>2</v>
      </c>
      <c r="N34" s="14">
        <f t="shared" si="1"/>
        <v>44.680851063829785</v>
      </c>
      <c r="O34" s="32">
        <v>14490.35</v>
      </c>
      <c r="P34" s="33">
        <f t="shared" si="2"/>
        <v>14490.35</v>
      </c>
      <c r="Q34" s="33">
        <f t="shared" si="3"/>
        <v>100</v>
      </c>
      <c r="R34" s="33">
        <f t="shared" si="10"/>
        <v>791.70000000000073</v>
      </c>
      <c r="S34" s="33">
        <f t="shared" si="4"/>
        <v>5.4636361440544965</v>
      </c>
      <c r="T34" s="33">
        <v>13698.65</v>
      </c>
      <c r="U34" s="14">
        <f t="shared" si="5"/>
        <v>94.53636385594551</v>
      </c>
      <c r="V34" s="16">
        <v>17</v>
      </c>
      <c r="W34" s="16">
        <v>18</v>
      </c>
      <c r="X34" s="16">
        <v>0</v>
      </c>
      <c r="Y34" s="14">
        <f t="shared" si="6"/>
        <v>36.170212765957451</v>
      </c>
      <c r="Z34" s="14">
        <v>10539.66</v>
      </c>
      <c r="AA34" s="14">
        <v>0</v>
      </c>
      <c r="AB34" s="14">
        <f t="shared" si="7"/>
        <v>0</v>
      </c>
      <c r="AC34" s="14">
        <v>0</v>
      </c>
      <c r="AD34" s="14">
        <f t="shared" si="8"/>
        <v>0</v>
      </c>
      <c r="AE34" s="14">
        <v>0</v>
      </c>
      <c r="AF34" s="14">
        <f t="shared" si="9"/>
        <v>0</v>
      </c>
    </row>
    <row r="35" spans="1:32" ht="24" x14ac:dyDescent="0.2">
      <c r="A35" s="29">
        <v>29</v>
      </c>
      <c r="B35" s="50" t="s">
        <v>146</v>
      </c>
      <c r="C35" s="30"/>
      <c r="D35" s="48" t="s">
        <v>94</v>
      </c>
      <c r="E35" s="53" t="s">
        <v>95</v>
      </c>
      <c r="F35" s="48" t="s">
        <v>96</v>
      </c>
      <c r="G35" s="31"/>
      <c r="H35" s="10">
        <v>22</v>
      </c>
      <c r="I35" s="10">
        <v>2</v>
      </c>
      <c r="J35" s="10">
        <v>18</v>
      </c>
      <c r="K35" s="31">
        <v>18</v>
      </c>
      <c r="L35" s="31">
        <v>30</v>
      </c>
      <c r="M35" s="31">
        <v>0</v>
      </c>
      <c r="N35" s="14">
        <f t="shared" si="1"/>
        <v>81.818181818181827</v>
      </c>
      <c r="O35" s="32">
        <v>19362.349999999999</v>
      </c>
      <c r="P35" s="33">
        <f t="shared" si="2"/>
        <v>19362.349999999999</v>
      </c>
      <c r="Q35" s="33">
        <f t="shared" si="3"/>
        <v>100</v>
      </c>
      <c r="R35" s="33">
        <f t="shared" si="10"/>
        <v>15127.059999999998</v>
      </c>
      <c r="S35" s="33">
        <f t="shared" si="4"/>
        <v>78.126157207157192</v>
      </c>
      <c r="T35" s="33">
        <v>4235.29</v>
      </c>
      <c r="U35" s="14">
        <f t="shared" si="5"/>
        <v>21.873842792842812</v>
      </c>
      <c r="V35" s="16">
        <v>2</v>
      </c>
      <c r="W35" s="16">
        <v>2</v>
      </c>
      <c r="X35" s="16">
        <v>0</v>
      </c>
      <c r="Y35" s="14">
        <f t="shared" si="6"/>
        <v>9.0909090909090917</v>
      </c>
      <c r="Z35" s="14">
        <v>844.08</v>
      </c>
      <c r="AA35" s="14">
        <v>0</v>
      </c>
      <c r="AB35" s="14">
        <f t="shared" si="7"/>
        <v>0</v>
      </c>
      <c r="AC35" s="14">
        <v>0</v>
      </c>
      <c r="AD35" s="14">
        <f t="shared" si="8"/>
        <v>0</v>
      </c>
      <c r="AE35" s="14">
        <v>0</v>
      </c>
      <c r="AF35" s="14">
        <f t="shared" si="9"/>
        <v>0</v>
      </c>
    </row>
    <row r="36" spans="1:32" ht="24" x14ac:dyDescent="0.2">
      <c r="A36" s="29">
        <v>30</v>
      </c>
      <c r="B36" s="50" t="s">
        <v>146</v>
      </c>
      <c r="C36" s="30"/>
      <c r="D36" s="48" t="s">
        <v>97</v>
      </c>
      <c r="E36" s="53" t="s">
        <v>63</v>
      </c>
      <c r="F36" s="48" t="s">
        <v>98</v>
      </c>
      <c r="G36" s="31"/>
      <c r="H36" s="10">
        <v>34</v>
      </c>
      <c r="I36" s="10">
        <v>2</v>
      </c>
      <c r="J36" s="10">
        <v>31</v>
      </c>
      <c r="K36" s="31">
        <v>30</v>
      </c>
      <c r="L36" s="31">
        <v>30</v>
      </c>
      <c r="M36" s="31">
        <v>0</v>
      </c>
      <c r="N36" s="14">
        <f t="shared" si="1"/>
        <v>88.235294117647058</v>
      </c>
      <c r="O36" s="32">
        <v>8012.63</v>
      </c>
      <c r="P36" s="33">
        <f t="shared" si="2"/>
        <v>8012.63</v>
      </c>
      <c r="Q36" s="33">
        <f t="shared" si="3"/>
        <v>100</v>
      </c>
      <c r="R36" s="33">
        <f t="shared" si="10"/>
        <v>6887.59</v>
      </c>
      <c r="S36" s="33">
        <f t="shared" si="4"/>
        <v>85.95916696515377</v>
      </c>
      <c r="T36" s="33">
        <v>1125.04</v>
      </c>
      <c r="U36" s="14">
        <f t="shared" si="5"/>
        <v>14.040833034846237</v>
      </c>
      <c r="V36" s="16">
        <v>0</v>
      </c>
      <c r="W36" s="16">
        <v>0</v>
      </c>
      <c r="X36" s="16">
        <v>0</v>
      </c>
      <c r="Y36" s="14">
        <f t="shared" si="6"/>
        <v>0</v>
      </c>
      <c r="Z36" s="14">
        <v>0</v>
      </c>
      <c r="AA36" s="14">
        <v>0</v>
      </c>
      <c r="AB36" s="14">
        <f t="shared" si="7"/>
        <v>0</v>
      </c>
      <c r="AC36" s="14">
        <v>0</v>
      </c>
      <c r="AD36" s="14">
        <f t="shared" si="8"/>
        <v>0</v>
      </c>
      <c r="AE36" s="14">
        <v>0</v>
      </c>
      <c r="AF36" s="14">
        <f t="shared" si="9"/>
        <v>0</v>
      </c>
    </row>
    <row r="37" spans="1:32" ht="36" x14ac:dyDescent="0.2">
      <c r="A37" s="29">
        <v>31</v>
      </c>
      <c r="B37" s="50" t="s">
        <v>146</v>
      </c>
      <c r="C37" s="30"/>
      <c r="D37" s="48" t="s">
        <v>99</v>
      </c>
      <c r="E37" s="53" t="s">
        <v>31</v>
      </c>
      <c r="F37" s="48" t="s">
        <v>100</v>
      </c>
      <c r="G37" s="31"/>
      <c r="H37" s="10">
        <v>13</v>
      </c>
      <c r="I37" s="10">
        <v>2</v>
      </c>
      <c r="J37" s="10">
        <v>7</v>
      </c>
      <c r="K37" s="31">
        <v>5</v>
      </c>
      <c r="L37" s="31">
        <v>5</v>
      </c>
      <c r="M37" s="31">
        <v>0</v>
      </c>
      <c r="N37" s="14">
        <f t="shared" si="1"/>
        <v>38.461538461538467</v>
      </c>
      <c r="O37" s="32">
        <v>6324.79</v>
      </c>
      <c r="P37" s="33">
        <f t="shared" si="2"/>
        <v>6324.79</v>
      </c>
      <c r="Q37" s="33">
        <f t="shared" si="3"/>
        <v>100</v>
      </c>
      <c r="R37" s="33">
        <f t="shared" si="10"/>
        <v>3861.38</v>
      </c>
      <c r="S37" s="33">
        <f t="shared" si="4"/>
        <v>61.051513172769376</v>
      </c>
      <c r="T37" s="33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0</v>
      </c>
      <c r="AA37" s="14">
        <v>0</v>
      </c>
      <c r="AB37" s="14">
        <f t="shared" si="7"/>
        <v>0</v>
      </c>
      <c r="AC37" s="14">
        <v>0</v>
      </c>
      <c r="AD37" s="14">
        <f t="shared" si="8"/>
        <v>0</v>
      </c>
      <c r="AE37" s="14">
        <v>0</v>
      </c>
      <c r="AF37" s="14">
        <f t="shared" si="9"/>
        <v>0</v>
      </c>
    </row>
    <row r="38" spans="1:32" ht="36" x14ac:dyDescent="0.2">
      <c r="A38" s="29">
        <v>32</v>
      </c>
      <c r="B38" s="50" t="s">
        <v>146</v>
      </c>
      <c r="C38" s="30"/>
      <c r="D38" s="48" t="s">
        <v>101</v>
      </c>
      <c r="E38" s="53" t="s">
        <v>31</v>
      </c>
      <c r="F38" s="48" t="s">
        <v>102</v>
      </c>
      <c r="G38" s="31"/>
      <c r="H38" s="10">
        <v>13</v>
      </c>
      <c r="I38" s="10">
        <v>2</v>
      </c>
      <c r="J38" s="10">
        <v>10</v>
      </c>
      <c r="K38" s="31">
        <v>11</v>
      </c>
      <c r="L38" s="31">
        <v>11</v>
      </c>
      <c r="M38" s="31">
        <v>0</v>
      </c>
      <c r="N38" s="14">
        <f t="shared" si="1"/>
        <v>84.615384615384613</v>
      </c>
      <c r="O38" s="32">
        <v>8545.08</v>
      </c>
      <c r="P38" s="33">
        <f t="shared" si="2"/>
        <v>8545.08</v>
      </c>
      <c r="Q38" s="33">
        <f t="shared" si="3"/>
        <v>100</v>
      </c>
      <c r="R38" s="33">
        <f t="shared" si="10"/>
        <v>5888.09</v>
      </c>
      <c r="S38" s="33">
        <f t="shared" si="4"/>
        <v>68.906200995192563</v>
      </c>
      <c r="T38" s="33">
        <v>2656.99</v>
      </c>
      <c r="U38" s="14">
        <f t="shared" si="5"/>
        <v>31.093799004807444</v>
      </c>
      <c r="V38" s="16">
        <v>0</v>
      </c>
      <c r="W38" s="16">
        <v>0</v>
      </c>
      <c r="X38" s="16">
        <v>0</v>
      </c>
      <c r="Y38" s="14">
        <f t="shared" si="6"/>
        <v>0</v>
      </c>
      <c r="Z38" s="14">
        <v>0</v>
      </c>
      <c r="AA38" s="14">
        <v>0</v>
      </c>
      <c r="AB38" s="14">
        <f t="shared" si="7"/>
        <v>0</v>
      </c>
      <c r="AC38" s="14">
        <v>0</v>
      </c>
      <c r="AD38" s="14">
        <f t="shared" si="8"/>
        <v>0</v>
      </c>
      <c r="AE38" s="14">
        <v>0</v>
      </c>
      <c r="AF38" s="14">
        <f t="shared" si="9"/>
        <v>0</v>
      </c>
    </row>
    <row r="39" spans="1:32" ht="36" x14ac:dyDescent="0.2">
      <c r="A39" s="29">
        <v>33</v>
      </c>
      <c r="B39" s="50" t="s">
        <v>146</v>
      </c>
      <c r="C39" s="30"/>
      <c r="D39" s="48" t="s">
        <v>103</v>
      </c>
      <c r="E39" s="53" t="s">
        <v>68</v>
      </c>
      <c r="F39" s="48" t="s">
        <v>104</v>
      </c>
      <c r="G39" s="31"/>
      <c r="H39" s="10">
        <v>67</v>
      </c>
      <c r="I39" s="10">
        <v>13</v>
      </c>
      <c r="J39" s="10">
        <v>47</v>
      </c>
      <c r="K39" s="31">
        <v>22</v>
      </c>
      <c r="L39" s="31">
        <v>22</v>
      </c>
      <c r="M39" s="31">
        <v>0</v>
      </c>
      <c r="N39" s="14">
        <f t="shared" si="1"/>
        <v>32.835820895522389</v>
      </c>
      <c r="O39" s="32">
        <v>31050.46</v>
      </c>
      <c r="P39" s="33">
        <f t="shared" si="2"/>
        <v>31050.46</v>
      </c>
      <c r="Q39" s="33">
        <f t="shared" si="3"/>
        <v>100</v>
      </c>
      <c r="R39" s="33">
        <f t="shared" si="10"/>
        <v>13879.309999999998</v>
      </c>
      <c r="S39" s="33">
        <f t="shared" si="4"/>
        <v>44.699208965020162</v>
      </c>
      <c r="T39" s="33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14">
        <v>0</v>
      </c>
      <c r="AB39" s="14">
        <f t="shared" si="7"/>
        <v>0</v>
      </c>
      <c r="AC39" s="14">
        <v>0</v>
      </c>
      <c r="AD39" s="14">
        <f t="shared" si="8"/>
        <v>0</v>
      </c>
      <c r="AE39" s="14">
        <v>0</v>
      </c>
      <c r="AF39" s="14">
        <f t="shared" si="9"/>
        <v>0</v>
      </c>
    </row>
    <row r="40" spans="1:32" ht="36" x14ac:dyDescent="0.2">
      <c r="A40" s="29">
        <v>34</v>
      </c>
      <c r="B40" s="50" t="s">
        <v>146</v>
      </c>
      <c r="C40" s="30"/>
      <c r="D40" s="48" t="s">
        <v>105</v>
      </c>
      <c r="E40" s="53" t="s">
        <v>106</v>
      </c>
      <c r="F40" s="48" t="s">
        <v>107</v>
      </c>
      <c r="G40" s="31"/>
      <c r="H40" s="10">
        <v>18</v>
      </c>
      <c r="I40" s="10">
        <v>3</v>
      </c>
      <c r="J40" s="10">
        <v>14</v>
      </c>
      <c r="K40" s="31">
        <v>12</v>
      </c>
      <c r="L40" s="31">
        <v>12</v>
      </c>
      <c r="M40" s="31">
        <v>0</v>
      </c>
      <c r="N40" s="14">
        <f t="shared" si="1"/>
        <v>66.666666666666657</v>
      </c>
      <c r="O40" s="32">
        <v>20473.14</v>
      </c>
      <c r="P40" s="33">
        <f t="shared" si="2"/>
        <v>20473.14</v>
      </c>
      <c r="Q40" s="33">
        <f t="shared" si="3"/>
        <v>100</v>
      </c>
      <c r="R40" s="33">
        <f t="shared" si="10"/>
        <v>0</v>
      </c>
      <c r="S40" s="33">
        <f t="shared" si="4"/>
        <v>0</v>
      </c>
      <c r="T40" s="33">
        <v>20473.14</v>
      </c>
      <c r="U40" s="14">
        <f t="shared" si="5"/>
        <v>100</v>
      </c>
      <c r="V40" s="16">
        <v>0</v>
      </c>
      <c r="W40" s="16">
        <v>0</v>
      </c>
      <c r="X40" s="16">
        <v>0</v>
      </c>
      <c r="Y40" s="14">
        <f t="shared" si="6"/>
        <v>0</v>
      </c>
      <c r="Z40" s="14">
        <v>0</v>
      </c>
      <c r="AA40" s="14">
        <v>0</v>
      </c>
      <c r="AB40" s="14">
        <f t="shared" si="7"/>
        <v>0</v>
      </c>
      <c r="AC40" s="14">
        <v>0</v>
      </c>
      <c r="AD40" s="14">
        <f t="shared" si="8"/>
        <v>0</v>
      </c>
      <c r="AE40" s="14">
        <v>0</v>
      </c>
      <c r="AF40" s="14">
        <f t="shared" si="9"/>
        <v>0</v>
      </c>
    </row>
    <row r="41" spans="1:32" ht="36" x14ac:dyDescent="0.2">
      <c r="A41" s="29">
        <v>35</v>
      </c>
      <c r="B41" s="50" t="s">
        <v>146</v>
      </c>
      <c r="C41" s="30"/>
      <c r="D41" s="48" t="s">
        <v>108</v>
      </c>
      <c r="E41" s="53" t="s">
        <v>68</v>
      </c>
      <c r="F41" s="48" t="s">
        <v>109</v>
      </c>
      <c r="G41" s="31"/>
      <c r="H41" s="10">
        <v>15</v>
      </c>
      <c r="I41" s="10">
        <v>4</v>
      </c>
      <c r="J41" s="10">
        <v>10</v>
      </c>
      <c r="K41" s="31">
        <v>10</v>
      </c>
      <c r="L41" s="31">
        <v>10</v>
      </c>
      <c r="M41" s="31">
        <v>1</v>
      </c>
      <c r="N41" s="14">
        <f t="shared" si="1"/>
        <v>66.666666666666657</v>
      </c>
      <c r="O41" s="32">
        <v>7877.95</v>
      </c>
      <c r="P41" s="33">
        <f t="shared" si="2"/>
        <v>7877.95</v>
      </c>
      <c r="Q41" s="33">
        <f t="shared" si="3"/>
        <v>100</v>
      </c>
      <c r="R41" s="33">
        <f t="shared" si="10"/>
        <v>5473.74</v>
      </c>
      <c r="S41" s="33">
        <f t="shared" si="4"/>
        <v>69.481781427909539</v>
      </c>
      <c r="T41" s="33">
        <v>2404.21</v>
      </c>
      <c r="U41" s="14">
        <f t="shared" si="5"/>
        <v>30.518218572090454</v>
      </c>
      <c r="V41" s="16">
        <v>0</v>
      </c>
      <c r="W41" s="16">
        <v>0</v>
      </c>
      <c r="X41" s="16">
        <v>0</v>
      </c>
      <c r="Y41" s="14">
        <f t="shared" si="6"/>
        <v>0</v>
      </c>
      <c r="Z41" s="14">
        <v>0</v>
      </c>
      <c r="AA41" s="14">
        <v>0</v>
      </c>
      <c r="AB41" s="14">
        <f t="shared" si="7"/>
        <v>0</v>
      </c>
      <c r="AC41" s="14">
        <v>0</v>
      </c>
      <c r="AD41" s="14">
        <f t="shared" si="8"/>
        <v>0</v>
      </c>
      <c r="AE41" s="14">
        <v>0</v>
      </c>
      <c r="AF41" s="14">
        <f t="shared" si="9"/>
        <v>0</v>
      </c>
    </row>
    <row r="42" spans="1:32" ht="36" x14ac:dyDescent="0.2">
      <c r="A42" s="29">
        <v>36</v>
      </c>
      <c r="B42" s="50" t="s">
        <v>146</v>
      </c>
      <c r="C42" s="30"/>
      <c r="D42" s="48" t="s">
        <v>110</v>
      </c>
      <c r="E42" s="53" t="s">
        <v>68</v>
      </c>
      <c r="F42" s="48" t="s">
        <v>111</v>
      </c>
      <c r="G42" s="31"/>
      <c r="H42" s="10">
        <v>17</v>
      </c>
      <c r="I42" s="10">
        <v>4</v>
      </c>
      <c r="J42" s="10">
        <v>13</v>
      </c>
      <c r="K42" s="31">
        <v>11</v>
      </c>
      <c r="L42" s="31">
        <v>11</v>
      </c>
      <c r="M42" s="31">
        <v>0</v>
      </c>
      <c r="N42" s="14">
        <f t="shared" si="1"/>
        <v>64.705882352941174</v>
      </c>
      <c r="O42" s="32">
        <v>15021.14</v>
      </c>
      <c r="P42" s="33">
        <f t="shared" si="2"/>
        <v>15021.14</v>
      </c>
      <c r="Q42" s="33">
        <f t="shared" si="3"/>
        <v>100</v>
      </c>
      <c r="R42" s="33">
        <f t="shared" si="10"/>
        <v>6059.6999999999989</v>
      </c>
      <c r="S42" s="33">
        <f t="shared" si="4"/>
        <v>40.341145878408689</v>
      </c>
      <c r="T42" s="33">
        <v>8961.44</v>
      </c>
      <c r="U42" s="14">
        <f t="shared" si="5"/>
        <v>59.658854121591311</v>
      </c>
      <c r="V42" s="16">
        <v>0</v>
      </c>
      <c r="W42" s="16">
        <v>0</v>
      </c>
      <c r="X42" s="16">
        <v>0</v>
      </c>
      <c r="Y42" s="14">
        <f t="shared" si="6"/>
        <v>0</v>
      </c>
      <c r="Z42" s="14">
        <v>0</v>
      </c>
      <c r="AA42" s="14">
        <v>0</v>
      </c>
      <c r="AB42" s="14">
        <f t="shared" si="7"/>
        <v>0</v>
      </c>
      <c r="AC42" s="14">
        <v>0</v>
      </c>
      <c r="AD42" s="14">
        <f t="shared" si="8"/>
        <v>0</v>
      </c>
      <c r="AE42" s="14">
        <v>0</v>
      </c>
      <c r="AF42" s="14">
        <f t="shared" si="9"/>
        <v>0</v>
      </c>
    </row>
    <row r="43" spans="1:32" ht="36" x14ac:dyDescent="0.2">
      <c r="A43" s="29">
        <v>37</v>
      </c>
      <c r="B43" s="50" t="s">
        <v>146</v>
      </c>
      <c r="C43" s="30"/>
      <c r="D43" s="48" t="s">
        <v>112</v>
      </c>
      <c r="E43" s="53" t="s">
        <v>113</v>
      </c>
      <c r="F43" s="48" t="s">
        <v>114</v>
      </c>
      <c r="G43" s="31"/>
      <c r="H43" s="10">
        <v>6</v>
      </c>
      <c r="I43" s="10">
        <v>1</v>
      </c>
      <c r="J43" s="10">
        <v>5</v>
      </c>
      <c r="K43" s="31">
        <v>3</v>
      </c>
      <c r="L43" s="31">
        <v>5</v>
      </c>
      <c r="M43" s="31">
        <v>0</v>
      </c>
      <c r="N43" s="14">
        <f t="shared" si="1"/>
        <v>50</v>
      </c>
      <c r="O43" s="32">
        <v>3737.06</v>
      </c>
      <c r="P43" s="33">
        <f t="shared" si="2"/>
        <v>3737.06</v>
      </c>
      <c r="Q43" s="33">
        <f t="shared" si="3"/>
        <v>100</v>
      </c>
      <c r="R43" s="33">
        <f t="shared" si="10"/>
        <v>2557.31</v>
      </c>
      <c r="S43" s="33">
        <f t="shared" si="4"/>
        <v>68.431066132200186</v>
      </c>
      <c r="T43" s="33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14">
        <v>0</v>
      </c>
      <c r="AA43" s="14">
        <v>0</v>
      </c>
      <c r="AB43" s="14">
        <f t="shared" si="7"/>
        <v>0</v>
      </c>
      <c r="AC43" s="14">
        <v>0</v>
      </c>
      <c r="AD43" s="14">
        <f t="shared" si="8"/>
        <v>0</v>
      </c>
      <c r="AE43" s="14">
        <v>0</v>
      </c>
      <c r="AF43" s="14">
        <f t="shared" si="9"/>
        <v>0</v>
      </c>
    </row>
    <row r="44" spans="1:32" ht="24" x14ac:dyDescent="0.2">
      <c r="A44" s="29">
        <v>38</v>
      </c>
      <c r="B44" s="50" t="s">
        <v>146</v>
      </c>
      <c r="C44" s="30"/>
      <c r="D44" s="48" t="s">
        <v>115</v>
      </c>
      <c r="E44" s="53" t="s">
        <v>106</v>
      </c>
      <c r="F44" s="48" t="s">
        <v>116</v>
      </c>
      <c r="G44" s="31"/>
      <c r="H44" s="10">
        <v>21</v>
      </c>
      <c r="I44" s="10">
        <v>1</v>
      </c>
      <c r="J44" s="10">
        <v>20</v>
      </c>
      <c r="K44" s="31">
        <v>15</v>
      </c>
      <c r="L44" s="31">
        <v>19</v>
      </c>
      <c r="M44" s="31">
        <v>1</v>
      </c>
      <c r="N44" s="14">
        <f t="shared" si="1"/>
        <v>71.428571428571431</v>
      </c>
      <c r="O44" s="32">
        <v>27105.63</v>
      </c>
      <c r="P44" s="33">
        <f t="shared" si="2"/>
        <v>27105.63</v>
      </c>
      <c r="Q44" s="33">
        <f t="shared" si="3"/>
        <v>100</v>
      </c>
      <c r="R44" s="33">
        <f t="shared" si="10"/>
        <v>12920.140000000001</v>
      </c>
      <c r="S44" s="33">
        <f t="shared" si="4"/>
        <v>47.665890813089383</v>
      </c>
      <c r="T44" s="33">
        <v>14185.49</v>
      </c>
      <c r="U44" s="14">
        <f t="shared" si="5"/>
        <v>52.334109186910617</v>
      </c>
      <c r="V44" s="16">
        <v>0</v>
      </c>
      <c r="W44" s="16">
        <v>0</v>
      </c>
      <c r="X44" s="16">
        <v>0</v>
      </c>
      <c r="Y44" s="14">
        <f t="shared" si="6"/>
        <v>0</v>
      </c>
      <c r="Z44" s="14">
        <v>0</v>
      </c>
      <c r="AA44" s="14">
        <v>0</v>
      </c>
      <c r="AB44" s="14">
        <f t="shared" si="7"/>
        <v>0</v>
      </c>
      <c r="AC44" s="14">
        <v>0</v>
      </c>
      <c r="AD44" s="14">
        <f t="shared" si="8"/>
        <v>0</v>
      </c>
      <c r="AE44" s="14">
        <v>0</v>
      </c>
      <c r="AF44" s="14">
        <f t="shared" si="9"/>
        <v>0</v>
      </c>
    </row>
    <row r="45" spans="1:32" ht="36" x14ac:dyDescent="0.2">
      <c r="A45" s="29">
        <v>39</v>
      </c>
      <c r="B45" s="50" t="s">
        <v>146</v>
      </c>
      <c r="C45" s="30"/>
      <c r="D45" s="48" t="s">
        <v>117</v>
      </c>
      <c r="E45" s="53" t="s">
        <v>31</v>
      </c>
      <c r="F45" s="48" t="s">
        <v>118</v>
      </c>
      <c r="G45" s="31"/>
      <c r="H45" s="10">
        <v>23</v>
      </c>
      <c r="I45" s="10">
        <v>6</v>
      </c>
      <c r="J45" s="10">
        <v>17</v>
      </c>
      <c r="K45" s="31">
        <v>9</v>
      </c>
      <c r="L45" s="31">
        <v>10</v>
      </c>
      <c r="M45" s="31">
        <v>0</v>
      </c>
      <c r="N45" s="14">
        <f t="shared" si="1"/>
        <v>39.130434782608695</v>
      </c>
      <c r="O45" s="32">
        <v>11125.2</v>
      </c>
      <c r="P45" s="33">
        <f t="shared" si="2"/>
        <v>11125.2</v>
      </c>
      <c r="Q45" s="33">
        <f t="shared" si="3"/>
        <v>100</v>
      </c>
      <c r="R45" s="33">
        <f t="shared" si="10"/>
        <v>6117.89</v>
      </c>
      <c r="S45" s="33">
        <f t="shared" si="4"/>
        <v>54.991281055621464</v>
      </c>
      <c r="T45" s="33">
        <v>5007.3100000000004</v>
      </c>
      <c r="U45" s="14">
        <f t="shared" si="5"/>
        <v>45.008718944378529</v>
      </c>
      <c r="V45" s="16">
        <v>0</v>
      </c>
      <c r="W45" s="16">
        <v>0</v>
      </c>
      <c r="X45" s="16">
        <v>0</v>
      </c>
      <c r="Y45" s="14">
        <f t="shared" si="6"/>
        <v>0</v>
      </c>
      <c r="Z45" s="14">
        <v>0</v>
      </c>
      <c r="AA45" s="14">
        <v>0</v>
      </c>
      <c r="AB45" s="14">
        <f t="shared" si="7"/>
        <v>0</v>
      </c>
      <c r="AC45" s="14">
        <v>0</v>
      </c>
      <c r="AD45" s="14">
        <f t="shared" si="8"/>
        <v>0</v>
      </c>
      <c r="AE45" s="14">
        <v>0</v>
      </c>
      <c r="AF45" s="14">
        <f t="shared" si="9"/>
        <v>0</v>
      </c>
    </row>
    <row r="46" spans="1:32" ht="24" x14ac:dyDescent="0.2">
      <c r="A46" s="29">
        <v>40</v>
      </c>
      <c r="B46" s="50" t="s">
        <v>146</v>
      </c>
      <c r="C46" s="30"/>
      <c r="D46" s="48" t="s">
        <v>119</v>
      </c>
      <c r="E46" s="53" t="s">
        <v>120</v>
      </c>
      <c r="F46" s="48" t="s">
        <v>121</v>
      </c>
      <c r="G46" s="31"/>
      <c r="H46" s="10">
        <v>0</v>
      </c>
      <c r="I46" s="10">
        <v>0</v>
      </c>
      <c r="J46" s="10">
        <v>0</v>
      </c>
      <c r="K46" s="31">
        <v>0</v>
      </c>
      <c r="L46" s="31">
        <v>0</v>
      </c>
      <c r="M46" s="31">
        <v>0</v>
      </c>
      <c r="N46" s="14">
        <f t="shared" si="1"/>
        <v>0</v>
      </c>
      <c r="O46" s="32">
        <v>0</v>
      </c>
      <c r="P46" s="33">
        <f t="shared" si="2"/>
        <v>0</v>
      </c>
      <c r="Q46" s="33">
        <f t="shared" si="3"/>
        <v>0</v>
      </c>
      <c r="R46" s="33">
        <f t="shared" si="10"/>
        <v>0</v>
      </c>
      <c r="S46" s="33">
        <f t="shared" si="4"/>
        <v>0</v>
      </c>
      <c r="T46" s="33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14">
        <v>0</v>
      </c>
      <c r="AB46" s="14">
        <f t="shared" si="7"/>
        <v>0</v>
      </c>
      <c r="AC46" s="14">
        <v>0</v>
      </c>
      <c r="AD46" s="14">
        <f t="shared" si="8"/>
        <v>0</v>
      </c>
      <c r="AE46" s="14">
        <v>0</v>
      </c>
      <c r="AF46" s="14">
        <f t="shared" si="9"/>
        <v>0</v>
      </c>
    </row>
    <row r="47" spans="1:32" ht="24" x14ac:dyDescent="0.2">
      <c r="A47" s="29">
        <v>41</v>
      </c>
      <c r="B47" s="50" t="s">
        <v>146</v>
      </c>
      <c r="C47" s="30"/>
      <c r="D47" s="48" t="s">
        <v>122</v>
      </c>
      <c r="E47" s="53" t="s">
        <v>31</v>
      </c>
      <c r="F47" s="48" t="s">
        <v>123</v>
      </c>
      <c r="G47" s="31"/>
      <c r="H47" s="10">
        <v>0</v>
      </c>
      <c r="I47" s="10">
        <v>0</v>
      </c>
      <c r="J47" s="10">
        <v>0</v>
      </c>
      <c r="K47" s="31">
        <v>0</v>
      </c>
      <c r="L47" s="31">
        <v>0</v>
      </c>
      <c r="M47" s="31">
        <v>0</v>
      </c>
      <c r="N47" s="14">
        <f t="shared" si="1"/>
        <v>0</v>
      </c>
      <c r="O47" s="32">
        <v>0</v>
      </c>
      <c r="P47" s="33">
        <f t="shared" si="2"/>
        <v>0</v>
      </c>
      <c r="Q47" s="33">
        <f t="shared" si="3"/>
        <v>0</v>
      </c>
      <c r="R47" s="33">
        <f t="shared" si="10"/>
        <v>0</v>
      </c>
      <c r="S47" s="33">
        <f t="shared" si="4"/>
        <v>0</v>
      </c>
      <c r="T47" s="33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14">
        <v>0</v>
      </c>
      <c r="AB47" s="14">
        <f t="shared" si="7"/>
        <v>0</v>
      </c>
      <c r="AC47" s="14">
        <v>0</v>
      </c>
      <c r="AD47" s="14">
        <f t="shared" si="8"/>
        <v>0</v>
      </c>
      <c r="AE47" s="14">
        <v>0</v>
      </c>
      <c r="AF47" s="14">
        <f t="shared" si="9"/>
        <v>0</v>
      </c>
    </row>
    <row r="48" spans="1:32" ht="36" x14ac:dyDescent="0.2">
      <c r="A48" s="29">
        <v>42</v>
      </c>
      <c r="B48" s="50" t="s">
        <v>146</v>
      </c>
      <c r="C48" s="30"/>
      <c r="D48" s="48" t="s">
        <v>124</v>
      </c>
      <c r="E48" s="53" t="s">
        <v>106</v>
      </c>
      <c r="F48" s="48" t="s">
        <v>125</v>
      </c>
      <c r="G48" s="31"/>
      <c r="H48" s="10">
        <v>18</v>
      </c>
      <c r="I48" s="10">
        <v>4</v>
      </c>
      <c r="J48" s="10">
        <v>9</v>
      </c>
      <c r="K48" s="31">
        <v>11</v>
      </c>
      <c r="L48" s="31">
        <v>12</v>
      </c>
      <c r="M48" s="31">
        <v>0</v>
      </c>
      <c r="N48" s="14">
        <f t="shared" si="1"/>
        <v>61.111111111111114</v>
      </c>
      <c r="O48" s="32">
        <v>13801.29</v>
      </c>
      <c r="P48" s="33">
        <f t="shared" si="2"/>
        <v>13801.29</v>
      </c>
      <c r="Q48" s="33">
        <f t="shared" si="3"/>
        <v>100</v>
      </c>
      <c r="R48" s="33">
        <f t="shared" si="10"/>
        <v>5005.7400000000016</v>
      </c>
      <c r="S48" s="33">
        <f t="shared" si="4"/>
        <v>36.270087796140807</v>
      </c>
      <c r="T48" s="33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14">
        <v>3261.19</v>
      </c>
      <c r="AA48" s="14">
        <v>0</v>
      </c>
      <c r="AB48" s="14">
        <f t="shared" si="7"/>
        <v>0</v>
      </c>
      <c r="AC48" s="14">
        <v>0</v>
      </c>
      <c r="AD48" s="14">
        <f t="shared" si="8"/>
        <v>0</v>
      </c>
      <c r="AE48" s="14">
        <v>0</v>
      </c>
      <c r="AF48" s="14">
        <f t="shared" si="9"/>
        <v>0</v>
      </c>
    </row>
    <row r="49" spans="1:32" ht="24" x14ac:dyDescent="0.2">
      <c r="A49" s="29">
        <v>43</v>
      </c>
      <c r="B49" s="50" t="s">
        <v>146</v>
      </c>
      <c r="C49" s="30"/>
      <c r="D49" s="48" t="s">
        <v>126</v>
      </c>
      <c r="E49" s="53" t="s">
        <v>31</v>
      </c>
      <c r="F49" s="48" t="s">
        <v>127</v>
      </c>
      <c r="G49" s="31"/>
      <c r="H49" s="10">
        <v>22</v>
      </c>
      <c r="I49" s="10">
        <v>4</v>
      </c>
      <c r="J49" s="10">
        <v>16</v>
      </c>
      <c r="K49" s="31">
        <v>11</v>
      </c>
      <c r="L49" s="31">
        <v>19</v>
      </c>
      <c r="M49" s="31">
        <v>0</v>
      </c>
      <c r="N49" s="14">
        <f t="shared" si="1"/>
        <v>50</v>
      </c>
      <c r="O49" s="32">
        <v>22324.080000000002</v>
      </c>
      <c r="P49" s="33">
        <f t="shared" si="2"/>
        <v>22324.080000000002</v>
      </c>
      <c r="Q49" s="33">
        <f t="shared" si="3"/>
        <v>100</v>
      </c>
      <c r="R49" s="33">
        <f t="shared" si="10"/>
        <v>9345.2000000000025</v>
      </c>
      <c r="S49" s="33">
        <f t="shared" si="4"/>
        <v>41.861523520790115</v>
      </c>
      <c r="T49" s="33">
        <v>12978.88</v>
      </c>
      <c r="U49" s="14">
        <f t="shared" si="5"/>
        <v>58.138476479209885</v>
      </c>
      <c r="V49" s="16">
        <v>2</v>
      </c>
      <c r="W49" s="16">
        <v>2</v>
      </c>
      <c r="X49" s="16">
        <v>0</v>
      </c>
      <c r="Y49" s="14">
        <f t="shared" si="6"/>
        <v>9.0909090909090917</v>
      </c>
      <c r="Z49" s="14">
        <v>3142.54</v>
      </c>
      <c r="AA49" s="14">
        <v>0</v>
      </c>
      <c r="AB49" s="14">
        <f t="shared" si="7"/>
        <v>0</v>
      </c>
      <c r="AC49" s="14">
        <v>0</v>
      </c>
      <c r="AD49" s="14">
        <f t="shared" si="8"/>
        <v>0</v>
      </c>
      <c r="AE49" s="14">
        <v>0</v>
      </c>
      <c r="AF49" s="14">
        <f t="shared" si="9"/>
        <v>0</v>
      </c>
    </row>
    <row r="50" spans="1:32" ht="24" x14ac:dyDescent="0.2">
      <c r="A50" s="29">
        <v>44</v>
      </c>
      <c r="B50" s="50" t="s">
        <v>146</v>
      </c>
      <c r="C50" s="30"/>
      <c r="D50" s="48" t="s">
        <v>128</v>
      </c>
      <c r="E50" s="53" t="s">
        <v>120</v>
      </c>
      <c r="F50" s="48" t="s">
        <v>129</v>
      </c>
      <c r="G50" s="31"/>
      <c r="H50" s="10">
        <v>9</v>
      </c>
      <c r="I50" s="10">
        <v>1</v>
      </c>
      <c r="J50" s="10">
        <v>8</v>
      </c>
      <c r="K50" s="31">
        <v>3</v>
      </c>
      <c r="L50" s="31">
        <v>3</v>
      </c>
      <c r="M50" s="31">
        <v>0</v>
      </c>
      <c r="N50" s="14">
        <f t="shared" si="1"/>
        <v>33.333333333333329</v>
      </c>
      <c r="O50" s="32">
        <v>3349.5</v>
      </c>
      <c r="P50" s="33">
        <f t="shared" si="2"/>
        <v>3349.5</v>
      </c>
      <c r="Q50" s="33">
        <f t="shared" si="3"/>
        <v>100</v>
      </c>
      <c r="R50" s="33">
        <f t="shared" si="10"/>
        <v>3349.5</v>
      </c>
      <c r="S50" s="33">
        <f t="shared" si="4"/>
        <v>100</v>
      </c>
      <c r="T50" s="33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12722.84</v>
      </c>
      <c r="AA50" s="14">
        <v>0</v>
      </c>
      <c r="AB50" s="14">
        <f t="shared" si="7"/>
        <v>0</v>
      </c>
      <c r="AC50" s="14">
        <v>0</v>
      </c>
      <c r="AD50" s="14">
        <f t="shared" si="8"/>
        <v>0</v>
      </c>
      <c r="AE50" s="14">
        <v>0</v>
      </c>
      <c r="AF50" s="14">
        <f t="shared" si="9"/>
        <v>0</v>
      </c>
    </row>
    <row r="51" spans="1:32" ht="36" x14ac:dyDescent="0.2">
      <c r="A51" s="29">
        <v>45</v>
      </c>
      <c r="B51" s="50" t="s">
        <v>146</v>
      </c>
      <c r="C51" s="30"/>
      <c r="D51" s="48" t="s">
        <v>130</v>
      </c>
      <c r="E51" s="53" t="s">
        <v>131</v>
      </c>
      <c r="F51" s="48" t="s">
        <v>132</v>
      </c>
      <c r="G51" s="31"/>
      <c r="H51" s="10">
        <v>8</v>
      </c>
      <c r="I51" s="10">
        <v>1</v>
      </c>
      <c r="J51" s="10">
        <v>6</v>
      </c>
      <c r="K51" s="31">
        <v>5</v>
      </c>
      <c r="L51" s="31">
        <v>7</v>
      </c>
      <c r="M51" s="31">
        <v>0</v>
      </c>
      <c r="N51" s="14">
        <f t="shared" si="1"/>
        <v>62.5</v>
      </c>
      <c r="O51" s="32">
        <v>5481.46</v>
      </c>
      <c r="P51" s="33">
        <f t="shared" si="2"/>
        <v>5481.46</v>
      </c>
      <c r="Q51" s="33">
        <f t="shared" si="3"/>
        <v>100</v>
      </c>
      <c r="R51" s="33">
        <f t="shared" si="10"/>
        <v>0</v>
      </c>
      <c r="S51" s="33">
        <f t="shared" si="4"/>
        <v>0</v>
      </c>
      <c r="T51" s="33">
        <v>5481.46</v>
      </c>
      <c r="U51" s="14">
        <f t="shared" si="5"/>
        <v>100</v>
      </c>
      <c r="V51" s="16">
        <v>0</v>
      </c>
      <c r="W51" s="16">
        <v>0</v>
      </c>
      <c r="X51" s="16">
        <v>0</v>
      </c>
      <c r="Y51" s="14">
        <f t="shared" si="6"/>
        <v>0</v>
      </c>
      <c r="Z51" s="14">
        <v>0</v>
      </c>
      <c r="AA51" s="14">
        <v>0</v>
      </c>
      <c r="AB51" s="14">
        <f t="shared" si="7"/>
        <v>0</v>
      </c>
      <c r="AC51" s="14">
        <v>0</v>
      </c>
      <c r="AD51" s="14">
        <f t="shared" si="8"/>
        <v>0</v>
      </c>
      <c r="AE51" s="14">
        <v>0</v>
      </c>
      <c r="AF51" s="14">
        <f t="shared" si="9"/>
        <v>0</v>
      </c>
    </row>
    <row r="52" spans="1:32" ht="36" x14ac:dyDescent="0.2">
      <c r="A52" s="29">
        <v>46</v>
      </c>
      <c r="B52" s="50" t="s">
        <v>146</v>
      </c>
      <c r="C52" s="30"/>
      <c r="D52" s="48" t="s">
        <v>133</v>
      </c>
      <c r="E52" s="53" t="s">
        <v>68</v>
      </c>
      <c r="F52" s="48" t="s">
        <v>134</v>
      </c>
      <c r="G52" s="31"/>
      <c r="H52" s="10">
        <v>6</v>
      </c>
      <c r="I52" s="10">
        <v>0</v>
      </c>
      <c r="J52" s="10">
        <v>4</v>
      </c>
      <c r="K52" s="31">
        <v>0</v>
      </c>
      <c r="L52" s="31">
        <v>0</v>
      </c>
      <c r="M52" s="31">
        <v>0</v>
      </c>
      <c r="N52" s="14">
        <f t="shared" si="1"/>
        <v>0</v>
      </c>
      <c r="O52" s="32">
        <v>0</v>
      </c>
      <c r="P52" s="33">
        <f t="shared" si="2"/>
        <v>0</v>
      </c>
      <c r="Q52" s="33">
        <f t="shared" si="3"/>
        <v>0</v>
      </c>
      <c r="R52" s="33">
        <f t="shared" si="10"/>
        <v>0</v>
      </c>
      <c r="S52" s="33">
        <f t="shared" si="4"/>
        <v>0</v>
      </c>
      <c r="T52" s="33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14">
        <v>0</v>
      </c>
      <c r="AB52" s="14">
        <f t="shared" si="7"/>
        <v>0</v>
      </c>
      <c r="AC52" s="14">
        <v>0</v>
      </c>
      <c r="AD52" s="14">
        <f t="shared" si="8"/>
        <v>0</v>
      </c>
      <c r="AE52" s="14">
        <v>0</v>
      </c>
      <c r="AF52" s="14">
        <f t="shared" si="9"/>
        <v>0</v>
      </c>
    </row>
    <row r="53" spans="1:32" ht="24" x14ac:dyDescent="0.2">
      <c r="A53" s="29">
        <v>47</v>
      </c>
      <c r="B53" s="50" t="s">
        <v>146</v>
      </c>
      <c r="C53" s="30"/>
      <c r="D53" s="48" t="s">
        <v>135</v>
      </c>
      <c r="E53" s="53" t="s">
        <v>136</v>
      </c>
      <c r="F53" s="48" t="s">
        <v>137</v>
      </c>
      <c r="G53" s="31"/>
      <c r="H53" s="10">
        <v>21</v>
      </c>
      <c r="I53" s="10">
        <v>2</v>
      </c>
      <c r="J53" s="10">
        <v>19</v>
      </c>
      <c r="K53" s="31">
        <v>21</v>
      </c>
      <c r="L53" s="31">
        <v>24</v>
      </c>
      <c r="M53" s="31">
        <v>3</v>
      </c>
      <c r="N53" s="14">
        <f t="shared" si="1"/>
        <v>100</v>
      </c>
      <c r="O53" s="32">
        <v>35215.5</v>
      </c>
      <c r="P53" s="33">
        <f t="shared" si="2"/>
        <v>35215.5</v>
      </c>
      <c r="Q53" s="33">
        <f t="shared" si="3"/>
        <v>100</v>
      </c>
      <c r="R53" s="33">
        <f t="shared" si="10"/>
        <v>12119.169999999998</v>
      </c>
      <c r="S53" s="33">
        <f t="shared" si="4"/>
        <v>34.414306200394705</v>
      </c>
      <c r="T53" s="33">
        <v>23096.33</v>
      </c>
      <c r="U53" s="14">
        <f t="shared" si="5"/>
        <v>65.585693799605295</v>
      </c>
      <c r="V53" s="16">
        <v>1</v>
      </c>
      <c r="W53" s="16">
        <v>1</v>
      </c>
      <c r="X53" s="16">
        <v>0</v>
      </c>
      <c r="Y53" s="14">
        <f t="shared" si="6"/>
        <v>4.7619047619047619</v>
      </c>
      <c r="Z53" s="14">
        <v>938.02</v>
      </c>
      <c r="AA53" s="14">
        <v>0</v>
      </c>
      <c r="AB53" s="14">
        <f t="shared" si="7"/>
        <v>0</v>
      </c>
      <c r="AC53" s="14">
        <v>0</v>
      </c>
      <c r="AD53" s="14">
        <f t="shared" si="8"/>
        <v>0</v>
      </c>
      <c r="AE53" s="14">
        <v>0</v>
      </c>
      <c r="AF53" s="14">
        <f t="shared" si="9"/>
        <v>0</v>
      </c>
    </row>
    <row r="54" spans="1:32" ht="36" x14ac:dyDescent="0.2">
      <c r="A54" s="29">
        <v>48</v>
      </c>
      <c r="B54" s="50" t="s">
        <v>146</v>
      </c>
      <c r="C54" s="30"/>
      <c r="D54" s="48" t="s">
        <v>138</v>
      </c>
      <c r="E54" s="53" t="s">
        <v>113</v>
      </c>
      <c r="F54" s="48" t="s">
        <v>139</v>
      </c>
      <c r="G54" s="31"/>
      <c r="H54" s="10">
        <v>21</v>
      </c>
      <c r="I54" s="10">
        <v>4</v>
      </c>
      <c r="J54" s="10">
        <v>17</v>
      </c>
      <c r="K54" s="31">
        <v>14</v>
      </c>
      <c r="L54" s="31">
        <v>14</v>
      </c>
      <c r="M54" s="31">
        <v>0</v>
      </c>
      <c r="N54" s="14">
        <f t="shared" si="1"/>
        <v>66.666666666666657</v>
      </c>
      <c r="O54" s="32">
        <v>20318.66</v>
      </c>
      <c r="P54" s="33">
        <f t="shared" si="2"/>
        <v>20318.66</v>
      </c>
      <c r="Q54" s="33">
        <f t="shared" si="3"/>
        <v>100</v>
      </c>
      <c r="R54" s="33">
        <f t="shared" si="10"/>
        <v>4993.7999999999993</v>
      </c>
      <c r="S54" s="33">
        <f t="shared" si="4"/>
        <v>24.577408155852794</v>
      </c>
      <c r="T54" s="33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14">
        <v>2687.64</v>
      </c>
      <c r="AA54" s="14">
        <v>0</v>
      </c>
      <c r="AB54" s="14">
        <f t="shared" si="7"/>
        <v>0</v>
      </c>
      <c r="AC54" s="14">
        <v>0</v>
      </c>
      <c r="AD54" s="14">
        <f t="shared" si="8"/>
        <v>0</v>
      </c>
      <c r="AE54" s="14">
        <v>0</v>
      </c>
      <c r="AF54" s="14">
        <f t="shared" si="9"/>
        <v>0</v>
      </c>
    </row>
    <row r="55" spans="1:32" ht="36" x14ac:dyDescent="0.2">
      <c r="A55" s="29">
        <v>49</v>
      </c>
      <c r="B55" s="50" t="s">
        <v>146</v>
      </c>
      <c r="C55" s="30"/>
      <c r="D55" s="48" t="s">
        <v>140</v>
      </c>
      <c r="E55" s="53" t="s">
        <v>113</v>
      </c>
      <c r="F55" s="48" t="s">
        <v>141</v>
      </c>
      <c r="G55" s="31"/>
      <c r="H55" s="10">
        <v>10</v>
      </c>
      <c r="I55" s="10">
        <v>0</v>
      </c>
      <c r="J55" s="10">
        <v>10</v>
      </c>
      <c r="K55" s="31">
        <v>8</v>
      </c>
      <c r="L55" s="31">
        <v>8</v>
      </c>
      <c r="M55" s="31">
        <v>0</v>
      </c>
      <c r="N55" s="14">
        <f t="shared" si="1"/>
        <v>80</v>
      </c>
      <c r="O55" s="32">
        <v>5063.0600000000004</v>
      </c>
      <c r="P55" s="33">
        <f t="shared" si="2"/>
        <v>5063.0600000000004</v>
      </c>
      <c r="Q55" s="33">
        <f t="shared" si="3"/>
        <v>100</v>
      </c>
      <c r="R55" s="33">
        <f t="shared" si="10"/>
        <v>3306.63</v>
      </c>
      <c r="S55" s="33">
        <f t="shared" si="4"/>
        <v>65.308923852373852</v>
      </c>
      <c r="T55" s="33">
        <v>1756.43</v>
      </c>
      <c r="U55" s="14">
        <f t="shared" si="5"/>
        <v>34.691076147626134</v>
      </c>
      <c r="V55" s="16">
        <v>2</v>
      </c>
      <c r="W55" s="16">
        <v>2</v>
      </c>
      <c r="X55" s="16">
        <v>0</v>
      </c>
      <c r="Y55" s="14">
        <f t="shared" si="6"/>
        <v>20</v>
      </c>
      <c r="Z55" s="14">
        <v>2877.65</v>
      </c>
      <c r="AA55" s="14">
        <v>0</v>
      </c>
      <c r="AB55" s="14">
        <f t="shared" si="7"/>
        <v>0</v>
      </c>
      <c r="AC55" s="14">
        <v>0</v>
      </c>
      <c r="AD55" s="14">
        <f t="shared" si="8"/>
        <v>0</v>
      </c>
      <c r="AE55" s="14">
        <v>0</v>
      </c>
      <c r="AF55" s="14">
        <f t="shared" si="9"/>
        <v>0</v>
      </c>
    </row>
    <row r="56" spans="1:32" ht="36" x14ac:dyDescent="0.2">
      <c r="A56" s="29">
        <v>50</v>
      </c>
      <c r="B56" s="50" t="s">
        <v>146</v>
      </c>
      <c r="C56" s="30"/>
      <c r="D56" s="48" t="s">
        <v>142</v>
      </c>
      <c r="E56" s="53" t="s">
        <v>68</v>
      </c>
      <c r="F56" s="48" t="s">
        <v>143</v>
      </c>
      <c r="G56" s="31"/>
      <c r="H56" s="10">
        <v>24</v>
      </c>
      <c r="I56" s="10">
        <v>2</v>
      </c>
      <c r="J56" s="10">
        <v>20</v>
      </c>
      <c r="K56" s="31">
        <v>12</v>
      </c>
      <c r="L56" s="31">
        <v>12</v>
      </c>
      <c r="M56" s="31">
        <v>1</v>
      </c>
      <c r="N56" s="14">
        <f t="shared" si="1"/>
        <v>50</v>
      </c>
      <c r="O56" s="32">
        <v>17496.89</v>
      </c>
      <c r="P56" s="33">
        <f t="shared" si="2"/>
        <v>17496.89</v>
      </c>
      <c r="Q56" s="33">
        <f t="shared" si="3"/>
        <v>100</v>
      </c>
      <c r="R56" s="33">
        <f t="shared" si="10"/>
        <v>8068.119999999999</v>
      </c>
      <c r="S56" s="33">
        <f t="shared" si="4"/>
        <v>46.11173757164844</v>
      </c>
      <c r="T56" s="33">
        <v>9428.77</v>
      </c>
      <c r="U56" s="14">
        <f t="shared" si="5"/>
        <v>53.888262428351553</v>
      </c>
      <c r="V56" s="16">
        <v>9</v>
      </c>
      <c r="W56" s="16">
        <v>10</v>
      </c>
      <c r="X56" s="16">
        <v>0</v>
      </c>
      <c r="Y56" s="14">
        <f t="shared" si="6"/>
        <v>37.5</v>
      </c>
      <c r="Z56" s="14">
        <v>4610.6099999999997</v>
      </c>
      <c r="AA56" s="14">
        <v>0</v>
      </c>
      <c r="AB56" s="14">
        <f t="shared" si="7"/>
        <v>0</v>
      </c>
      <c r="AC56" s="14">
        <v>0</v>
      </c>
      <c r="AD56" s="14">
        <f t="shared" si="8"/>
        <v>0</v>
      </c>
      <c r="AE56" s="14">
        <v>0</v>
      </c>
      <c r="AF56" s="14">
        <f t="shared" si="9"/>
        <v>0</v>
      </c>
    </row>
    <row r="57" spans="1:32" ht="24" x14ac:dyDescent="0.2">
      <c r="A57" s="29">
        <v>51</v>
      </c>
      <c r="B57" s="50" t="s">
        <v>146</v>
      </c>
      <c r="C57" s="30"/>
      <c r="D57" s="48" t="s">
        <v>144</v>
      </c>
      <c r="E57" s="53" t="s">
        <v>63</v>
      </c>
      <c r="F57" s="48" t="s">
        <v>145</v>
      </c>
      <c r="G57" s="31"/>
      <c r="H57" s="10">
        <v>145</v>
      </c>
      <c r="I57" s="10">
        <v>3</v>
      </c>
      <c r="J57" s="10">
        <v>139</v>
      </c>
      <c r="K57" s="31">
        <v>113</v>
      </c>
      <c r="L57" s="31">
        <v>53</v>
      </c>
      <c r="M57" s="31">
        <v>0</v>
      </c>
      <c r="N57" s="14">
        <f t="shared" si="1"/>
        <v>77.931034482758619</v>
      </c>
      <c r="O57" s="32">
        <v>42550.64</v>
      </c>
      <c r="P57" s="33">
        <f t="shared" si="2"/>
        <v>42550.64</v>
      </c>
      <c r="Q57" s="33">
        <f t="shared" si="3"/>
        <v>100</v>
      </c>
      <c r="R57" s="33">
        <f t="shared" si="10"/>
        <v>25650.6</v>
      </c>
      <c r="S57" s="33">
        <f t="shared" si="4"/>
        <v>60.282524540171423</v>
      </c>
      <c r="T57" s="33">
        <v>16900.04</v>
      </c>
      <c r="U57" s="14">
        <f t="shared" si="5"/>
        <v>39.71747545982857</v>
      </c>
      <c r="V57" s="16">
        <v>0</v>
      </c>
      <c r="W57" s="16">
        <v>0</v>
      </c>
      <c r="X57" s="16">
        <v>0</v>
      </c>
      <c r="Y57" s="14">
        <f t="shared" si="6"/>
        <v>0</v>
      </c>
      <c r="Z57" s="14">
        <v>0</v>
      </c>
      <c r="AA57" s="14">
        <v>0</v>
      </c>
      <c r="AB57" s="14">
        <f t="shared" si="7"/>
        <v>0</v>
      </c>
      <c r="AC57" s="14">
        <v>0</v>
      </c>
      <c r="AD57" s="14">
        <f t="shared" si="8"/>
        <v>0</v>
      </c>
      <c r="AE57" s="14">
        <v>0</v>
      </c>
      <c r="AF57" s="14">
        <f t="shared" si="9"/>
        <v>0</v>
      </c>
    </row>
    <row r="58" spans="1:32" x14ac:dyDescent="0.2">
      <c r="A58" s="262" t="s">
        <v>25</v>
      </c>
      <c r="B58" s="263"/>
      <c r="C58" s="263"/>
      <c r="D58" s="263"/>
      <c r="E58" s="263"/>
      <c r="F58" s="264"/>
      <c r="G58" s="31">
        <f>SUM(G7:G57)</f>
        <v>0</v>
      </c>
      <c r="H58" s="34">
        <f t="shared" ref="H58:M58" si="11">SUM(H7:H57)</f>
        <v>1073</v>
      </c>
      <c r="I58" s="34">
        <f t="shared" si="11"/>
        <v>161</v>
      </c>
      <c r="J58" s="34">
        <f t="shared" si="11"/>
        <v>841</v>
      </c>
      <c r="K58" s="34">
        <f t="shared" si="11"/>
        <v>639</v>
      </c>
      <c r="L58" s="34">
        <f t="shared" si="11"/>
        <v>677</v>
      </c>
      <c r="M58" s="34">
        <f t="shared" si="11"/>
        <v>17</v>
      </c>
      <c r="N58" s="14">
        <f>IF(H58=0,0,K58/H58)*100</f>
        <v>59.55265610438024</v>
      </c>
      <c r="O58" s="34">
        <f>SUM(O7:O57)</f>
        <v>702095.20000000007</v>
      </c>
      <c r="P58" s="35">
        <f>SUM(P7:P57)</f>
        <v>702095.20000000007</v>
      </c>
      <c r="Q58" s="33">
        <f>IF(O58=0,0,P58/O58)*100</f>
        <v>100</v>
      </c>
      <c r="R58" s="35">
        <f>SUM(R7:R57)</f>
        <v>355336.87000000005</v>
      </c>
      <c r="S58" s="33">
        <f>IF(P58=0,0,R58/P58)*100</f>
        <v>50.61092427351732</v>
      </c>
      <c r="T58" s="35">
        <f>SUM(T7:T57)</f>
        <v>344702.64999999997</v>
      </c>
      <c r="U58" s="14">
        <f>IF(P58=0,0,T58/P58)*100</f>
        <v>49.096283523943754</v>
      </c>
      <c r="V58" s="34">
        <f>SUM(V7:V57)</f>
        <v>82</v>
      </c>
      <c r="W58" s="34">
        <f>SUM(W7:W57)</f>
        <v>90</v>
      </c>
      <c r="X58" s="34">
        <f>SUM(X7:X57)</f>
        <v>0</v>
      </c>
      <c r="Y58" s="14">
        <f>IF(H58=0,0,V58/H58)*100</f>
        <v>7.6421248835041933</v>
      </c>
      <c r="Z58" s="34">
        <f>SUM(Z7:Z57)</f>
        <v>86183.680000000008</v>
      </c>
      <c r="AA58" s="36">
        <f>SUM(AA7:AA57)</f>
        <v>0</v>
      </c>
      <c r="AB58" s="14">
        <f>IF(Z58=0,0,AA58/Z58)*100</f>
        <v>0</v>
      </c>
      <c r="AC58" s="36">
        <f>SUM(AC7:AC57)</f>
        <v>0</v>
      </c>
      <c r="AD58" s="14">
        <f>IF(AA58=0,0,AC58/AA58)*100</f>
        <v>0</v>
      </c>
      <c r="AE58" s="36">
        <f>SUM(AE7:AE57)</f>
        <v>0</v>
      </c>
      <c r="AF58" s="14">
        <f>IF(AA58=0,0,AE58/AA58)*100</f>
        <v>0</v>
      </c>
    </row>
  </sheetData>
  <mergeCells count="35">
    <mergeCell ref="O4:O5"/>
    <mergeCell ref="K4:K5"/>
    <mergeCell ref="N4:N5"/>
    <mergeCell ref="L4:L5"/>
    <mergeCell ref="A58:F58"/>
    <mergeCell ref="I4:I5"/>
    <mergeCell ref="M4:M5"/>
    <mergeCell ref="P3:U3"/>
    <mergeCell ref="AE4:AF4"/>
    <mergeCell ref="AA4:AB4"/>
    <mergeCell ref="AC4:AD4"/>
    <mergeCell ref="AA3:AF3"/>
    <mergeCell ref="W4:W5"/>
    <mergeCell ref="X4:X5"/>
    <mergeCell ref="V3:Z3"/>
    <mergeCell ref="Z4:Z5"/>
    <mergeCell ref="T4:U4"/>
    <mergeCell ref="Y4:Y5"/>
    <mergeCell ref="P4:Q4"/>
    <mergeCell ref="A1:AF1"/>
    <mergeCell ref="A2:A5"/>
    <mergeCell ref="B2:B5"/>
    <mergeCell ref="C2:C5"/>
    <mergeCell ref="D2:D5"/>
    <mergeCell ref="E2:E5"/>
    <mergeCell ref="H2:J3"/>
    <mergeCell ref="K2:U2"/>
    <mergeCell ref="V2:AF2"/>
    <mergeCell ref="K3:O3"/>
    <mergeCell ref="F2:F5"/>
    <mergeCell ref="G2:G5"/>
    <mergeCell ref="R4:S4"/>
    <mergeCell ref="H4:H5"/>
    <mergeCell ref="J4:J5"/>
    <mergeCell ref="V4:V5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webPublishItems count="1">
    <webPublishItem id="8264" divId="Оперативна інформація станом на 26.01.2015 за_2014 рік_8264" sourceType="sheet" destinationFile="C:\Users\Администратор\Desktop\Оперативна інформація станом на 26.01.2015 за_2014 рік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workbookViewId="0">
      <selection sqref="A1:AF58"/>
    </sheetView>
  </sheetViews>
  <sheetFormatPr defaultColWidth="9.7109375" defaultRowHeight="12.75" x14ac:dyDescent="0.2"/>
  <cols>
    <col min="1" max="1" width="3.7109375" style="3" customWidth="1"/>
    <col min="2" max="2" width="10.85546875" style="51" customWidth="1"/>
    <col min="3" max="3" width="7.5703125" style="3" customWidth="1"/>
    <col min="4" max="4" width="12.140625" style="49" customWidth="1"/>
    <col min="5" max="5" width="11.5703125" style="54" customWidth="1"/>
    <col min="6" max="6" width="9.85546875" style="49" customWidth="1"/>
    <col min="7" max="7" width="7" style="3" customWidth="1"/>
    <col min="8" max="8" width="6.42578125" style="3" customWidth="1"/>
    <col min="9" max="9" width="8.28515625" style="3" customWidth="1"/>
    <col min="10" max="10" width="6.5703125" style="3" customWidth="1"/>
    <col min="11" max="11" width="6.7109375" style="3" customWidth="1"/>
    <col min="12" max="12" width="7.42578125" style="3" customWidth="1"/>
    <col min="13" max="13" width="7.7109375" style="3" customWidth="1"/>
    <col min="14" max="14" width="8.7109375" style="3" customWidth="1"/>
    <col min="15" max="15" width="9.7109375" style="37"/>
    <col min="16" max="16" width="9" style="37" bestFit="1" customWidth="1"/>
    <col min="17" max="17" width="9" style="3" customWidth="1"/>
    <col min="18" max="18" width="9" style="37" bestFit="1" customWidth="1"/>
    <col min="19" max="19" width="11" style="3" customWidth="1"/>
    <col min="20" max="20" width="9.85546875" style="37" customWidth="1"/>
    <col min="21" max="21" width="9.5703125" style="3" customWidth="1"/>
    <col min="22" max="22" width="7.140625" style="3" customWidth="1"/>
    <col min="23" max="24" width="6.5703125" style="3" customWidth="1"/>
    <col min="25" max="25" width="7.42578125" style="3" customWidth="1"/>
    <col min="26" max="26" width="9.28515625" style="3" customWidth="1"/>
    <col min="27" max="27" width="7.7109375" style="3" customWidth="1"/>
    <col min="28" max="29" width="7.5703125" style="3" customWidth="1"/>
    <col min="30" max="30" width="8.28515625" style="3" customWidth="1"/>
    <col min="31" max="31" width="7.28515625" style="3" customWidth="1"/>
    <col min="32" max="32" width="7.5703125" style="3" customWidth="1"/>
    <col min="33" max="16384" width="9.7109375" style="3"/>
  </cols>
  <sheetData>
    <row r="1" spans="1:32" s="4" customFormat="1" ht="48" customHeight="1" x14ac:dyDescent="0.2">
      <c r="A1" s="294" t="s">
        <v>153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</row>
    <row r="2" spans="1:32" s="4" customFormat="1" ht="26.25" customHeight="1" x14ac:dyDescent="0.2">
      <c r="A2" s="280" t="s">
        <v>3</v>
      </c>
      <c r="B2" s="280" t="s">
        <v>21</v>
      </c>
      <c r="C2" s="280" t="s">
        <v>22</v>
      </c>
      <c r="D2" s="280" t="s">
        <v>1</v>
      </c>
      <c r="E2" s="277" t="s">
        <v>4</v>
      </c>
      <c r="F2" s="277" t="s">
        <v>0</v>
      </c>
      <c r="G2" s="280" t="s">
        <v>20</v>
      </c>
      <c r="H2" s="283" t="s">
        <v>11</v>
      </c>
      <c r="I2" s="284"/>
      <c r="J2" s="285"/>
      <c r="K2" s="289" t="s">
        <v>12</v>
      </c>
      <c r="L2" s="290"/>
      <c r="M2" s="290"/>
      <c r="N2" s="290"/>
      <c r="O2" s="290"/>
      <c r="P2" s="290"/>
      <c r="Q2" s="290"/>
      <c r="R2" s="290"/>
      <c r="S2" s="290"/>
      <c r="T2" s="290"/>
      <c r="U2" s="291"/>
      <c r="V2" s="289" t="s">
        <v>13</v>
      </c>
      <c r="W2" s="290"/>
      <c r="X2" s="290"/>
      <c r="Y2" s="290"/>
      <c r="Z2" s="290"/>
      <c r="AA2" s="290"/>
      <c r="AB2" s="290"/>
      <c r="AC2" s="290"/>
      <c r="AD2" s="290"/>
      <c r="AE2" s="290"/>
      <c r="AF2" s="291"/>
    </row>
    <row r="3" spans="1:32" ht="39.75" customHeight="1" x14ac:dyDescent="0.2">
      <c r="A3" s="281"/>
      <c r="B3" s="281"/>
      <c r="C3" s="281"/>
      <c r="D3" s="281"/>
      <c r="E3" s="278"/>
      <c r="F3" s="278"/>
      <c r="G3" s="281"/>
      <c r="H3" s="286"/>
      <c r="I3" s="287"/>
      <c r="J3" s="288"/>
      <c r="K3" s="289" t="s">
        <v>17</v>
      </c>
      <c r="L3" s="290"/>
      <c r="M3" s="290"/>
      <c r="N3" s="290"/>
      <c r="O3" s="291"/>
      <c r="P3" s="289" t="s">
        <v>18</v>
      </c>
      <c r="Q3" s="290"/>
      <c r="R3" s="290"/>
      <c r="S3" s="290"/>
      <c r="T3" s="290"/>
      <c r="U3" s="291"/>
      <c r="V3" s="289" t="s">
        <v>17</v>
      </c>
      <c r="W3" s="290"/>
      <c r="X3" s="290"/>
      <c r="Y3" s="290"/>
      <c r="Z3" s="291"/>
      <c r="AA3" s="289" t="s">
        <v>26</v>
      </c>
      <c r="AB3" s="290"/>
      <c r="AC3" s="290"/>
      <c r="AD3" s="290"/>
      <c r="AE3" s="290"/>
      <c r="AF3" s="291"/>
    </row>
    <row r="4" spans="1:32" ht="42" customHeight="1" x14ac:dyDescent="0.2">
      <c r="A4" s="281"/>
      <c r="B4" s="281"/>
      <c r="C4" s="281"/>
      <c r="D4" s="281"/>
      <c r="E4" s="278"/>
      <c r="F4" s="278"/>
      <c r="G4" s="281"/>
      <c r="H4" s="280" t="s">
        <v>10</v>
      </c>
      <c r="I4" s="280" t="s">
        <v>5</v>
      </c>
      <c r="J4" s="280" t="s">
        <v>6</v>
      </c>
      <c r="K4" s="280" t="s">
        <v>9</v>
      </c>
      <c r="L4" s="280" t="s">
        <v>24</v>
      </c>
      <c r="M4" s="280" t="s">
        <v>23</v>
      </c>
      <c r="N4" s="280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292" t="s">
        <v>19</v>
      </c>
      <c r="P4" s="289" t="s">
        <v>14</v>
      </c>
      <c r="Q4" s="291"/>
      <c r="R4" s="289" t="s">
        <v>15</v>
      </c>
      <c r="S4" s="291"/>
      <c r="T4" s="289" t="s">
        <v>16</v>
      </c>
      <c r="U4" s="291"/>
      <c r="V4" s="280" t="s">
        <v>9</v>
      </c>
      <c r="W4" s="280" t="s">
        <v>24</v>
      </c>
      <c r="X4" s="280" t="s">
        <v>23</v>
      </c>
      <c r="Y4" s="280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96" t="s">
        <v>19</v>
      </c>
      <c r="AA4" s="289" t="s">
        <v>2</v>
      </c>
      <c r="AB4" s="291"/>
      <c r="AC4" s="289" t="s">
        <v>7</v>
      </c>
      <c r="AD4" s="291"/>
      <c r="AE4" s="289" t="s">
        <v>16</v>
      </c>
      <c r="AF4" s="291"/>
    </row>
    <row r="5" spans="1:32" ht="159.75" customHeight="1" x14ac:dyDescent="0.2">
      <c r="A5" s="282"/>
      <c r="B5" s="282"/>
      <c r="C5" s="282"/>
      <c r="D5" s="282"/>
      <c r="E5" s="279"/>
      <c r="F5" s="279"/>
      <c r="G5" s="282"/>
      <c r="H5" s="282"/>
      <c r="I5" s="282"/>
      <c r="J5" s="282"/>
      <c r="K5" s="282"/>
      <c r="L5" s="282"/>
      <c r="M5" s="282"/>
      <c r="N5" s="282"/>
      <c r="O5" s="293"/>
      <c r="P5" s="42" t="s">
        <v>8</v>
      </c>
      <c r="Q5" s="43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42" t="s">
        <v>8</v>
      </c>
      <c r="S5" s="43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42" t="s">
        <v>8</v>
      </c>
      <c r="U5" s="43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82"/>
      <c r="W5" s="282"/>
      <c r="X5" s="282"/>
      <c r="Y5" s="282"/>
      <c r="Z5" s="297"/>
      <c r="AA5" s="42" t="str">
        <f>"сума, грн.
(гр."&amp;T6&amp;"+гр."&amp;Z6&amp;")"</f>
        <v>сума, грн.
(гр.20+гр.26)</v>
      </c>
      <c r="AB5" s="43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42" t="s">
        <v>8</v>
      </c>
      <c r="AD5" s="43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42" t="s">
        <v>8</v>
      </c>
      <c r="AF5" s="43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</row>
    <row r="6" spans="1:32" ht="26.25" customHeight="1" x14ac:dyDescent="0.2">
      <c r="A6" s="7">
        <v>1</v>
      </c>
      <c r="B6" s="43">
        <f>A6+1</f>
        <v>2</v>
      </c>
      <c r="C6" s="7">
        <f t="shared" ref="C6:AD6" si="0">B6+1</f>
        <v>3</v>
      </c>
      <c r="D6" s="47">
        <f t="shared" si="0"/>
        <v>4</v>
      </c>
      <c r="E6" s="52">
        <f t="shared" si="0"/>
        <v>5</v>
      </c>
      <c r="F6" s="47">
        <f t="shared" si="0"/>
        <v>6</v>
      </c>
      <c r="G6" s="7">
        <f t="shared" si="0"/>
        <v>7</v>
      </c>
      <c r="H6" s="7">
        <f t="shared" si="0"/>
        <v>8</v>
      </c>
      <c r="I6" s="7">
        <f t="shared" si="0"/>
        <v>9</v>
      </c>
      <c r="J6" s="7">
        <f t="shared" si="0"/>
        <v>10</v>
      </c>
      <c r="K6" s="7">
        <f t="shared" si="0"/>
        <v>11</v>
      </c>
      <c r="L6" s="7">
        <f t="shared" si="0"/>
        <v>12</v>
      </c>
      <c r="M6" s="7">
        <f t="shared" si="0"/>
        <v>13</v>
      </c>
      <c r="N6" s="7">
        <f t="shared" si="0"/>
        <v>14</v>
      </c>
      <c r="O6" s="7">
        <f t="shared" si="0"/>
        <v>15</v>
      </c>
      <c r="P6" s="7">
        <f t="shared" si="0"/>
        <v>16</v>
      </c>
      <c r="Q6" s="7">
        <f t="shared" si="0"/>
        <v>17</v>
      </c>
      <c r="R6" s="7">
        <f t="shared" si="0"/>
        <v>18</v>
      </c>
      <c r="S6" s="7">
        <f t="shared" si="0"/>
        <v>19</v>
      </c>
      <c r="T6" s="7">
        <f t="shared" si="0"/>
        <v>20</v>
      </c>
      <c r="U6" s="7">
        <f t="shared" si="0"/>
        <v>21</v>
      </c>
      <c r="V6" s="7">
        <f t="shared" si="0"/>
        <v>22</v>
      </c>
      <c r="W6" s="7">
        <f t="shared" si="0"/>
        <v>23</v>
      </c>
      <c r="X6" s="7">
        <f t="shared" si="0"/>
        <v>24</v>
      </c>
      <c r="Y6" s="7">
        <f t="shared" si="0"/>
        <v>25</v>
      </c>
      <c r="Z6" s="7">
        <f t="shared" si="0"/>
        <v>26</v>
      </c>
      <c r="AA6" s="7">
        <f t="shared" si="0"/>
        <v>27</v>
      </c>
      <c r="AB6" s="7">
        <f t="shared" si="0"/>
        <v>28</v>
      </c>
      <c r="AC6" s="7">
        <f t="shared" si="0"/>
        <v>29</v>
      </c>
      <c r="AD6" s="7">
        <f t="shared" si="0"/>
        <v>30</v>
      </c>
      <c r="AE6" s="7">
        <v>31</v>
      </c>
      <c r="AF6" s="7">
        <v>32</v>
      </c>
    </row>
    <row r="7" spans="1:32" ht="36" x14ac:dyDescent="0.2">
      <c r="A7" s="29">
        <v>1</v>
      </c>
      <c r="B7" s="50" t="s">
        <v>146</v>
      </c>
      <c r="C7" s="30"/>
      <c r="D7" s="48" t="s">
        <v>27</v>
      </c>
      <c r="E7" s="53" t="s">
        <v>28</v>
      </c>
      <c r="F7" s="48" t="s">
        <v>29</v>
      </c>
      <c r="G7" s="31"/>
      <c r="H7" s="10">
        <v>29</v>
      </c>
      <c r="I7" s="10">
        <v>4</v>
      </c>
      <c r="J7" s="10">
        <v>24</v>
      </c>
      <c r="K7" s="31">
        <v>22</v>
      </c>
      <c r="L7" s="31">
        <v>30</v>
      </c>
      <c r="M7" s="31">
        <v>0</v>
      </c>
      <c r="N7" s="14">
        <f t="shared" ref="N7:N57" si="1">IF(H7=0,0,K7/H7)*100</f>
        <v>75.862068965517238</v>
      </c>
      <c r="O7" s="32">
        <v>28747.35</v>
      </c>
      <c r="P7" s="33">
        <f t="shared" ref="P7:P57" si="2">O7</f>
        <v>28747.35</v>
      </c>
      <c r="Q7" s="33">
        <f t="shared" ref="Q7:Q57" si="3">IF(O7=0,0,P7/O7)*100</f>
        <v>100</v>
      </c>
      <c r="R7" s="33">
        <f>P7-T7</f>
        <v>21103</v>
      </c>
      <c r="S7" s="33">
        <f t="shared" ref="S7:S57" si="4">IF(P7=0,0,R7/P7)*100</f>
        <v>73.408505479635522</v>
      </c>
      <c r="T7" s="33">
        <v>7644.35</v>
      </c>
      <c r="U7" s="14">
        <f t="shared" ref="U7:U57" si="5">IF(P7=0,0,T7/P7)*100</f>
        <v>26.591494520364488</v>
      </c>
      <c r="V7" s="16">
        <v>7</v>
      </c>
      <c r="W7" s="16">
        <v>10</v>
      </c>
      <c r="X7" s="16">
        <v>0</v>
      </c>
      <c r="Y7" s="14">
        <f t="shared" ref="Y7:Y57" si="6">IF(H7=0,0,V7/H7)*100</f>
        <v>24.137931034482758</v>
      </c>
      <c r="Z7" s="14">
        <v>11365.65</v>
      </c>
      <c r="AA7" s="14">
        <v>0</v>
      </c>
      <c r="AB7" s="14">
        <f t="shared" ref="AB7:AB57" si="7">IF(Z7=0,0,AA7/Z7)*100</f>
        <v>0</v>
      </c>
      <c r="AC7" s="14">
        <v>0</v>
      </c>
      <c r="AD7" s="14">
        <f t="shared" ref="AD7:AD57" si="8">IF(AA7=0,0,AC7/AA7)*100</f>
        <v>0</v>
      </c>
      <c r="AE7" s="14">
        <v>0</v>
      </c>
      <c r="AF7" s="14">
        <f t="shared" ref="AF7:AF57" si="9">IF(AA7=0,0,AE7/AA7)*100</f>
        <v>0</v>
      </c>
    </row>
    <row r="8" spans="1:32" ht="36" x14ac:dyDescent="0.2">
      <c r="A8" s="29">
        <v>2</v>
      </c>
      <c r="B8" s="50" t="s">
        <v>146</v>
      </c>
      <c r="C8" s="30"/>
      <c r="D8" s="48" t="s">
        <v>30</v>
      </c>
      <c r="E8" s="53" t="s">
        <v>31</v>
      </c>
      <c r="F8" s="48" t="s">
        <v>32</v>
      </c>
      <c r="G8" s="31"/>
      <c r="H8" s="10">
        <v>11</v>
      </c>
      <c r="I8" s="10">
        <v>2</v>
      </c>
      <c r="J8" s="10">
        <v>8</v>
      </c>
      <c r="K8" s="31">
        <v>3</v>
      </c>
      <c r="L8" s="31">
        <v>3</v>
      </c>
      <c r="M8" s="31">
        <v>0</v>
      </c>
      <c r="N8" s="14">
        <f t="shared" si="1"/>
        <v>27.27272727272727</v>
      </c>
      <c r="O8" s="32">
        <v>2055.6799999999998</v>
      </c>
      <c r="P8" s="33">
        <f t="shared" si="2"/>
        <v>2055.6799999999998</v>
      </c>
      <c r="Q8" s="33">
        <f t="shared" si="3"/>
        <v>100</v>
      </c>
      <c r="R8" s="33">
        <v>0</v>
      </c>
      <c r="S8" s="33">
        <f t="shared" si="4"/>
        <v>0</v>
      </c>
      <c r="T8" s="33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14">
        <v>0</v>
      </c>
      <c r="AB8" s="14">
        <f t="shared" si="7"/>
        <v>0</v>
      </c>
      <c r="AC8" s="14">
        <v>0</v>
      </c>
      <c r="AD8" s="14">
        <f t="shared" si="8"/>
        <v>0</v>
      </c>
      <c r="AE8" s="14">
        <v>0</v>
      </c>
      <c r="AF8" s="14">
        <f t="shared" si="9"/>
        <v>0</v>
      </c>
    </row>
    <row r="9" spans="1:32" ht="36" x14ac:dyDescent="0.2">
      <c r="A9" s="29">
        <v>3</v>
      </c>
      <c r="B9" s="50" t="s">
        <v>146</v>
      </c>
      <c r="C9" s="30"/>
      <c r="D9" s="48" t="s">
        <v>33</v>
      </c>
      <c r="E9" s="53" t="s">
        <v>34</v>
      </c>
      <c r="F9" s="48" t="s">
        <v>35</v>
      </c>
      <c r="G9" s="31"/>
      <c r="H9" s="10">
        <v>33</v>
      </c>
      <c r="I9" s="10">
        <v>4</v>
      </c>
      <c r="J9" s="10">
        <v>29</v>
      </c>
      <c r="K9" s="31">
        <v>17</v>
      </c>
      <c r="L9" s="31">
        <v>17</v>
      </c>
      <c r="M9" s="31">
        <v>0</v>
      </c>
      <c r="N9" s="14">
        <f t="shared" si="1"/>
        <v>51.515151515151516</v>
      </c>
      <c r="O9" s="32">
        <v>26929.119999999999</v>
      </c>
      <c r="P9" s="33">
        <f t="shared" si="2"/>
        <v>26929.119999999999</v>
      </c>
      <c r="Q9" s="33">
        <f t="shared" si="3"/>
        <v>100</v>
      </c>
      <c r="R9" s="33">
        <v>0</v>
      </c>
      <c r="S9" s="33">
        <f t="shared" si="4"/>
        <v>0</v>
      </c>
      <c r="T9" s="33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14">
        <v>0</v>
      </c>
      <c r="AB9" s="14">
        <f t="shared" si="7"/>
        <v>0</v>
      </c>
      <c r="AC9" s="14">
        <v>0</v>
      </c>
      <c r="AD9" s="14">
        <f t="shared" si="8"/>
        <v>0</v>
      </c>
      <c r="AE9" s="14">
        <v>0</v>
      </c>
      <c r="AF9" s="14">
        <f t="shared" si="9"/>
        <v>0</v>
      </c>
    </row>
    <row r="10" spans="1:32" ht="36" x14ac:dyDescent="0.2">
      <c r="A10" s="29">
        <v>4</v>
      </c>
      <c r="B10" s="50" t="s">
        <v>146</v>
      </c>
      <c r="C10" s="30"/>
      <c r="D10" s="48" t="s">
        <v>36</v>
      </c>
      <c r="E10" s="53" t="s">
        <v>31</v>
      </c>
      <c r="F10" s="48" t="s">
        <v>37</v>
      </c>
      <c r="G10" s="31"/>
      <c r="H10" s="10">
        <v>1</v>
      </c>
      <c r="I10" s="10">
        <v>0</v>
      </c>
      <c r="J10" s="10">
        <v>1</v>
      </c>
      <c r="K10" s="31">
        <v>0</v>
      </c>
      <c r="L10" s="31">
        <v>0</v>
      </c>
      <c r="M10" s="31">
        <v>0</v>
      </c>
      <c r="N10" s="14">
        <f t="shared" si="1"/>
        <v>0</v>
      </c>
      <c r="O10" s="32">
        <v>0</v>
      </c>
      <c r="P10" s="33">
        <f t="shared" si="2"/>
        <v>0</v>
      </c>
      <c r="Q10" s="33">
        <f t="shared" si="3"/>
        <v>0</v>
      </c>
      <c r="R10" s="33">
        <v>0</v>
      </c>
      <c r="S10" s="33">
        <f t="shared" si="4"/>
        <v>0</v>
      </c>
      <c r="T10" s="33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14">
        <v>0</v>
      </c>
      <c r="AB10" s="14">
        <f t="shared" si="7"/>
        <v>0</v>
      </c>
      <c r="AC10" s="14">
        <v>0</v>
      </c>
      <c r="AD10" s="14">
        <f t="shared" si="8"/>
        <v>0</v>
      </c>
      <c r="AE10" s="14">
        <v>0</v>
      </c>
      <c r="AF10" s="14">
        <f t="shared" si="9"/>
        <v>0</v>
      </c>
    </row>
    <row r="11" spans="1:32" ht="24" x14ac:dyDescent="0.2">
      <c r="A11" s="29">
        <v>5</v>
      </c>
      <c r="B11" s="50" t="s">
        <v>146</v>
      </c>
      <c r="C11" s="30"/>
      <c r="D11" s="48" t="s">
        <v>38</v>
      </c>
      <c r="E11" s="53" t="s">
        <v>31</v>
      </c>
      <c r="F11" s="48" t="s">
        <v>39</v>
      </c>
      <c r="G11" s="31"/>
      <c r="H11" s="10">
        <v>4</v>
      </c>
      <c r="I11" s="10">
        <v>0</v>
      </c>
      <c r="J11" s="10">
        <v>4</v>
      </c>
      <c r="K11" s="31">
        <v>0</v>
      </c>
      <c r="L11" s="31">
        <v>0</v>
      </c>
      <c r="M11" s="31">
        <v>0</v>
      </c>
      <c r="N11" s="14">
        <f t="shared" si="1"/>
        <v>0</v>
      </c>
      <c r="O11" s="32">
        <v>0</v>
      </c>
      <c r="P11" s="33">
        <f t="shared" si="2"/>
        <v>0</v>
      </c>
      <c r="Q11" s="33">
        <f t="shared" si="3"/>
        <v>0</v>
      </c>
      <c r="R11" s="33">
        <v>0</v>
      </c>
      <c r="S11" s="33">
        <f t="shared" si="4"/>
        <v>0</v>
      </c>
      <c r="T11" s="33">
        <f>O11-R11</f>
        <v>0</v>
      </c>
      <c r="U11" s="14">
        <f t="shared" si="5"/>
        <v>0</v>
      </c>
      <c r="V11" s="16">
        <v>0</v>
      </c>
      <c r="W11" s="16">
        <v>0</v>
      </c>
      <c r="X11" s="16">
        <v>0</v>
      </c>
      <c r="Y11" s="14">
        <f t="shared" si="6"/>
        <v>0</v>
      </c>
      <c r="Z11" s="14">
        <v>0</v>
      </c>
      <c r="AA11" s="14">
        <v>0</v>
      </c>
      <c r="AB11" s="14">
        <f t="shared" si="7"/>
        <v>0</v>
      </c>
      <c r="AC11" s="14">
        <v>0</v>
      </c>
      <c r="AD11" s="14">
        <f t="shared" si="8"/>
        <v>0</v>
      </c>
      <c r="AE11" s="14">
        <v>0</v>
      </c>
      <c r="AF11" s="14">
        <f t="shared" si="9"/>
        <v>0</v>
      </c>
    </row>
    <row r="12" spans="1:32" ht="24" x14ac:dyDescent="0.2">
      <c r="A12" s="29">
        <v>6</v>
      </c>
      <c r="B12" s="50" t="s">
        <v>146</v>
      </c>
      <c r="C12" s="30"/>
      <c r="D12" s="48" t="s">
        <v>40</v>
      </c>
      <c r="E12" s="53" t="s">
        <v>31</v>
      </c>
      <c r="F12" s="48" t="s">
        <v>41</v>
      </c>
      <c r="G12" s="31"/>
      <c r="H12" s="10">
        <v>10</v>
      </c>
      <c r="I12" s="10">
        <v>1</v>
      </c>
      <c r="J12" s="10">
        <v>8</v>
      </c>
      <c r="K12" s="31">
        <v>9</v>
      </c>
      <c r="L12" s="31">
        <v>12</v>
      </c>
      <c r="M12" s="31">
        <v>1</v>
      </c>
      <c r="N12" s="14">
        <f t="shared" si="1"/>
        <v>90</v>
      </c>
      <c r="O12" s="32">
        <v>8535.26</v>
      </c>
      <c r="P12" s="33">
        <f t="shared" si="2"/>
        <v>8535.26</v>
      </c>
      <c r="Q12" s="33">
        <f t="shared" si="3"/>
        <v>100</v>
      </c>
      <c r="R12" s="33">
        <v>3776.24</v>
      </c>
      <c r="S12" s="33">
        <f t="shared" si="4"/>
        <v>44.242823300051782</v>
      </c>
      <c r="T12" s="33">
        <f>O12-R12</f>
        <v>4759.0200000000004</v>
      </c>
      <c r="U12" s="14">
        <f t="shared" si="5"/>
        <v>55.757176699948218</v>
      </c>
      <c r="V12" s="16">
        <v>0</v>
      </c>
      <c r="W12" s="16">
        <v>0</v>
      </c>
      <c r="X12" s="16">
        <v>0</v>
      </c>
      <c r="Y12" s="14">
        <f t="shared" si="6"/>
        <v>0</v>
      </c>
      <c r="Z12" s="14">
        <v>0</v>
      </c>
      <c r="AA12" s="14">
        <v>0</v>
      </c>
      <c r="AB12" s="14">
        <f t="shared" si="7"/>
        <v>0</v>
      </c>
      <c r="AC12" s="14">
        <v>0</v>
      </c>
      <c r="AD12" s="14">
        <f t="shared" si="8"/>
        <v>0</v>
      </c>
      <c r="AE12" s="14">
        <v>0</v>
      </c>
      <c r="AF12" s="14">
        <f t="shared" si="9"/>
        <v>0</v>
      </c>
    </row>
    <row r="13" spans="1:32" ht="36" x14ac:dyDescent="0.2">
      <c r="A13" s="29">
        <v>7</v>
      </c>
      <c r="B13" s="50" t="s">
        <v>146</v>
      </c>
      <c r="C13" s="30"/>
      <c r="D13" s="48" t="s">
        <v>42</v>
      </c>
      <c r="E13" s="53" t="s">
        <v>31</v>
      </c>
      <c r="F13" s="48" t="s">
        <v>43</v>
      </c>
      <c r="G13" s="31"/>
      <c r="H13" s="10">
        <v>32</v>
      </c>
      <c r="I13" s="10">
        <v>8</v>
      </c>
      <c r="J13" s="10">
        <v>20</v>
      </c>
      <c r="K13" s="31">
        <v>9</v>
      </c>
      <c r="L13" s="31">
        <v>9</v>
      </c>
      <c r="M13" s="31">
        <v>0</v>
      </c>
      <c r="N13" s="14">
        <f t="shared" si="1"/>
        <v>28.125</v>
      </c>
      <c r="O13" s="32">
        <v>15760.08</v>
      </c>
      <c r="P13" s="33">
        <f t="shared" si="2"/>
        <v>15760.08</v>
      </c>
      <c r="Q13" s="33">
        <f t="shared" si="3"/>
        <v>100</v>
      </c>
      <c r="R13" s="33">
        <v>2719.69</v>
      </c>
      <c r="S13" s="33">
        <f t="shared" si="4"/>
        <v>17.256828645539869</v>
      </c>
      <c r="T13" s="33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14">
        <v>0</v>
      </c>
      <c r="AB13" s="14">
        <f t="shared" si="7"/>
        <v>0</v>
      </c>
      <c r="AC13" s="14">
        <v>0</v>
      </c>
      <c r="AD13" s="14">
        <f t="shared" si="8"/>
        <v>0</v>
      </c>
      <c r="AE13" s="14">
        <v>0</v>
      </c>
      <c r="AF13" s="14">
        <f t="shared" si="9"/>
        <v>0</v>
      </c>
    </row>
    <row r="14" spans="1:32" ht="36" x14ac:dyDescent="0.2">
      <c r="A14" s="29">
        <v>8</v>
      </c>
      <c r="B14" s="50" t="s">
        <v>146</v>
      </c>
      <c r="C14" s="30"/>
      <c r="D14" s="48" t="s">
        <v>44</v>
      </c>
      <c r="E14" s="53" t="s">
        <v>45</v>
      </c>
      <c r="F14" s="48" t="s">
        <v>46</v>
      </c>
      <c r="G14" s="31"/>
      <c r="H14" s="10">
        <v>11</v>
      </c>
      <c r="I14" s="10">
        <v>0</v>
      </c>
      <c r="J14" s="10">
        <v>9</v>
      </c>
      <c r="K14" s="31">
        <v>6</v>
      </c>
      <c r="L14" s="31">
        <v>7</v>
      </c>
      <c r="M14" s="31">
        <v>0</v>
      </c>
      <c r="N14" s="14">
        <f t="shared" si="1"/>
        <v>54.54545454545454</v>
      </c>
      <c r="O14" s="32">
        <v>8604.99</v>
      </c>
      <c r="P14" s="33">
        <f t="shared" si="2"/>
        <v>8604.99</v>
      </c>
      <c r="Q14" s="33">
        <f t="shared" si="3"/>
        <v>100</v>
      </c>
      <c r="R14" s="33">
        <f>P14-T14</f>
        <v>4897.9599999999991</v>
      </c>
      <c r="S14" s="33">
        <f t="shared" si="4"/>
        <v>56.919996420681485</v>
      </c>
      <c r="T14" s="33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14">
        <v>0</v>
      </c>
      <c r="AB14" s="14">
        <f t="shared" si="7"/>
        <v>0</v>
      </c>
      <c r="AC14" s="14">
        <v>0</v>
      </c>
      <c r="AD14" s="14">
        <f t="shared" si="8"/>
        <v>0</v>
      </c>
      <c r="AE14" s="14">
        <v>0</v>
      </c>
      <c r="AF14" s="14">
        <f t="shared" si="9"/>
        <v>0</v>
      </c>
    </row>
    <row r="15" spans="1:32" ht="36" x14ac:dyDescent="0.2">
      <c r="A15" s="29">
        <v>9</v>
      </c>
      <c r="B15" s="50" t="s">
        <v>146</v>
      </c>
      <c r="C15" s="30"/>
      <c r="D15" s="48" t="s">
        <v>47</v>
      </c>
      <c r="E15" s="53" t="s">
        <v>31</v>
      </c>
      <c r="F15" s="48" t="s">
        <v>48</v>
      </c>
      <c r="G15" s="31"/>
      <c r="H15" s="10">
        <v>9</v>
      </c>
      <c r="I15" s="10">
        <v>2</v>
      </c>
      <c r="J15" s="10">
        <v>6</v>
      </c>
      <c r="K15" s="31">
        <v>2</v>
      </c>
      <c r="L15" s="31">
        <v>2</v>
      </c>
      <c r="M15" s="31">
        <v>0</v>
      </c>
      <c r="N15" s="14">
        <f t="shared" si="1"/>
        <v>22.222222222222221</v>
      </c>
      <c r="O15" s="32">
        <v>274.06</v>
      </c>
      <c r="P15" s="33">
        <f t="shared" si="2"/>
        <v>274.06</v>
      </c>
      <c r="Q15" s="33">
        <f t="shared" si="3"/>
        <v>100</v>
      </c>
      <c r="R15" s="33">
        <f t="shared" ref="R15:R57" si="10">P15-T15</f>
        <v>0</v>
      </c>
      <c r="S15" s="33">
        <f t="shared" si="4"/>
        <v>0</v>
      </c>
      <c r="T15" s="33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0</v>
      </c>
      <c r="AA15" s="14">
        <v>0</v>
      </c>
      <c r="AB15" s="14">
        <f t="shared" si="7"/>
        <v>0</v>
      </c>
      <c r="AC15" s="14">
        <v>0</v>
      </c>
      <c r="AD15" s="14">
        <f t="shared" si="8"/>
        <v>0</v>
      </c>
      <c r="AE15" s="14">
        <v>0</v>
      </c>
      <c r="AF15" s="14">
        <f t="shared" si="9"/>
        <v>0</v>
      </c>
    </row>
    <row r="16" spans="1:32" ht="36" x14ac:dyDescent="0.2">
      <c r="A16" s="29">
        <v>10</v>
      </c>
      <c r="B16" s="50" t="s">
        <v>146</v>
      </c>
      <c r="C16" s="30"/>
      <c r="D16" s="48" t="s">
        <v>49</v>
      </c>
      <c r="E16" s="53" t="s">
        <v>50</v>
      </c>
      <c r="F16" s="48" t="s">
        <v>51</v>
      </c>
      <c r="G16" s="31"/>
      <c r="H16" s="10">
        <v>16</v>
      </c>
      <c r="I16" s="10">
        <v>4</v>
      </c>
      <c r="J16" s="10">
        <v>10</v>
      </c>
      <c r="K16" s="31">
        <v>14</v>
      </c>
      <c r="L16" s="31">
        <v>18</v>
      </c>
      <c r="M16" s="31">
        <v>0</v>
      </c>
      <c r="N16" s="14">
        <f t="shared" si="1"/>
        <v>87.5</v>
      </c>
      <c r="O16" s="32">
        <v>11740.43</v>
      </c>
      <c r="P16" s="33">
        <f t="shared" si="2"/>
        <v>11740.43</v>
      </c>
      <c r="Q16" s="33">
        <f t="shared" si="3"/>
        <v>100</v>
      </c>
      <c r="R16" s="33">
        <f t="shared" si="10"/>
        <v>10695.27</v>
      </c>
      <c r="S16" s="33">
        <f t="shared" si="4"/>
        <v>91.097770694940465</v>
      </c>
      <c r="T16" s="33">
        <v>1045.1600000000001</v>
      </c>
      <c r="U16" s="14">
        <f t="shared" si="5"/>
        <v>8.9022293050595245</v>
      </c>
      <c r="V16" s="16">
        <v>1</v>
      </c>
      <c r="W16" s="16">
        <v>1</v>
      </c>
      <c r="X16" s="16">
        <v>0</v>
      </c>
      <c r="Y16" s="14">
        <f t="shared" si="6"/>
        <v>6.25</v>
      </c>
      <c r="Z16" s="14">
        <v>301.45999999999998</v>
      </c>
      <c r="AA16" s="14">
        <v>0</v>
      </c>
      <c r="AB16" s="14">
        <f t="shared" si="7"/>
        <v>0</v>
      </c>
      <c r="AC16" s="14">
        <v>0</v>
      </c>
      <c r="AD16" s="14">
        <f t="shared" si="8"/>
        <v>0</v>
      </c>
      <c r="AE16" s="14">
        <v>0</v>
      </c>
      <c r="AF16" s="14">
        <f t="shared" si="9"/>
        <v>0</v>
      </c>
    </row>
    <row r="17" spans="1:32" ht="36" x14ac:dyDescent="0.2">
      <c r="A17" s="29">
        <v>11</v>
      </c>
      <c r="B17" s="50" t="s">
        <v>146</v>
      </c>
      <c r="C17" s="30"/>
      <c r="D17" s="48" t="s">
        <v>52</v>
      </c>
      <c r="E17" s="53" t="s">
        <v>31</v>
      </c>
      <c r="F17" s="48" t="s">
        <v>53</v>
      </c>
      <c r="G17" s="31"/>
      <c r="H17" s="10">
        <v>13</v>
      </c>
      <c r="I17" s="10">
        <v>2</v>
      </c>
      <c r="J17" s="10">
        <v>10</v>
      </c>
      <c r="K17" s="31">
        <v>6</v>
      </c>
      <c r="L17" s="31">
        <v>6</v>
      </c>
      <c r="M17" s="31">
        <v>1</v>
      </c>
      <c r="N17" s="14">
        <f t="shared" si="1"/>
        <v>46.153846153846153</v>
      </c>
      <c r="O17" s="32">
        <v>8358.52</v>
      </c>
      <c r="P17" s="33">
        <f t="shared" si="2"/>
        <v>8358.52</v>
      </c>
      <c r="Q17" s="33">
        <f t="shared" si="3"/>
        <v>100</v>
      </c>
      <c r="R17" s="33">
        <f t="shared" si="10"/>
        <v>7678.1500000000005</v>
      </c>
      <c r="S17" s="33">
        <f t="shared" si="4"/>
        <v>91.860161846834131</v>
      </c>
      <c r="T17" s="33">
        <v>680.37</v>
      </c>
      <c r="U17" s="14">
        <f t="shared" si="5"/>
        <v>8.1398381531658703</v>
      </c>
      <c r="V17" s="16">
        <v>2</v>
      </c>
      <c r="W17" s="16">
        <v>2</v>
      </c>
      <c r="X17" s="16">
        <v>0</v>
      </c>
      <c r="Y17" s="14">
        <f t="shared" si="6"/>
        <v>15.384615384615385</v>
      </c>
      <c r="Z17" s="14">
        <v>2264.91</v>
      </c>
      <c r="AA17" s="14">
        <v>0</v>
      </c>
      <c r="AB17" s="14">
        <f t="shared" si="7"/>
        <v>0</v>
      </c>
      <c r="AC17" s="14">
        <v>0</v>
      </c>
      <c r="AD17" s="14">
        <f t="shared" si="8"/>
        <v>0</v>
      </c>
      <c r="AE17" s="14">
        <v>0</v>
      </c>
      <c r="AF17" s="14">
        <f t="shared" si="9"/>
        <v>0</v>
      </c>
    </row>
    <row r="18" spans="1:32" ht="36" x14ac:dyDescent="0.2">
      <c r="A18" s="29">
        <v>12</v>
      </c>
      <c r="B18" s="50" t="s">
        <v>146</v>
      </c>
      <c r="C18" s="30"/>
      <c r="D18" s="48" t="s">
        <v>54</v>
      </c>
      <c r="E18" s="53" t="s">
        <v>28</v>
      </c>
      <c r="F18" s="48" t="s">
        <v>55</v>
      </c>
      <c r="G18" s="31"/>
      <c r="H18" s="10">
        <v>32</v>
      </c>
      <c r="I18" s="10">
        <v>3</v>
      </c>
      <c r="J18" s="10">
        <v>28</v>
      </c>
      <c r="K18" s="31">
        <v>21</v>
      </c>
      <c r="L18" s="31">
        <v>32</v>
      </c>
      <c r="M18" s="31">
        <v>0</v>
      </c>
      <c r="N18" s="14">
        <f t="shared" si="1"/>
        <v>65.625</v>
      </c>
      <c r="O18" s="32">
        <v>42617.1</v>
      </c>
      <c r="P18" s="33">
        <f t="shared" si="2"/>
        <v>42617.1</v>
      </c>
      <c r="Q18" s="33">
        <f t="shared" si="3"/>
        <v>100</v>
      </c>
      <c r="R18" s="33">
        <f t="shared" si="10"/>
        <v>27105.35</v>
      </c>
      <c r="S18" s="33">
        <f t="shared" si="4"/>
        <v>63.60205175856639</v>
      </c>
      <c r="T18" s="33">
        <v>15511.75</v>
      </c>
      <c r="U18" s="14">
        <f t="shared" si="5"/>
        <v>36.397948241433603</v>
      </c>
      <c r="V18" s="16">
        <v>2</v>
      </c>
      <c r="W18" s="16">
        <v>3</v>
      </c>
      <c r="X18" s="16">
        <v>0</v>
      </c>
      <c r="Y18" s="14">
        <f t="shared" si="6"/>
        <v>6.25</v>
      </c>
      <c r="Z18" s="14">
        <v>7374.19</v>
      </c>
      <c r="AA18" s="14">
        <v>0</v>
      </c>
      <c r="AB18" s="14">
        <f t="shared" si="7"/>
        <v>0</v>
      </c>
      <c r="AC18" s="14">
        <v>0</v>
      </c>
      <c r="AD18" s="14">
        <f t="shared" si="8"/>
        <v>0</v>
      </c>
      <c r="AE18" s="14">
        <v>0</v>
      </c>
      <c r="AF18" s="14">
        <f t="shared" si="9"/>
        <v>0</v>
      </c>
    </row>
    <row r="19" spans="1:32" ht="36" x14ac:dyDescent="0.2">
      <c r="A19" s="29">
        <v>13</v>
      </c>
      <c r="B19" s="50" t="s">
        <v>146</v>
      </c>
      <c r="C19" s="30"/>
      <c r="D19" s="48" t="s">
        <v>56</v>
      </c>
      <c r="E19" s="53" t="s">
        <v>57</v>
      </c>
      <c r="F19" s="48" t="s">
        <v>58</v>
      </c>
      <c r="G19" s="31"/>
      <c r="H19" s="10">
        <v>23</v>
      </c>
      <c r="I19" s="10">
        <v>5</v>
      </c>
      <c r="J19" s="10">
        <v>15</v>
      </c>
      <c r="K19" s="31">
        <v>17</v>
      </c>
      <c r="L19" s="31">
        <v>18</v>
      </c>
      <c r="M19" s="31">
        <v>1</v>
      </c>
      <c r="N19" s="14">
        <f t="shared" si="1"/>
        <v>73.91304347826086</v>
      </c>
      <c r="O19" s="32">
        <v>18009.21</v>
      </c>
      <c r="P19" s="33">
        <f t="shared" si="2"/>
        <v>18009.21</v>
      </c>
      <c r="Q19" s="33">
        <f t="shared" si="3"/>
        <v>100</v>
      </c>
      <c r="R19" s="33">
        <f t="shared" si="10"/>
        <v>8665.8499999999985</v>
      </c>
      <c r="S19" s="33">
        <f t="shared" si="4"/>
        <v>48.118990227777893</v>
      </c>
      <c r="T19" s="33">
        <v>9343.36</v>
      </c>
      <c r="U19" s="14">
        <f t="shared" si="5"/>
        <v>51.881009772222107</v>
      </c>
      <c r="V19" s="16">
        <v>0</v>
      </c>
      <c r="W19" s="16">
        <v>0</v>
      </c>
      <c r="X19" s="16">
        <v>0</v>
      </c>
      <c r="Y19" s="14">
        <f t="shared" si="6"/>
        <v>0</v>
      </c>
      <c r="Z19" s="14">
        <v>0</v>
      </c>
      <c r="AA19" s="14">
        <v>0</v>
      </c>
      <c r="AB19" s="14">
        <f t="shared" si="7"/>
        <v>0</v>
      </c>
      <c r="AC19" s="14">
        <v>0</v>
      </c>
      <c r="AD19" s="14">
        <f t="shared" si="8"/>
        <v>0</v>
      </c>
      <c r="AE19" s="14">
        <v>0</v>
      </c>
      <c r="AF19" s="14">
        <f t="shared" si="9"/>
        <v>0</v>
      </c>
    </row>
    <row r="20" spans="1:32" ht="36" x14ac:dyDescent="0.2">
      <c r="A20" s="29">
        <v>14</v>
      </c>
      <c r="B20" s="50" t="s">
        <v>146</v>
      </c>
      <c r="C20" s="30"/>
      <c r="D20" s="48" t="s">
        <v>59</v>
      </c>
      <c r="E20" s="53" t="s">
        <v>60</v>
      </c>
      <c r="F20" s="48" t="s">
        <v>61</v>
      </c>
      <c r="G20" s="31"/>
      <c r="H20" s="10">
        <v>10</v>
      </c>
      <c r="I20" s="10">
        <v>1</v>
      </c>
      <c r="J20" s="10">
        <v>8</v>
      </c>
      <c r="K20" s="31">
        <v>0</v>
      </c>
      <c r="L20" s="31">
        <v>0</v>
      </c>
      <c r="M20" s="31">
        <v>0</v>
      </c>
      <c r="N20" s="14">
        <f t="shared" si="1"/>
        <v>0</v>
      </c>
      <c r="O20" s="32">
        <v>0</v>
      </c>
      <c r="P20" s="33">
        <f t="shared" si="2"/>
        <v>0</v>
      </c>
      <c r="Q20" s="33">
        <f t="shared" si="3"/>
        <v>0</v>
      </c>
      <c r="R20" s="33">
        <v>0</v>
      </c>
      <c r="S20" s="33">
        <f t="shared" si="4"/>
        <v>0</v>
      </c>
      <c r="T20" s="33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14">
        <v>0</v>
      </c>
      <c r="AB20" s="14">
        <f t="shared" si="7"/>
        <v>0</v>
      </c>
      <c r="AC20" s="14">
        <v>0</v>
      </c>
      <c r="AD20" s="14">
        <f t="shared" si="8"/>
        <v>0</v>
      </c>
      <c r="AE20" s="14">
        <v>0</v>
      </c>
      <c r="AF20" s="14">
        <f t="shared" si="9"/>
        <v>0</v>
      </c>
    </row>
    <row r="21" spans="1:32" ht="36" x14ac:dyDescent="0.2">
      <c r="A21" s="29">
        <v>15</v>
      </c>
      <c r="B21" s="50" t="s">
        <v>146</v>
      </c>
      <c r="C21" s="30"/>
      <c r="D21" s="48" t="s">
        <v>62</v>
      </c>
      <c r="E21" s="53" t="s">
        <v>63</v>
      </c>
      <c r="F21" s="48" t="s">
        <v>64</v>
      </c>
      <c r="G21" s="31"/>
      <c r="H21" s="10">
        <v>30</v>
      </c>
      <c r="I21" s="10">
        <v>9</v>
      </c>
      <c r="J21" s="10">
        <v>20</v>
      </c>
      <c r="K21" s="31">
        <v>23</v>
      </c>
      <c r="L21" s="31">
        <v>27</v>
      </c>
      <c r="M21" s="31">
        <v>0</v>
      </c>
      <c r="N21" s="14">
        <f t="shared" si="1"/>
        <v>76.666666666666671</v>
      </c>
      <c r="O21" s="32">
        <v>14183.88</v>
      </c>
      <c r="P21" s="33">
        <f t="shared" si="2"/>
        <v>14183.88</v>
      </c>
      <c r="Q21" s="33">
        <f t="shared" si="3"/>
        <v>100</v>
      </c>
      <c r="R21" s="33">
        <f t="shared" si="10"/>
        <v>6831.0499999999993</v>
      </c>
      <c r="S21" s="33">
        <f t="shared" si="4"/>
        <v>48.160658437606635</v>
      </c>
      <c r="T21" s="33">
        <v>7352.83</v>
      </c>
      <c r="U21" s="14">
        <f t="shared" si="5"/>
        <v>51.839341562393372</v>
      </c>
      <c r="V21" s="16">
        <v>4</v>
      </c>
      <c r="W21" s="16">
        <v>4</v>
      </c>
      <c r="X21" s="16">
        <v>0</v>
      </c>
      <c r="Y21" s="14">
        <f t="shared" si="6"/>
        <v>13.333333333333334</v>
      </c>
      <c r="Z21" s="14">
        <v>1239.55</v>
      </c>
      <c r="AA21" s="14">
        <v>0</v>
      </c>
      <c r="AB21" s="14">
        <f t="shared" si="7"/>
        <v>0</v>
      </c>
      <c r="AC21" s="14">
        <v>0</v>
      </c>
      <c r="AD21" s="14">
        <f t="shared" si="8"/>
        <v>0</v>
      </c>
      <c r="AE21" s="14">
        <v>0</v>
      </c>
      <c r="AF21" s="14">
        <f t="shared" si="9"/>
        <v>0</v>
      </c>
    </row>
    <row r="22" spans="1:32" ht="36" x14ac:dyDescent="0.2">
      <c r="A22" s="29">
        <v>16</v>
      </c>
      <c r="B22" s="50" t="s">
        <v>146</v>
      </c>
      <c r="C22" s="30"/>
      <c r="D22" s="48" t="s">
        <v>65</v>
      </c>
      <c r="E22" s="53" t="s">
        <v>31</v>
      </c>
      <c r="F22" s="48" t="s">
        <v>66</v>
      </c>
      <c r="G22" s="31"/>
      <c r="H22" s="10">
        <v>18</v>
      </c>
      <c r="I22" s="10">
        <v>1</v>
      </c>
      <c r="J22" s="10">
        <v>15</v>
      </c>
      <c r="K22" s="31">
        <v>14</v>
      </c>
      <c r="L22" s="31">
        <v>19</v>
      </c>
      <c r="M22" s="31">
        <v>1</v>
      </c>
      <c r="N22" s="14">
        <f t="shared" si="1"/>
        <v>77.777777777777786</v>
      </c>
      <c r="O22" s="32">
        <v>13431.38</v>
      </c>
      <c r="P22" s="33">
        <f t="shared" si="2"/>
        <v>13431.38</v>
      </c>
      <c r="Q22" s="33">
        <f t="shared" si="3"/>
        <v>100</v>
      </c>
      <c r="R22" s="33">
        <f t="shared" si="10"/>
        <v>7096.0699999999988</v>
      </c>
      <c r="S22" s="33">
        <f t="shared" si="4"/>
        <v>52.832024706322059</v>
      </c>
      <c r="T22" s="33">
        <v>6335.31</v>
      </c>
      <c r="U22" s="14">
        <f t="shared" si="5"/>
        <v>47.167975293677941</v>
      </c>
      <c r="V22" s="16">
        <v>2</v>
      </c>
      <c r="W22" s="16">
        <v>2</v>
      </c>
      <c r="X22" s="16">
        <v>0</v>
      </c>
      <c r="Y22" s="14">
        <f t="shared" si="6"/>
        <v>11.111111111111111</v>
      </c>
      <c r="Z22" s="14">
        <v>1420.86</v>
      </c>
      <c r="AA22" s="14">
        <v>0</v>
      </c>
      <c r="AB22" s="14">
        <f t="shared" si="7"/>
        <v>0</v>
      </c>
      <c r="AC22" s="14">
        <v>0</v>
      </c>
      <c r="AD22" s="14">
        <f t="shared" si="8"/>
        <v>0</v>
      </c>
      <c r="AE22" s="14">
        <v>0</v>
      </c>
      <c r="AF22" s="14">
        <f t="shared" si="9"/>
        <v>0</v>
      </c>
    </row>
    <row r="23" spans="1:32" ht="36" x14ac:dyDescent="0.2">
      <c r="A23" s="29">
        <v>17</v>
      </c>
      <c r="B23" s="50" t="s">
        <v>146</v>
      </c>
      <c r="C23" s="30"/>
      <c r="D23" s="48" t="s">
        <v>67</v>
      </c>
      <c r="E23" s="53" t="s">
        <v>68</v>
      </c>
      <c r="F23" s="48" t="s">
        <v>69</v>
      </c>
      <c r="G23" s="31"/>
      <c r="H23" s="10">
        <v>10</v>
      </c>
      <c r="I23" s="10">
        <v>3</v>
      </c>
      <c r="J23" s="10">
        <v>4</v>
      </c>
      <c r="K23" s="31">
        <v>2</v>
      </c>
      <c r="L23" s="31">
        <v>2</v>
      </c>
      <c r="M23" s="31">
        <v>0</v>
      </c>
      <c r="N23" s="14">
        <f t="shared" si="1"/>
        <v>20</v>
      </c>
      <c r="O23" s="32">
        <v>4382.9799999999996</v>
      </c>
      <c r="P23" s="33">
        <f t="shared" si="2"/>
        <v>4382.9799999999996</v>
      </c>
      <c r="Q23" s="33">
        <f t="shared" si="3"/>
        <v>100</v>
      </c>
      <c r="R23" s="33">
        <v>0</v>
      </c>
      <c r="S23" s="33">
        <f t="shared" si="4"/>
        <v>0</v>
      </c>
      <c r="T23" s="33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14">
        <v>0</v>
      </c>
      <c r="AB23" s="14">
        <f t="shared" si="7"/>
        <v>0</v>
      </c>
      <c r="AC23" s="14">
        <v>0</v>
      </c>
      <c r="AD23" s="14">
        <f t="shared" si="8"/>
        <v>0</v>
      </c>
      <c r="AE23" s="14">
        <v>0</v>
      </c>
      <c r="AF23" s="14">
        <f t="shared" si="9"/>
        <v>0</v>
      </c>
    </row>
    <row r="24" spans="1:32" ht="36" x14ac:dyDescent="0.2">
      <c r="A24" s="29">
        <v>18</v>
      </c>
      <c r="B24" s="50" t="s">
        <v>146</v>
      </c>
      <c r="C24" s="30"/>
      <c r="D24" s="48" t="s">
        <v>70</v>
      </c>
      <c r="E24" s="53" t="s">
        <v>31</v>
      </c>
      <c r="F24" s="48" t="s">
        <v>71</v>
      </c>
      <c r="G24" s="31"/>
      <c r="H24" s="10">
        <v>2</v>
      </c>
      <c r="I24" s="10">
        <v>0</v>
      </c>
      <c r="J24" s="10">
        <v>2</v>
      </c>
      <c r="K24" s="31">
        <v>0</v>
      </c>
      <c r="L24" s="31">
        <v>0</v>
      </c>
      <c r="M24" s="31">
        <v>0</v>
      </c>
      <c r="N24" s="14">
        <f t="shared" si="1"/>
        <v>0</v>
      </c>
      <c r="O24" s="32">
        <v>0</v>
      </c>
      <c r="P24" s="33">
        <f t="shared" si="2"/>
        <v>0</v>
      </c>
      <c r="Q24" s="33">
        <f t="shared" si="3"/>
        <v>0</v>
      </c>
      <c r="R24" s="33">
        <v>0</v>
      </c>
      <c r="S24" s="33">
        <f t="shared" si="4"/>
        <v>0</v>
      </c>
      <c r="T24" s="33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14">
        <v>0</v>
      </c>
      <c r="AB24" s="14">
        <f t="shared" si="7"/>
        <v>0</v>
      </c>
      <c r="AC24" s="14">
        <v>0</v>
      </c>
      <c r="AD24" s="14">
        <f t="shared" si="8"/>
        <v>0</v>
      </c>
      <c r="AE24" s="14">
        <v>0</v>
      </c>
      <c r="AF24" s="14">
        <f t="shared" si="9"/>
        <v>0</v>
      </c>
    </row>
    <row r="25" spans="1:32" ht="36" x14ac:dyDescent="0.2">
      <c r="A25" s="29">
        <v>19</v>
      </c>
      <c r="B25" s="50" t="s">
        <v>146</v>
      </c>
      <c r="C25" s="30"/>
      <c r="D25" s="48" t="s">
        <v>72</v>
      </c>
      <c r="E25" s="53" t="s">
        <v>73</v>
      </c>
      <c r="F25" s="48" t="s">
        <v>74</v>
      </c>
      <c r="G25" s="31"/>
      <c r="H25" s="10">
        <v>4</v>
      </c>
      <c r="I25" s="10">
        <v>1</v>
      </c>
      <c r="J25" s="10">
        <v>3</v>
      </c>
      <c r="K25" s="31">
        <v>2</v>
      </c>
      <c r="L25" s="31">
        <v>2</v>
      </c>
      <c r="M25" s="31">
        <v>1</v>
      </c>
      <c r="N25" s="14">
        <f t="shared" si="1"/>
        <v>50</v>
      </c>
      <c r="O25" s="32">
        <v>563.33000000000004</v>
      </c>
      <c r="P25" s="33">
        <f t="shared" si="2"/>
        <v>563.33000000000004</v>
      </c>
      <c r="Q25" s="33">
        <f t="shared" si="3"/>
        <v>100</v>
      </c>
      <c r="R25" s="33">
        <v>0</v>
      </c>
      <c r="S25" s="33">
        <f t="shared" si="4"/>
        <v>0</v>
      </c>
      <c r="T25" s="33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14">
        <v>0</v>
      </c>
      <c r="AB25" s="14">
        <f t="shared" si="7"/>
        <v>0</v>
      </c>
      <c r="AC25" s="14">
        <v>0</v>
      </c>
      <c r="AD25" s="14">
        <f t="shared" si="8"/>
        <v>0</v>
      </c>
      <c r="AE25" s="14">
        <v>0</v>
      </c>
      <c r="AF25" s="14">
        <f t="shared" si="9"/>
        <v>0</v>
      </c>
    </row>
    <row r="26" spans="1:32" ht="48" x14ac:dyDescent="0.2">
      <c r="A26" s="29">
        <v>20</v>
      </c>
      <c r="B26" s="50" t="s">
        <v>146</v>
      </c>
      <c r="C26" s="30"/>
      <c r="D26" s="48" t="s">
        <v>75</v>
      </c>
      <c r="E26" s="53" t="s">
        <v>76</v>
      </c>
      <c r="F26" s="48" t="s">
        <v>77</v>
      </c>
      <c r="G26" s="31"/>
      <c r="H26" s="10">
        <v>40</v>
      </c>
      <c r="I26" s="10">
        <v>6</v>
      </c>
      <c r="J26" s="10">
        <v>27</v>
      </c>
      <c r="K26" s="31">
        <v>4</v>
      </c>
      <c r="L26" s="31">
        <v>4</v>
      </c>
      <c r="M26" s="31">
        <v>0</v>
      </c>
      <c r="N26" s="14">
        <f t="shared" si="1"/>
        <v>10</v>
      </c>
      <c r="O26" s="32">
        <v>2325.66</v>
      </c>
      <c r="P26" s="33">
        <f t="shared" si="2"/>
        <v>2325.66</v>
      </c>
      <c r="Q26" s="33">
        <f t="shared" si="3"/>
        <v>100</v>
      </c>
      <c r="R26" s="33">
        <f t="shared" si="10"/>
        <v>994.8</v>
      </c>
      <c r="S26" s="33">
        <f t="shared" si="4"/>
        <v>42.774954206547818</v>
      </c>
      <c r="T26" s="33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14">
        <v>0</v>
      </c>
      <c r="AB26" s="14">
        <f t="shared" si="7"/>
        <v>0</v>
      </c>
      <c r="AC26" s="14">
        <v>0</v>
      </c>
      <c r="AD26" s="14">
        <f t="shared" si="8"/>
        <v>0</v>
      </c>
      <c r="AE26" s="14">
        <v>0</v>
      </c>
      <c r="AF26" s="14">
        <f t="shared" si="9"/>
        <v>0</v>
      </c>
    </row>
    <row r="27" spans="1:32" ht="36" x14ac:dyDescent="0.2">
      <c r="A27" s="29">
        <v>21</v>
      </c>
      <c r="B27" s="50" t="s">
        <v>146</v>
      </c>
      <c r="C27" s="30"/>
      <c r="D27" s="48" t="s">
        <v>78</v>
      </c>
      <c r="E27" s="53" t="s">
        <v>31</v>
      </c>
      <c r="F27" s="48" t="s">
        <v>79</v>
      </c>
      <c r="G27" s="31"/>
      <c r="H27" s="10">
        <v>12</v>
      </c>
      <c r="I27" s="10">
        <v>3</v>
      </c>
      <c r="J27" s="10">
        <v>9</v>
      </c>
      <c r="K27" s="31">
        <v>7</v>
      </c>
      <c r="L27" s="31">
        <v>12</v>
      </c>
      <c r="M27" s="31">
        <v>1</v>
      </c>
      <c r="N27" s="14">
        <f t="shared" si="1"/>
        <v>58.333333333333336</v>
      </c>
      <c r="O27" s="32">
        <v>12560.53</v>
      </c>
      <c r="P27" s="33">
        <f t="shared" si="2"/>
        <v>12560.53</v>
      </c>
      <c r="Q27" s="33">
        <f t="shared" si="3"/>
        <v>100</v>
      </c>
      <c r="R27" s="33">
        <f t="shared" si="10"/>
        <v>1690.5700000000015</v>
      </c>
      <c r="S27" s="33">
        <f t="shared" si="4"/>
        <v>13.459384277574285</v>
      </c>
      <c r="T27" s="33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14">
        <v>0</v>
      </c>
      <c r="AB27" s="14">
        <f t="shared" si="7"/>
        <v>0</v>
      </c>
      <c r="AC27" s="14">
        <v>0</v>
      </c>
      <c r="AD27" s="14">
        <f t="shared" si="8"/>
        <v>0</v>
      </c>
      <c r="AE27" s="14">
        <v>0</v>
      </c>
      <c r="AF27" s="14">
        <f t="shared" si="9"/>
        <v>0</v>
      </c>
    </row>
    <row r="28" spans="1:32" ht="24" x14ac:dyDescent="0.2">
      <c r="A28" s="29">
        <v>22</v>
      </c>
      <c r="B28" s="50" t="s">
        <v>146</v>
      </c>
      <c r="C28" s="30"/>
      <c r="D28" s="48" t="s">
        <v>80</v>
      </c>
      <c r="E28" s="53" t="s">
        <v>28</v>
      </c>
      <c r="F28" s="48" t="s">
        <v>81</v>
      </c>
      <c r="G28" s="31"/>
      <c r="H28" s="10">
        <v>56</v>
      </c>
      <c r="I28" s="10">
        <v>3</v>
      </c>
      <c r="J28" s="10">
        <v>52</v>
      </c>
      <c r="K28" s="31">
        <v>39</v>
      </c>
      <c r="L28" s="31">
        <v>46</v>
      </c>
      <c r="M28" s="31">
        <v>0</v>
      </c>
      <c r="N28" s="14">
        <f t="shared" si="1"/>
        <v>69.642857142857139</v>
      </c>
      <c r="O28" s="32">
        <v>75157.13</v>
      </c>
      <c r="P28" s="33">
        <f t="shared" si="2"/>
        <v>75157.13</v>
      </c>
      <c r="Q28" s="33">
        <f t="shared" si="3"/>
        <v>100</v>
      </c>
      <c r="R28" s="33">
        <f t="shared" si="10"/>
        <v>63386.960000000006</v>
      </c>
      <c r="S28" s="33">
        <f t="shared" si="4"/>
        <v>84.339250314640807</v>
      </c>
      <c r="T28" s="33">
        <v>11770.17</v>
      </c>
      <c r="U28" s="14">
        <f t="shared" si="5"/>
        <v>15.660749685359193</v>
      </c>
      <c r="V28" s="16">
        <v>0</v>
      </c>
      <c r="W28" s="16">
        <v>0</v>
      </c>
      <c r="X28" s="16">
        <v>0</v>
      </c>
      <c r="Y28" s="14">
        <f t="shared" si="6"/>
        <v>0</v>
      </c>
      <c r="Z28" s="14">
        <v>0</v>
      </c>
      <c r="AA28" s="14">
        <v>0</v>
      </c>
      <c r="AB28" s="14">
        <f t="shared" si="7"/>
        <v>0</v>
      </c>
      <c r="AC28" s="14">
        <v>0</v>
      </c>
      <c r="AD28" s="14">
        <f t="shared" si="8"/>
        <v>0</v>
      </c>
      <c r="AE28" s="14">
        <v>0</v>
      </c>
      <c r="AF28" s="14">
        <f t="shared" si="9"/>
        <v>0</v>
      </c>
    </row>
    <row r="29" spans="1:32" ht="36" x14ac:dyDescent="0.2">
      <c r="A29" s="29">
        <v>23</v>
      </c>
      <c r="B29" s="50" t="s">
        <v>146</v>
      </c>
      <c r="C29" s="30"/>
      <c r="D29" s="48" t="s">
        <v>82</v>
      </c>
      <c r="E29" s="53" t="s">
        <v>31</v>
      </c>
      <c r="F29" s="48" t="s">
        <v>83</v>
      </c>
      <c r="G29" s="31"/>
      <c r="H29" s="10">
        <v>24</v>
      </c>
      <c r="I29" s="10">
        <v>4</v>
      </c>
      <c r="J29" s="10">
        <v>20</v>
      </c>
      <c r="K29" s="31">
        <v>7</v>
      </c>
      <c r="L29" s="31">
        <v>7</v>
      </c>
      <c r="M29" s="31">
        <v>0</v>
      </c>
      <c r="N29" s="14">
        <f t="shared" si="1"/>
        <v>29.166666666666668</v>
      </c>
      <c r="O29" s="32">
        <v>8273.7000000000007</v>
      </c>
      <c r="P29" s="33">
        <f t="shared" si="2"/>
        <v>8273.7000000000007</v>
      </c>
      <c r="Q29" s="33">
        <f t="shared" si="3"/>
        <v>100</v>
      </c>
      <c r="R29" s="33">
        <f t="shared" si="10"/>
        <v>0</v>
      </c>
      <c r="S29" s="33">
        <f t="shared" si="4"/>
        <v>0</v>
      </c>
      <c r="T29" s="33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14">
        <v>2022.86</v>
      </c>
      <c r="AA29" s="14">
        <v>0</v>
      </c>
      <c r="AB29" s="14">
        <f t="shared" si="7"/>
        <v>0</v>
      </c>
      <c r="AC29" s="14">
        <v>0</v>
      </c>
      <c r="AD29" s="14">
        <f t="shared" si="8"/>
        <v>0</v>
      </c>
      <c r="AE29" s="14">
        <v>0</v>
      </c>
      <c r="AF29" s="14">
        <f t="shared" si="9"/>
        <v>0</v>
      </c>
    </row>
    <row r="30" spans="1:32" ht="36" x14ac:dyDescent="0.2">
      <c r="A30" s="29">
        <v>24</v>
      </c>
      <c r="B30" s="50" t="s">
        <v>146</v>
      </c>
      <c r="C30" s="30"/>
      <c r="D30" s="48" t="s">
        <v>84</v>
      </c>
      <c r="E30" s="53" t="s">
        <v>31</v>
      </c>
      <c r="F30" s="48" t="s">
        <v>85</v>
      </c>
      <c r="G30" s="31"/>
      <c r="H30" s="10">
        <v>10</v>
      </c>
      <c r="I30" s="10">
        <v>1</v>
      </c>
      <c r="J30" s="10">
        <v>8</v>
      </c>
      <c r="K30" s="31">
        <v>7</v>
      </c>
      <c r="L30" s="31">
        <v>7</v>
      </c>
      <c r="M30" s="31">
        <v>0</v>
      </c>
      <c r="N30" s="14">
        <f t="shared" si="1"/>
        <v>70</v>
      </c>
      <c r="O30" s="32">
        <v>13297.75</v>
      </c>
      <c r="P30" s="33">
        <f t="shared" si="2"/>
        <v>13297.75</v>
      </c>
      <c r="Q30" s="33">
        <f t="shared" si="3"/>
        <v>100</v>
      </c>
      <c r="R30" s="33">
        <f t="shared" si="10"/>
        <v>4452.2299999999996</v>
      </c>
      <c r="S30" s="33">
        <f t="shared" si="4"/>
        <v>33.48107762591416</v>
      </c>
      <c r="T30" s="33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14">
        <v>0</v>
      </c>
      <c r="AB30" s="14">
        <f t="shared" si="7"/>
        <v>0</v>
      </c>
      <c r="AC30" s="14">
        <v>0</v>
      </c>
      <c r="AD30" s="14">
        <f t="shared" si="8"/>
        <v>0</v>
      </c>
      <c r="AE30" s="14">
        <v>0</v>
      </c>
      <c r="AF30" s="14">
        <f t="shared" si="9"/>
        <v>0</v>
      </c>
    </row>
    <row r="31" spans="1:32" ht="36" x14ac:dyDescent="0.2">
      <c r="A31" s="29">
        <v>25</v>
      </c>
      <c r="B31" s="50" t="s">
        <v>146</v>
      </c>
      <c r="C31" s="30"/>
      <c r="D31" s="48" t="s">
        <v>86</v>
      </c>
      <c r="E31" s="53" t="s">
        <v>31</v>
      </c>
      <c r="F31" s="48" t="s">
        <v>87</v>
      </c>
      <c r="G31" s="31"/>
      <c r="H31" s="10">
        <v>42</v>
      </c>
      <c r="I31" s="10">
        <v>14</v>
      </c>
      <c r="J31" s="10">
        <v>27</v>
      </c>
      <c r="K31" s="31">
        <v>39</v>
      </c>
      <c r="L31" s="31">
        <v>55</v>
      </c>
      <c r="M31" s="31">
        <v>3</v>
      </c>
      <c r="N31" s="14">
        <f t="shared" si="1"/>
        <v>92.857142857142861</v>
      </c>
      <c r="O31" s="32">
        <v>43195.01</v>
      </c>
      <c r="P31" s="33">
        <f t="shared" si="2"/>
        <v>43195.01</v>
      </c>
      <c r="Q31" s="33">
        <f t="shared" si="3"/>
        <v>100</v>
      </c>
      <c r="R31" s="33">
        <f t="shared" si="10"/>
        <v>28475.82</v>
      </c>
      <c r="S31" s="33">
        <f t="shared" si="4"/>
        <v>65.923864816792488</v>
      </c>
      <c r="T31" s="33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688.2</v>
      </c>
      <c r="AA31" s="14">
        <v>0</v>
      </c>
      <c r="AB31" s="14">
        <f t="shared" si="7"/>
        <v>0</v>
      </c>
      <c r="AC31" s="14">
        <v>0</v>
      </c>
      <c r="AD31" s="14">
        <f t="shared" si="8"/>
        <v>0</v>
      </c>
      <c r="AE31" s="14">
        <v>0</v>
      </c>
      <c r="AF31" s="14">
        <f t="shared" si="9"/>
        <v>0</v>
      </c>
    </row>
    <row r="32" spans="1:32" ht="48" x14ac:dyDescent="0.2">
      <c r="A32" s="29">
        <v>26</v>
      </c>
      <c r="B32" s="50" t="s">
        <v>146</v>
      </c>
      <c r="C32" s="30"/>
      <c r="D32" s="48" t="s">
        <v>88</v>
      </c>
      <c r="E32" s="53" t="s">
        <v>31</v>
      </c>
      <c r="F32" s="48" t="s">
        <v>89</v>
      </c>
      <c r="G32" s="31"/>
      <c r="H32" s="10">
        <v>6</v>
      </c>
      <c r="I32" s="10">
        <v>2</v>
      </c>
      <c r="J32" s="10">
        <v>4</v>
      </c>
      <c r="K32" s="31">
        <v>4</v>
      </c>
      <c r="L32" s="31">
        <v>4</v>
      </c>
      <c r="M32" s="31">
        <v>0</v>
      </c>
      <c r="N32" s="14">
        <f t="shared" si="1"/>
        <v>66.666666666666657</v>
      </c>
      <c r="O32" s="32">
        <v>4365.1899999999996</v>
      </c>
      <c r="P32" s="33">
        <f t="shared" si="2"/>
        <v>4365.1899999999996</v>
      </c>
      <c r="Q32" s="33">
        <f t="shared" si="3"/>
        <v>100</v>
      </c>
      <c r="R32" s="33">
        <f t="shared" si="10"/>
        <v>4365.1899999999996</v>
      </c>
      <c r="S32" s="33">
        <f t="shared" si="4"/>
        <v>100</v>
      </c>
      <c r="T32" s="33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14">
        <v>0</v>
      </c>
      <c r="AB32" s="14">
        <f t="shared" si="7"/>
        <v>0</v>
      </c>
      <c r="AC32" s="14">
        <v>0</v>
      </c>
      <c r="AD32" s="14">
        <f t="shared" si="8"/>
        <v>0</v>
      </c>
      <c r="AE32" s="14">
        <v>0</v>
      </c>
      <c r="AF32" s="14">
        <f t="shared" si="9"/>
        <v>0</v>
      </c>
    </row>
    <row r="33" spans="1:32" ht="36" x14ac:dyDescent="0.2">
      <c r="A33" s="29">
        <v>27</v>
      </c>
      <c r="B33" s="50" t="s">
        <v>146</v>
      </c>
      <c r="C33" s="30"/>
      <c r="D33" s="48" t="s">
        <v>90</v>
      </c>
      <c r="E33" s="53" t="s">
        <v>60</v>
      </c>
      <c r="F33" s="48" t="s">
        <v>91</v>
      </c>
      <c r="G33" s="31"/>
      <c r="H33" s="10">
        <v>5</v>
      </c>
      <c r="I33" s="10">
        <v>1</v>
      </c>
      <c r="J33" s="10">
        <v>4</v>
      </c>
      <c r="K33" s="31">
        <v>0</v>
      </c>
      <c r="L33" s="31">
        <v>0</v>
      </c>
      <c r="M33" s="31">
        <v>0</v>
      </c>
      <c r="N33" s="14">
        <f t="shared" si="1"/>
        <v>0</v>
      </c>
      <c r="O33" s="32">
        <v>0</v>
      </c>
      <c r="P33" s="33">
        <f t="shared" si="2"/>
        <v>0</v>
      </c>
      <c r="Q33" s="33">
        <f t="shared" si="3"/>
        <v>0</v>
      </c>
      <c r="R33" s="33">
        <f t="shared" si="10"/>
        <v>0</v>
      </c>
      <c r="S33" s="33">
        <f t="shared" si="4"/>
        <v>0</v>
      </c>
      <c r="T33" s="33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14">
        <v>0</v>
      </c>
      <c r="AB33" s="14">
        <f t="shared" si="7"/>
        <v>0</v>
      </c>
      <c r="AC33" s="14">
        <v>0</v>
      </c>
      <c r="AD33" s="14">
        <f t="shared" si="8"/>
        <v>0</v>
      </c>
      <c r="AE33" s="14">
        <v>0</v>
      </c>
      <c r="AF33" s="14">
        <f t="shared" si="9"/>
        <v>0</v>
      </c>
    </row>
    <row r="34" spans="1:32" ht="36" x14ac:dyDescent="0.2">
      <c r="A34" s="29">
        <v>28</v>
      </c>
      <c r="B34" s="50" t="s">
        <v>146</v>
      </c>
      <c r="C34" s="30"/>
      <c r="D34" s="48" t="s">
        <v>92</v>
      </c>
      <c r="E34" s="53" t="s">
        <v>68</v>
      </c>
      <c r="F34" s="48" t="s">
        <v>93</v>
      </c>
      <c r="G34" s="31"/>
      <c r="H34" s="10">
        <v>47</v>
      </c>
      <c r="I34" s="10">
        <v>16</v>
      </c>
      <c r="J34" s="10">
        <v>26</v>
      </c>
      <c r="K34" s="31">
        <v>21</v>
      </c>
      <c r="L34" s="31">
        <v>21</v>
      </c>
      <c r="M34" s="31">
        <v>2</v>
      </c>
      <c r="N34" s="14">
        <f t="shared" si="1"/>
        <v>44.680851063829785</v>
      </c>
      <c r="O34" s="32">
        <v>14490.35</v>
      </c>
      <c r="P34" s="33">
        <f t="shared" si="2"/>
        <v>14490.35</v>
      </c>
      <c r="Q34" s="33">
        <f t="shared" si="3"/>
        <v>100</v>
      </c>
      <c r="R34" s="33">
        <f t="shared" si="10"/>
        <v>791.70000000000073</v>
      </c>
      <c r="S34" s="33">
        <f t="shared" si="4"/>
        <v>5.4636361440544965</v>
      </c>
      <c r="T34" s="33">
        <v>13698.65</v>
      </c>
      <c r="U34" s="14">
        <f t="shared" si="5"/>
        <v>94.53636385594551</v>
      </c>
      <c r="V34" s="16">
        <v>17</v>
      </c>
      <c r="W34" s="16">
        <v>18</v>
      </c>
      <c r="X34" s="16">
        <v>0</v>
      </c>
      <c r="Y34" s="14">
        <f t="shared" si="6"/>
        <v>36.170212765957451</v>
      </c>
      <c r="Z34" s="14">
        <v>10539.66</v>
      </c>
      <c r="AA34" s="14">
        <v>0</v>
      </c>
      <c r="AB34" s="14">
        <f t="shared" si="7"/>
        <v>0</v>
      </c>
      <c r="AC34" s="14">
        <v>0</v>
      </c>
      <c r="AD34" s="14">
        <f t="shared" si="8"/>
        <v>0</v>
      </c>
      <c r="AE34" s="14">
        <v>0</v>
      </c>
      <c r="AF34" s="14">
        <f t="shared" si="9"/>
        <v>0</v>
      </c>
    </row>
    <row r="35" spans="1:32" ht="24" x14ac:dyDescent="0.2">
      <c r="A35" s="29">
        <v>29</v>
      </c>
      <c r="B35" s="50" t="s">
        <v>146</v>
      </c>
      <c r="C35" s="30"/>
      <c r="D35" s="48" t="s">
        <v>94</v>
      </c>
      <c r="E35" s="53" t="s">
        <v>95</v>
      </c>
      <c r="F35" s="48" t="s">
        <v>96</v>
      </c>
      <c r="G35" s="31"/>
      <c r="H35" s="10">
        <v>22</v>
      </c>
      <c r="I35" s="10">
        <v>2</v>
      </c>
      <c r="J35" s="10">
        <v>18</v>
      </c>
      <c r="K35" s="31">
        <v>18</v>
      </c>
      <c r="L35" s="31">
        <v>30</v>
      </c>
      <c r="M35" s="31">
        <v>0</v>
      </c>
      <c r="N35" s="14">
        <f t="shared" si="1"/>
        <v>81.818181818181827</v>
      </c>
      <c r="O35" s="32">
        <v>19362.349999999999</v>
      </c>
      <c r="P35" s="33">
        <f t="shared" si="2"/>
        <v>19362.349999999999</v>
      </c>
      <c r="Q35" s="33">
        <f t="shared" si="3"/>
        <v>100</v>
      </c>
      <c r="R35" s="33">
        <f t="shared" si="10"/>
        <v>15127.059999999998</v>
      </c>
      <c r="S35" s="33">
        <f t="shared" si="4"/>
        <v>78.126157207157192</v>
      </c>
      <c r="T35" s="33">
        <v>4235.29</v>
      </c>
      <c r="U35" s="14">
        <f t="shared" si="5"/>
        <v>21.873842792842812</v>
      </c>
      <c r="V35" s="16">
        <v>2</v>
      </c>
      <c r="W35" s="16">
        <v>2</v>
      </c>
      <c r="X35" s="16">
        <v>0</v>
      </c>
      <c r="Y35" s="14">
        <f t="shared" si="6"/>
        <v>9.0909090909090917</v>
      </c>
      <c r="Z35" s="14">
        <v>844.08</v>
      </c>
      <c r="AA35" s="14">
        <v>0</v>
      </c>
      <c r="AB35" s="14">
        <f t="shared" si="7"/>
        <v>0</v>
      </c>
      <c r="AC35" s="14">
        <v>0</v>
      </c>
      <c r="AD35" s="14">
        <f t="shared" si="8"/>
        <v>0</v>
      </c>
      <c r="AE35" s="14">
        <v>0</v>
      </c>
      <c r="AF35" s="14">
        <f t="shared" si="9"/>
        <v>0</v>
      </c>
    </row>
    <row r="36" spans="1:32" ht="24" x14ac:dyDescent="0.2">
      <c r="A36" s="29">
        <v>30</v>
      </c>
      <c r="B36" s="50" t="s">
        <v>146</v>
      </c>
      <c r="C36" s="30"/>
      <c r="D36" s="48" t="s">
        <v>97</v>
      </c>
      <c r="E36" s="53" t="s">
        <v>63</v>
      </c>
      <c r="F36" s="48" t="s">
        <v>98</v>
      </c>
      <c r="G36" s="31"/>
      <c r="H36" s="10">
        <v>34</v>
      </c>
      <c r="I36" s="10">
        <v>2</v>
      </c>
      <c r="J36" s="10">
        <v>31</v>
      </c>
      <c r="K36" s="31">
        <v>30</v>
      </c>
      <c r="L36" s="31">
        <v>30</v>
      </c>
      <c r="M36" s="31">
        <v>0</v>
      </c>
      <c r="N36" s="14">
        <f t="shared" si="1"/>
        <v>88.235294117647058</v>
      </c>
      <c r="O36" s="32">
        <v>8012.63</v>
      </c>
      <c r="P36" s="33">
        <f t="shared" si="2"/>
        <v>8012.63</v>
      </c>
      <c r="Q36" s="33">
        <f t="shared" si="3"/>
        <v>100</v>
      </c>
      <c r="R36" s="33">
        <f t="shared" si="10"/>
        <v>6887.59</v>
      </c>
      <c r="S36" s="33">
        <f t="shared" si="4"/>
        <v>85.95916696515377</v>
      </c>
      <c r="T36" s="33">
        <v>1125.04</v>
      </c>
      <c r="U36" s="14">
        <f t="shared" si="5"/>
        <v>14.040833034846237</v>
      </c>
      <c r="V36" s="16">
        <v>0</v>
      </c>
      <c r="W36" s="16">
        <v>0</v>
      </c>
      <c r="X36" s="16">
        <v>0</v>
      </c>
      <c r="Y36" s="14">
        <f t="shared" si="6"/>
        <v>0</v>
      </c>
      <c r="Z36" s="14">
        <v>0</v>
      </c>
      <c r="AA36" s="14">
        <v>0</v>
      </c>
      <c r="AB36" s="14">
        <f t="shared" si="7"/>
        <v>0</v>
      </c>
      <c r="AC36" s="14">
        <v>0</v>
      </c>
      <c r="AD36" s="14">
        <f t="shared" si="8"/>
        <v>0</v>
      </c>
      <c r="AE36" s="14">
        <v>0</v>
      </c>
      <c r="AF36" s="14">
        <f t="shared" si="9"/>
        <v>0</v>
      </c>
    </row>
    <row r="37" spans="1:32" ht="36" x14ac:dyDescent="0.2">
      <c r="A37" s="29">
        <v>31</v>
      </c>
      <c r="B37" s="50" t="s">
        <v>146</v>
      </c>
      <c r="C37" s="30"/>
      <c r="D37" s="48" t="s">
        <v>99</v>
      </c>
      <c r="E37" s="53" t="s">
        <v>31</v>
      </c>
      <c r="F37" s="48" t="s">
        <v>100</v>
      </c>
      <c r="G37" s="31"/>
      <c r="H37" s="10">
        <v>13</v>
      </c>
      <c r="I37" s="10">
        <v>2</v>
      </c>
      <c r="J37" s="10">
        <v>7</v>
      </c>
      <c r="K37" s="31">
        <v>5</v>
      </c>
      <c r="L37" s="31">
        <v>5</v>
      </c>
      <c r="M37" s="31">
        <v>0</v>
      </c>
      <c r="N37" s="14">
        <f t="shared" si="1"/>
        <v>38.461538461538467</v>
      </c>
      <c r="O37" s="32">
        <v>6324.79</v>
      </c>
      <c r="P37" s="33">
        <f t="shared" si="2"/>
        <v>6324.79</v>
      </c>
      <c r="Q37" s="33">
        <f t="shared" si="3"/>
        <v>100</v>
      </c>
      <c r="R37" s="33">
        <f t="shared" si="10"/>
        <v>3861.38</v>
      </c>
      <c r="S37" s="33">
        <f t="shared" si="4"/>
        <v>61.051513172769376</v>
      </c>
      <c r="T37" s="33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0</v>
      </c>
      <c r="AA37" s="14">
        <v>0</v>
      </c>
      <c r="AB37" s="14">
        <f t="shared" si="7"/>
        <v>0</v>
      </c>
      <c r="AC37" s="14">
        <v>0</v>
      </c>
      <c r="AD37" s="14">
        <f t="shared" si="8"/>
        <v>0</v>
      </c>
      <c r="AE37" s="14">
        <v>0</v>
      </c>
      <c r="AF37" s="14">
        <f t="shared" si="9"/>
        <v>0</v>
      </c>
    </row>
    <row r="38" spans="1:32" ht="36" x14ac:dyDescent="0.2">
      <c r="A38" s="29">
        <v>32</v>
      </c>
      <c r="B38" s="50" t="s">
        <v>146</v>
      </c>
      <c r="C38" s="30"/>
      <c r="D38" s="48" t="s">
        <v>101</v>
      </c>
      <c r="E38" s="53" t="s">
        <v>31</v>
      </c>
      <c r="F38" s="48" t="s">
        <v>102</v>
      </c>
      <c r="G38" s="31"/>
      <c r="H38" s="10">
        <v>13</v>
      </c>
      <c r="I38" s="10">
        <v>2</v>
      </c>
      <c r="J38" s="10">
        <v>10</v>
      </c>
      <c r="K38" s="31">
        <v>11</v>
      </c>
      <c r="L38" s="31">
        <v>11</v>
      </c>
      <c r="M38" s="31">
        <v>0</v>
      </c>
      <c r="N38" s="14">
        <f t="shared" si="1"/>
        <v>84.615384615384613</v>
      </c>
      <c r="O38" s="32">
        <v>8545.08</v>
      </c>
      <c r="P38" s="33">
        <f t="shared" si="2"/>
        <v>8545.08</v>
      </c>
      <c r="Q38" s="33">
        <f t="shared" si="3"/>
        <v>100</v>
      </c>
      <c r="R38" s="33">
        <f t="shared" si="10"/>
        <v>5888.09</v>
      </c>
      <c r="S38" s="33">
        <f t="shared" si="4"/>
        <v>68.906200995192563</v>
      </c>
      <c r="T38" s="33">
        <v>2656.99</v>
      </c>
      <c r="U38" s="14">
        <f t="shared" si="5"/>
        <v>31.093799004807444</v>
      </c>
      <c r="V38" s="16">
        <v>0</v>
      </c>
      <c r="W38" s="16">
        <v>0</v>
      </c>
      <c r="X38" s="16">
        <v>0</v>
      </c>
      <c r="Y38" s="14">
        <f t="shared" si="6"/>
        <v>0</v>
      </c>
      <c r="Z38" s="14">
        <v>0</v>
      </c>
      <c r="AA38" s="14">
        <v>0</v>
      </c>
      <c r="AB38" s="14">
        <f t="shared" si="7"/>
        <v>0</v>
      </c>
      <c r="AC38" s="14">
        <v>0</v>
      </c>
      <c r="AD38" s="14">
        <f t="shared" si="8"/>
        <v>0</v>
      </c>
      <c r="AE38" s="14">
        <v>0</v>
      </c>
      <c r="AF38" s="14">
        <f t="shared" si="9"/>
        <v>0</v>
      </c>
    </row>
    <row r="39" spans="1:32" ht="36" x14ac:dyDescent="0.2">
      <c r="A39" s="29">
        <v>33</v>
      </c>
      <c r="B39" s="50" t="s">
        <v>146</v>
      </c>
      <c r="C39" s="30"/>
      <c r="D39" s="48" t="s">
        <v>103</v>
      </c>
      <c r="E39" s="53" t="s">
        <v>68</v>
      </c>
      <c r="F39" s="48" t="s">
        <v>104</v>
      </c>
      <c r="G39" s="31"/>
      <c r="H39" s="10">
        <v>67</v>
      </c>
      <c r="I39" s="10">
        <v>13</v>
      </c>
      <c r="J39" s="10">
        <v>47</v>
      </c>
      <c r="K39" s="31">
        <v>22</v>
      </c>
      <c r="L39" s="31">
        <v>22</v>
      </c>
      <c r="M39" s="31">
        <v>0</v>
      </c>
      <c r="N39" s="14">
        <f t="shared" si="1"/>
        <v>32.835820895522389</v>
      </c>
      <c r="O39" s="32">
        <v>31050.46</v>
      </c>
      <c r="P39" s="33">
        <f t="shared" si="2"/>
        <v>31050.46</v>
      </c>
      <c r="Q39" s="33">
        <f t="shared" si="3"/>
        <v>100</v>
      </c>
      <c r="R39" s="33">
        <f t="shared" si="10"/>
        <v>13879.309999999998</v>
      </c>
      <c r="S39" s="33">
        <f t="shared" si="4"/>
        <v>44.699208965020162</v>
      </c>
      <c r="T39" s="33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14">
        <v>0</v>
      </c>
      <c r="AB39" s="14">
        <f t="shared" si="7"/>
        <v>0</v>
      </c>
      <c r="AC39" s="14">
        <v>0</v>
      </c>
      <c r="AD39" s="14">
        <f t="shared" si="8"/>
        <v>0</v>
      </c>
      <c r="AE39" s="14">
        <v>0</v>
      </c>
      <c r="AF39" s="14">
        <f t="shared" si="9"/>
        <v>0</v>
      </c>
    </row>
    <row r="40" spans="1:32" ht="36" x14ac:dyDescent="0.2">
      <c r="A40" s="29">
        <v>34</v>
      </c>
      <c r="B40" s="50" t="s">
        <v>146</v>
      </c>
      <c r="C40" s="30"/>
      <c r="D40" s="48" t="s">
        <v>105</v>
      </c>
      <c r="E40" s="53" t="s">
        <v>106</v>
      </c>
      <c r="F40" s="48" t="s">
        <v>107</v>
      </c>
      <c r="G40" s="31"/>
      <c r="H40" s="10">
        <v>18</v>
      </c>
      <c r="I40" s="10">
        <v>3</v>
      </c>
      <c r="J40" s="10">
        <v>14</v>
      </c>
      <c r="K40" s="31">
        <v>12</v>
      </c>
      <c r="L40" s="31">
        <v>12</v>
      </c>
      <c r="M40" s="31">
        <v>0</v>
      </c>
      <c r="N40" s="14">
        <f t="shared" si="1"/>
        <v>66.666666666666657</v>
      </c>
      <c r="O40" s="32">
        <v>20473.14</v>
      </c>
      <c r="P40" s="33">
        <f t="shared" si="2"/>
        <v>20473.14</v>
      </c>
      <c r="Q40" s="33">
        <f t="shared" si="3"/>
        <v>100</v>
      </c>
      <c r="R40" s="33">
        <f t="shared" si="10"/>
        <v>0</v>
      </c>
      <c r="S40" s="33">
        <f t="shared" si="4"/>
        <v>0</v>
      </c>
      <c r="T40" s="33">
        <v>20473.14</v>
      </c>
      <c r="U40" s="14">
        <f t="shared" si="5"/>
        <v>100</v>
      </c>
      <c r="V40" s="16">
        <v>0</v>
      </c>
      <c r="W40" s="16">
        <v>0</v>
      </c>
      <c r="X40" s="16">
        <v>0</v>
      </c>
      <c r="Y40" s="14">
        <f t="shared" si="6"/>
        <v>0</v>
      </c>
      <c r="Z40" s="14">
        <v>0</v>
      </c>
      <c r="AA40" s="14">
        <v>0</v>
      </c>
      <c r="AB40" s="14">
        <f t="shared" si="7"/>
        <v>0</v>
      </c>
      <c r="AC40" s="14">
        <v>0</v>
      </c>
      <c r="AD40" s="14">
        <f t="shared" si="8"/>
        <v>0</v>
      </c>
      <c r="AE40" s="14">
        <v>0</v>
      </c>
      <c r="AF40" s="14">
        <f t="shared" si="9"/>
        <v>0</v>
      </c>
    </row>
    <row r="41" spans="1:32" ht="36" x14ac:dyDescent="0.2">
      <c r="A41" s="29">
        <v>35</v>
      </c>
      <c r="B41" s="50" t="s">
        <v>146</v>
      </c>
      <c r="C41" s="30"/>
      <c r="D41" s="48" t="s">
        <v>108</v>
      </c>
      <c r="E41" s="53" t="s">
        <v>68</v>
      </c>
      <c r="F41" s="48" t="s">
        <v>109</v>
      </c>
      <c r="G41" s="31"/>
      <c r="H41" s="10">
        <v>15</v>
      </c>
      <c r="I41" s="10">
        <v>4</v>
      </c>
      <c r="J41" s="10">
        <v>10</v>
      </c>
      <c r="K41" s="31">
        <v>10</v>
      </c>
      <c r="L41" s="31">
        <v>10</v>
      </c>
      <c r="M41" s="31">
        <v>1</v>
      </c>
      <c r="N41" s="14">
        <f t="shared" si="1"/>
        <v>66.666666666666657</v>
      </c>
      <c r="O41" s="32">
        <v>7877.95</v>
      </c>
      <c r="P41" s="33">
        <f t="shared" si="2"/>
        <v>7877.95</v>
      </c>
      <c r="Q41" s="33">
        <f t="shared" si="3"/>
        <v>100</v>
      </c>
      <c r="R41" s="33">
        <f t="shared" si="10"/>
        <v>5473.74</v>
      </c>
      <c r="S41" s="33">
        <f t="shared" si="4"/>
        <v>69.481781427909539</v>
      </c>
      <c r="T41" s="33">
        <v>2404.21</v>
      </c>
      <c r="U41" s="14">
        <f t="shared" si="5"/>
        <v>30.518218572090454</v>
      </c>
      <c r="V41" s="16">
        <v>0</v>
      </c>
      <c r="W41" s="16">
        <v>0</v>
      </c>
      <c r="X41" s="16">
        <v>0</v>
      </c>
      <c r="Y41" s="14">
        <f t="shared" si="6"/>
        <v>0</v>
      </c>
      <c r="Z41" s="14">
        <v>0</v>
      </c>
      <c r="AA41" s="14">
        <v>0</v>
      </c>
      <c r="AB41" s="14">
        <f t="shared" si="7"/>
        <v>0</v>
      </c>
      <c r="AC41" s="14">
        <v>0</v>
      </c>
      <c r="AD41" s="14">
        <f t="shared" si="8"/>
        <v>0</v>
      </c>
      <c r="AE41" s="14">
        <v>0</v>
      </c>
      <c r="AF41" s="14">
        <f t="shared" si="9"/>
        <v>0</v>
      </c>
    </row>
    <row r="42" spans="1:32" ht="36" x14ac:dyDescent="0.2">
      <c r="A42" s="29">
        <v>36</v>
      </c>
      <c r="B42" s="50" t="s">
        <v>146</v>
      </c>
      <c r="C42" s="30"/>
      <c r="D42" s="48" t="s">
        <v>110</v>
      </c>
      <c r="E42" s="53" t="s">
        <v>68</v>
      </c>
      <c r="F42" s="48" t="s">
        <v>111</v>
      </c>
      <c r="G42" s="31"/>
      <c r="H42" s="10">
        <v>17</v>
      </c>
      <c r="I42" s="10">
        <v>4</v>
      </c>
      <c r="J42" s="10">
        <v>13</v>
      </c>
      <c r="K42" s="31">
        <v>11</v>
      </c>
      <c r="L42" s="31">
        <v>11</v>
      </c>
      <c r="M42" s="31">
        <v>0</v>
      </c>
      <c r="N42" s="14">
        <f t="shared" si="1"/>
        <v>64.705882352941174</v>
      </c>
      <c r="O42" s="32">
        <v>15021.14</v>
      </c>
      <c r="P42" s="33">
        <f t="shared" si="2"/>
        <v>15021.14</v>
      </c>
      <c r="Q42" s="33">
        <f t="shared" si="3"/>
        <v>100</v>
      </c>
      <c r="R42" s="33">
        <f t="shared" si="10"/>
        <v>6059.6999999999989</v>
      </c>
      <c r="S42" s="33">
        <f t="shared" si="4"/>
        <v>40.341145878408689</v>
      </c>
      <c r="T42" s="33">
        <v>8961.44</v>
      </c>
      <c r="U42" s="14">
        <f t="shared" si="5"/>
        <v>59.658854121591311</v>
      </c>
      <c r="V42" s="16">
        <v>0</v>
      </c>
      <c r="W42" s="16">
        <v>0</v>
      </c>
      <c r="X42" s="16">
        <v>0</v>
      </c>
      <c r="Y42" s="14">
        <f t="shared" si="6"/>
        <v>0</v>
      </c>
      <c r="Z42" s="14">
        <v>0</v>
      </c>
      <c r="AA42" s="14">
        <v>0</v>
      </c>
      <c r="AB42" s="14">
        <f t="shared" si="7"/>
        <v>0</v>
      </c>
      <c r="AC42" s="14">
        <v>0</v>
      </c>
      <c r="AD42" s="14">
        <f t="shared" si="8"/>
        <v>0</v>
      </c>
      <c r="AE42" s="14">
        <v>0</v>
      </c>
      <c r="AF42" s="14">
        <f t="shared" si="9"/>
        <v>0</v>
      </c>
    </row>
    <row r="43" spans="1:32" ht="36" x14ac:dyDescent="0.2">
      <c r="A43" s="29">
        <v>37</v>
      </c>
      <c r="B43" s="50" t="s">
        <v>146</v>
      </c>
      <c r="C43" s="30"/>
      <c r="D43" s="48" t="s">
        <v>112</v>
      </c>
      <c r="E43" s="53" t="s">
        <v>113</v>
      </c>
      <c r="F43" s="48" t="s">
        <v>114</v>
      </c>
      <c r="G43" s="31"/>
      <c r="H43" s="10">
        <v>6</v>
      </c>
      <c r="I43" s="10">
        <v>1</v>
      </c>
      <c r="J43" s="10">
        <v>5</v>
      </c>
      <c r="K43" s="31">
        <v>3</v>
      </c>
      <c r="L43" s="31">
        <v>5</v>
      </c>
      <c r="M43" s="31">
        <v>0</v>
      </c>
      <c r="N43" s="14">
        <f t="shared" si="1"/>
        <v>50</v>
      </c>
      <c r="O43" s="32">
        <v>3737.06</v>
      </c>
      <c r="P43" s="33">
        <f t="shared" si="2"/>
        <v>3737.06</v>
      </c>
      <c r="Q43" s="33">
        <f t="shared" si="3"/>
        <v>100</v>
      </c>
      <c r="R43" s="33">
        <f t="shared" si="10"/>
        <v>2557.31</v>
      </c>
      <c r="S43" s="33">
        <f t="shared" si="4"/>
        <v>68.431066132200186</v>
      </c>
      <c r="T43" s="33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14">
        <v>0</v>
      </c>
      <c r="AA43" s="14">
        <v>0</v>
      </c>
      <c r="AB43" s="14">
        <f t="shared" si="7"/>
        <v>0</v>
      </c>
      <c r="AC43" s="14">
        <v>0</v>
      </c>
      <c r="AD43" s="14">
        <f t="shared" si="8"/>
        <v>0</v>
      </c>
      <c r="AE43" s="14">
        <v>0</v>
      </c>
      <c r="AF43" s="14">
        <f t="shared" si="9"/>
        <v>0</v>
      </c>
    </row>
    <row r="44" spans="1:32" ht="24" x14ac:dyDescent="0.2">
      <c r="A44" s="29">
        <v>38</v>
      </c>
      <c r="B44" s="50" t="s">
        <v>146</v>
      </c>
      <c r="C44" s="30"/>
      <c r="D44" s="48" t="s">
        <v>115</v>
      </c>
      <c r="E44" s="53" t="s">
        <v>106</v>
      </c>
      <c r="F44" s="48" t="s">
        <v>116</v>
      </c>
      <c r="G44" s="31"/>
      <c r="H44" s="10">
        <v>21</v>
      </c>
      <c r="I44" s="10">
        <v>1</v>
      </c>
      <c r="J44" s="10">
        <v>20</v>
      </c>
      <c r="K44" s="31">
        <v>15</v>
      </c>
      <c r="L44" s="31">
        <v>19</v>
      </c>
      <c r="M44" s="31">
        <v>1</v>
      </c>
      <c r="N44" s="14">
        <f t="shared" si="1"/>
        <v>71.428571428571431</v>
      </c>
      <c r="O44" s="32">
        <v>27105.63</v>
      </c>
      <c r="P44" s="33">
        <f t="shared" si="2"/>
        <v>27105.63</v>
      </c>
      <c r="Q44" s="33">
        <f t="shared" si="3"/>
        <v>100</v>
      </c>
      <c r="R44" s="33">
        <f t="shared" si="10"/>
        <v>12920.140000000001</v>
      </c>
      <c r="S44" s="33">
        <f t="shared" si="4"/>
        <v>47.665890813089383</v>
      </c>
      <c r="T44" s="33">
        <v>14185.49</v>
      </c>
      <c r="U44" s="14">
        <f t="shared" si="5"/>
        <v>52.334109186910617</v>
      </c>
      <c r="V44" s="16">
        <v>0</v>
      </c>
      <c r="W44" s="16">
        <v>0</v>
      </c>
      <c r="X44" s="16">
        <v>0</v>
      </c>
      <c r="Y44" s="14">
        <f t="shared" si="6"/>
        <v>0</v>
      </c>
      <c r="Z44" s="14">
        <v>0</v>
      </c>
      <c r="AA44" s="14">
        <v>0</v>
      </c>
      <c r="AB44" s="14">
        <f t="shared" si="7"/>
        <v>0</v>
      </c>
      <c r="AC44" s="14">
        <v>0</v>
      </c>
      <c r="AD44" s="14">
        <f t="shared" si="8"/>
        <v>0</v>
      </c>
      <c r="AE44" s="14">
        <v>0</v>
      </c>
      <c r="AF44" s="14">
        <f t="shared" si="9"/>
        <v>0</v>
      </c>
    </row>
    <row r="45" spans="1:32" ht="36" x14ac:dyDescent="0.2">
      <c r="A45" s="29">
        <v>39</v>
      </c>
      <c r="B45" s="50" t="s">
        <v>146</v>
      </c>
      <c r="C45" s="30"/>
      <c r="D45" s="48" t="s">
        <v>117</v>
      </c>
      <c r="E45" s="53" t="s">
        <v>31</v>
      </c>
      <c r="F45" s="48" t="s">
        <v>118</v>
      </c>
      <c r="G45" s="31"/>
      <c r="H45" s="10">
        <v>23</v>
      </c>
      <c r="I45" s="10">
        <v>6</v>
      </c>
      <c r="J45" s="10">
        <v>17</v>
      </c>
      <c r="K45" s="31">
        <v>9</v>
      </c>
      <c r="L45" s="31">
        <v>10</v>
      </c>
      <c r="M45" s="31">
        <v>0</v>
      </c>
      <c r="N45" s="14">
        <f t="shared" si="1"/>
        <v>39.130434782608695</v>
      </c>
      <c r="O45" s="32">
        <v>11125.2</v>
      </c>
      <c r="P45" s="33">
        <f t="shared" si="2"/>
        <v>11125.2</v>
      </c>
      <c r="Q45" s="33">
        <f t="shared" si="3"/>
        <v>100</v>
      </c>
      <c r="R45" s="33">
        <f t="shared" si="10"/>
        <v>6117.89</v>
      </c>
      <c r="S45" s="33">
        <f t="shared" si="4"/>
        <v>54.991281055621464</v>
      </c>
      <c r="T45" s="33">
        <v>5007.3100000000004</v>
      </c>
      <c r="U45" s="14">
        <f t="shared" si="5"/>
        <v>45.008718944378529</v>
      </c>
      <c r="V45" s="16">
        <v>0</v>
      </c>
      <c r="W45" s="16">
        <v>0</v>
      </c>
      <c r="X45" s="16">
        <v>0</v>
      </c>
      <c r="Y45" s="14">
        <f t="shared" si="6"/>
        <v>0</v>
      </c>
      <c r="Z45" s="14">
        <v>0</v>
      </c>
      <c r="AA45" s="14">
        <v>0</v>
      </c>
      <c r="AB45" s="14">
        <f t="shared" si="7"/>
        <v>0</v>
      </c>
      <c r="AC45" s="14">
        <v>0</v>
      </c>
      <c r="AD45" s="14">
        <f t="shared" si="8"/>
        <v>0</v>
      </c>
      <c r="AE45" s="14">
        <v>0</v>
      </c>
      <c r="AF45" s="14">
        <f t="shared" si="9"/>
        <v>0</v>
      </c>
    </row>
    <row r="46" spans="1:32" ht="24" x14ac:dyDescent="0.2">
      <c r="A46" s="29">
        <v>40</v>
      </c>
      <c r="B46" s="50" t="s">
        <v>146</v>
      </c>
      <c r="C46" s="30"/>
      <c r="D46" s="48" t="s">
        <v>119</v>
      </c>
      <c r="E46" s="53" t="s">
        <v>120</v>
      </c>
      <c r="F46" s="48" t="s">
        <v>121</v>
      </c>
      <c r="G46" s="31"/>
      <c r="H46" s="10">
        <v>0</v>
      </c>
      <c r="I46" s="10">
        <v>0</v>
      </c>
      <c r="J46" s="10">
        <v>0</v>
      </c>
      <c r="K46" s="31">
        <v>0</v>
      </c>
      <c r="L46" s="31">
        <v>0</v>
      </c>
      <c r="M46" s="31">
        <v>0</v>
      </c>
      <c r="N46" s="14">
        <f t="shared" si="1"/>
        <v>0</v>
      </c>
      <c r="O46" s="32">
        <v>0</v>
      </c>
      <c r="P46" s="33">
        <f t="shared" si="2"/>
        <v>0</v>
      </c>
      <c r="Q46" s="33">
        <f t="shared" si="3"/>
        <v>0</v>
      </c>
      <c r="R46" s="33">
        <f t="shared" si="10"/>
        <v>0</v>
      </c>
      <c r="S46" s="33">
        <f t="shared" si="4"/>
        <v>0</v>
      </c>
      <c r="T46" s="33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14">
        <v>0</v>
      </c>
      <c r="AB46" s="14">
        <f t="shared" si="7"/>
        <v>0</v>
      </c>
      <c r="AC46" s="14">
        <v>0</v>
      </c>
      <c r="AD46" s="14">
        <f t="shared" si="8"/>
        <v>0</v>
      </c>
      <c r="AE46" s="14">
        <v>0</v>
      </c>
      <c r="AF46" s="14">
        <f t="shared" si="9"/>
        <v>0</v>
      </c>
    </row>
    <row r="47" spans="1:32" ht="24" x14ac:dyDescent="0.2">
      <c r="A47" s="29">
        <v>41</v>
      </c>
      <c r="B47" s="50" t="s">
        <v>146</v>
      </c>
      <c r="C47" s="30"/>
      <c r="D47" s="48" t="s">
        <v>122</v>
      </c>
      <c r="E47" s="53" t="s">
        <v>31</v>
      </c>
      <c r="F47" s="48" t="s">
        <v>123</v>
      </c>
      <c r="G47" s="31"/>
      <c r="H47" s="10">
        <v>0</v>
      </c>
      <c r="I47" s="10">
        <v>0</v>
      </c>
      <c r="J47" s="10">
        <v>0</v>
      </c>
      <c r="K47" s="31">
        <v>0</v>
      </c>
      <c r="L47" s="31">
        <v>0</v>
      </c>
      <c r="M47" s="31">
        <v>0</v>
      </c>
      <c r="N47" s="14">
        <f t="shared" si="1"/>
        <v>0</v>
      </c>
      <c r="O47" s="32">
        <v>0</v>
      </c>
      <c r="P47" s="33">
        <f t="shared" si="2"/>
        <v>0</v>
      </c>
      <c r="Q47" s="33">
        <f t="shared" si="3"/>
        <v>0</v>
      </c>
      <c r="R47" s="33">
        <f t="shared" si="10"/>
        <v>0</v>
      </c>
      <c r="S47" s="33">
        <f t="shared" si="4"/>
        <v>0</v>
      </c>
      <c r="T47" s="33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14">
        <v>0</v>
      </c>
      <c r="AB47" s="14">
        <f t="shared" si="7"/>
        <v>0</v>
      </c>
      <c r="AC47" s="14">
        <v>0</v>
      </c>
      <c r="AD47" s="14">
        <f t="shared" si="8"/>
        <v>0</v>
      </c>
      <c r="AE47" s="14">
        <v>0</v>
      </c>
      <c r="AF47" s="14">
        <f t="shared" si="9"/>
        <v>0</v>
      </c>
    </row>
    <row r="48" spans="1:32" ht="36" x14ac:dyDescent="0.2">
      <c r="A48" s="29">
        <v>42</v>
      </c>
      <c r="B48" s="50" t="s">
        <v>146</v>
      </c>
      <c r="C48" s="30"/>
      <c r="D48" s="48" t="s">
        <v>124</v>
      </c>
      <c r="E48" s="53" t="s">
        <v>106</v>
      </c>
      <c r="F48" s="48" t="s">
        <v>125</v>
      </c>
      <c r="G48" s="31"/>
      <c r="H48" s="10">
        <v>18</v>
      </c>
      <c r="I48" s="10">
        <v>4</v>
      </c>
      <c r="J48" s="10">
        <v>9</v>
      </c>
      <c r="K48" s="31">
        <v>11</v>
      </c>
      <c r="L48" s="31">
        <v>12</v>
      </c>
      <c r="M48" s="31">
        <v>0</v>
      </c>
      <c r="N48" s="14">
        <f t="shared" si="1"/>
        <v>61.111111111111114</v>
      </c>
      <c r="O48" s="32">
        <v>13801.29</v>
      </c>
      <c r="P48" s="33">
        <f t="shared" si="2"/>
        <v>13801.29</v>
      </c>
      <c r="Q48" s="33">
        <f t="shared" si="3"/>
        <v>100</v>
      </c>
      <c r="R48" s="33">
        <f t="shared" si="10"/>
        <v>5005.7400000000016</v>
      </c>
      <c r="S48" s="33">
        <f t="shared" si="4"/>
        <v>36.270087796140807</v>
      </c>
      <c r="T48" s="33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14">
        <v>3261.19</v>
      </c>
      <c r="AA48" s="14">
        <v>0</v>
      </c>
      <c r="AB48" s="14">
        <f t="shared" si="7"/>
        <v>0</v>
      </c>
      <c r="AC48" s="14">
        <v>0</v>
      </c>
      <c r="AD48" s="14">
        <f t="shared" si="8"/>
        <v>0</v>
      </c>
      <c r="AE48" s="14">
        <v>0</v>
      </c>
      <c r="AF48" s="14">
        <f t="shared" si="9"/>
        <v>0</v>
      </c>
    </row>
    <row r="49" spans="1:32" ht="24" x14ac:dyDescent="0.2">
      <c r="A49" s="29">
        <v>43</v>
      </c>
      <c r="B49" s="50" t="s">
        <v>146</v>
      </c>
      <c r="C49" s="30"/>
      <c r="D49" s="48" t="s">
        <v>126</v>
      </c>
      <c r="E49" s="53" t="s">
        <v>31</v>
      </c>
      <c r="F49" s="48" t="s">
        <v>127</v>
      </c>
      <c r="G49" s="31"/>
      <c r="H49" s="10">
        <v>22</v>
      </c>
      <c r="I49" s="10">
        <v>4</v>
      </c>
      <c r="J49" s="10">
        <v>16</v>
      </c>
      <c r="K49" s="31">
        <v>11</v>
      </c>
      <c r="L49" s="31">
        <v>19</v>
      </c>
      <c r="M49" s="31">
        <v>0</v>
      </c>
      <c r="N49" s="14">
        <f t="shared" si="1"/>
        <v>50</v>
      </c>
      <c r="O49" s="32">
        <v>22324.080000000002</v>
      </c>
      <c r="P49" s="33">
        <f t="shared" si="2"/>
        <v>22324.080000000002</v>
      </c>
      <c r="Q49" s="33">
        <f t="shared" si="3"/>
        <v>100</v>
      </c>
      <c r="R49" s="33">
        <f t="shared" si="10"/>
        <v>9345.2000000000025</v>
      </c>
      <c r="S49" s="33">
        <f t="shared" si="4"/>
        <v>41.861523520790115</v>
      </c>
      <c r="T49" s="33">
        <v>12978.88</v>
      </c>
      <c r="U49" s="14">
        <f t="shared" si="5"/>
        <v>58.138476479209885</v>
      </c>
      <c r="V49" s="16">
        <v>2</v>
      </c>
      <c r="W49" s="16">
        <v>2</v>
      </c>
      <c r="X49" s="16">
        <v>0</v>
      </c>
      <c r="Y49" s="14">
        <f t="shared" si="6"/>
        <v>9.0909090909090917</v>
      </c>
      <c r="Z49" s="14">
        <v>3142.54</v>
      </c>
      <c r="AA49" s="14">
        <v>0</v>
      </c>
      <c r="AB49" s="14">
        <f t="shared" si="7"/>
        <v>0</v>
      </c>
      <c r="AC49" s="14">
        <v>0</v>
      </c>
      <c r="AD49" s="14">
        <f t="shared" si="8"/>
        <v>0</v>
      </c>
      <c r="AE49" s="14">
        <v>0</v>
      </c>
      <c r="AF49" s="14">
        <f t="shared" si="9"/>
        <v>0</v>
      </c>
    </row>
    <row r="50" spans="1:32" ht="24" x14ac:dyDescent="0.2">
      <c r="A50" s="29">
        <v>44</v>
      </c>
      <c r="B50" s="50" t="s">
        <v>146</v>
      </c>
      <c r="C50" s="30"/>
      <c r="D50" s="48" t="s">
        <v>128</v>
      </c>
      <c r="E50" s="53" t="s">
        <v>120</v>
      </c>
      <c r="F50" s="48" t="s">
        <v>129</v>
      </c>
      <c r="G50" s="31"/>
      <c r="H50" s="10">
        <v>9</v>
      </c>
      <c r="I50" s="10">
        <v>1</v>
      </c>
      <c r="J50" s="10">
        <v>8</v>
      </c>
      <c r="K50" s="31">
        <v>3</v>
      </c>
      <c r="L50" s="31">
        <v>3</v>
      </c>
      <c r="M50" s="31">
        <v>0</v>
      </c>
      <c r="N50" s="14">
        <f t="shared" si="1"/>
        <v>33.333333333333329</v>
      </c>
      <c r="O50" s="32">
        <v>3349.5</v>
      </c>
      <c r="P50" s="33">
        <f t="shared" si="2"/>
        <v>3349.5</v>
      </c>
      <c r="Q50" s="33">
        <f t="shared" si="3"/>
        <v>100</v>
      </c>
      <c r="R50" s="33">
        <f t="shared" si="10"/>
        <v>3349.5</v>
      </c>
      <c r="S50" s="33">
        <f t="shared" si="4"/>
        <v>100</v>
      </c>
      <c r="T50" s="33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12722.84</v>
      </c>
      <c r="AA50" s="14">
        <v>0</v>
      </c>
      <c r="AB50" s="14">
        <f t="shared" si="7"/>
        <v>0</v>
      </c>
      <c r="AC50" s="14">
        <v>0</v>
      </c>
      <c r="AD50" s="14">
        <f t="shared" si="8"/>
        <v>0</v>
      </c>
      <c r="AE50" s="14">
        <v>0</v>
      </c>
      <c r="AF50" s="14">
        <f t="shared" si="9"/>
        <v>0</v>
      </c>
    </row>
    <row r="51" spans="1:32" ht="36" x14ac:dyDescent="0.2">
      <c r="A51" s="29">
        <v>45</v>
      </c>
      <c r="B51" s="50" t="s">
        <v>146</v>
      </c>
      <c r="C51" s="30"/>
      <c r="D51" s="48" t="s">
        <v>130</v>
      </c>
      <c r="E51" s="53" t="s">
        <v>131</v>
      </c>
      <c r="F51" s="48" t="s">
        <v>132</v>
      </c>
      <c r="G51" s="31"/>
      <c r="H51" s="10">
        <v>8</v>
      </c>
      <c r="I51" s="10">
        <v>1</v>
      </c>
      <c r="J51" s="10">
        <v>6</v>
      </c>
      <c r="K51" s="31">
        <v>5</v>
      </c>
      <c r="L51" s="31">
        <v>7</v>
      </c>
      <c r="M51" s="31">
        <v>0</v>
      </c>
      <c r="N51" s="14">
        <f t="shared" si="1"/>
        <v>62.5</v>
      </c>
      <c r="O51" s="32">
        <v>5481.46</v>
      </c>
      <c r="P51" s="33">
        <f t="shared" si="2"/>
        <v>5481.46</v>
      </c>
      <c r="Q51" s="33">
        <f t="shared" si="3"/>
        <v>100</v>
      </c>
      <c r="R51" s="33">
        <f t="shared" si="10"/>
        <v>0</v>
      </c>
      <c r="S51" s="33">
        <f t="shared" si="4"/>
        <v>0</v>
      </c>
      <c r="T51" s="33">
        <v>5481.46</v>
      </c>
      <c r="U51" s="14">
        <f t="shared" si="5"/>
        <v>100</v>
      </c>
      <c r="V51" s="16">
        <v>0</v>
      </c>
      <c r="W51" s="16">
        <v>0</v>
      </c>
      <c r="X51" s="16">
        <v>0</v>
      </c>
      <c r="Y51" s="14">
        <f t="shared" si="6"/>
        <v>0</v>
      </c>
      <c r="Z51" s="14">
        <v>0</v>
      </c>
      <c r="AA51" s="14">
        <v>0</v>
      </c>
      <c r="AB51" s="14">
        <f t="shared" si="7"/>
        <v>0</v>
      </c>
      <c r="AC51" s="14">
        <v>0</v>
      </c>
      <c r="AD51" s="14">
        <f t="shared" si="8"/>
        <v>0</v>
      </c>
      <c r="AE51" s="14">
        <v>0</v>
      </c>
      <c r="AF51" s="14">
        <f t="shared" si="9"/>
        <v>0</v>
      </c>
    </row>
    <row r="52" spans="1:32" ht="36" x14ac:dyDescent="0.2">
      <c r="A52" s="29">
        <v>46</v>
      </c>
      <c r="B52" s="50" t="s">
        <v>146</v>
      </c>
      <c r="C52" s="30"/>
      <c r="D52" s="48" t="s">
        <v>133</v>
      </c>
      <c r="E52" s="53" t="s">
        <v>68</v>
      </c>
      <c r="F52" s="48" t="s">
        <v>134</v>
      </c>
      <c r="G52" s="31"/>
      <c r="H52" s="10">
        <v>6</v>
      </c>
      <c r="I52" s="10">
        <v>0</v>
      </c>
      <c r="J52" s="10">
        <v>4</v>
      </c>
      <c r="K52" s="31">
        <v>0</v>
      </c>
      <c r="L52" s="31">
        <v>0</v>
      </c>
      <c r="M52" s="31">
        <v>0</v>
      </c>
      <c r="N52" s="14">
        <f t="shared" si="1"/>
        <v>0</v>
      </c>
      <c r="O52" s="32">
        <v>0</v>
      </c>
      <c r="P52" s="33">
        <f t="shared" si="2"/>
        <v>0</v>
      </c>
      <c r="Q52" s="33">
        <f t="shared" si="3"/>
        <v>0</v>
      </c>
      <c r="R52" s="33">
        <f t="shared" si="10"/>
        <v>0</v>
      </c>
      <c r="S52" s="33">
        <f t="shared" si="4"/>
        <v>0</v>
      </c>
      <c r="T52" s="33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14">
        <v>0</v>
      </c>
      <c r="AB52" s="14">
        <f t="shared" si="7"/>
        <v>0</v>
      </c>
      <c r="AC52" s="14">
        <v>0</v>
      </c>
      <c r="AD52" s="14">
        <f t="shared" si="8"/>
        <v>0</v>
      </c>
      <c r="AE52" s="14">
        <v>0</v>
      </c>
      <c r="AF52" s="14">
        <f t="shared" si="9"/>
        <v>0</v>
      </c>
    </row>
    <row r="53" spans="1:32" ht="24" x14ac:dyDescent="0.2">
      <c r="A53" s="29">
        <v>47</v>
      </c>
      <c r="B53" s="50" t="s">
        <v>146</v>
      </c>
      <c r="C53" s="30"/>
      <c r="D53" s="48" t="s">
        <v>135</v>
      </c>
      <c r="E53" s="53" t="s">
        <v>136</v>
      </c>
      <c r="F53" s="48" t="s">
        <v>137</v>
      </c>
      <c r="G53" s="31"/>
      <c r="H53" s="10">
        <v>21</v>
      </c>
      <c r="I53" s="10">
        <v>2</v>
      </c>
      <c r="J53" s="10">
        <v>19</v>
      </c>
      <c r="K53" s="31">
        <v>21</v>
      </c>
      <c r="L53" s="31">
        <v>24</v>
      </c>
      <c r="M53" s="31">
        <v>3</v>
      </c>
      <c r="N53" s="14">
        <f t="shared" si="1"/>
        <v>100</v>
      </c>
      <c r="O53" s="32">
        <v>35215.5</v>
      </c>
      <c r="P53" s="33">
        <f t="shared" si="2"/>
        <v>35215.5</v>
      </c>
      <c r="Q53" s="33">
        <f t="shared" si="3"/>
        <v>100</v>
      </c>
      <c r="R53" s="33">
        <f t="shared" si="10"/>
        <v>12119.169999999998</v>
      </c>
      <c r="S53" s="33">
        <f t="shared" si="4"/>
        <v>34.414306200394705</v>
      </c>
      <c r="T53" s="33">
        <v>23096.33</v>
      </c>
      <c r="U53" s="14">
        <f t="shared" si="5"/>
        <v>65.585693799605295</v>
      </c>
      <c r="V53" s="16">
        <v>1</v>
      </c>
      <c r="W53" s="16">
        <v>1</v>
      </c>
      <c r="X53" s="16">
        <v>0</v>
      </c>
      <c r="Y53" s="14">
        <f t="shared" si="6"/>
        <v>4.7619047619047619</v>
      </c>
      <c r="Z53" s="14">
        <v>938.02</v>
      </c>
      <c r="AA53" s="14">
        <v>0</v>
      </c>
      <c r="AB53" s="14">
        <f t="shared" si="7"/>
        <v>0</v>
      </c>
      <c r="AC53" s="14">
        <v>0</v>
      </c>
      <c r="AD53" s="14">
        <f t="shared" si="8"/>
        <v>0</v>
      </c>
      <c r="AE53" s="14">
        <v>0</v>
      </c>
      <c r="AF53" s="14">
        <f t="shared" si="9"/>
        <v>0</v>
      </c>
    </row>
    <row r="54" spans="1:32" ht="36" x14ac:dyDescent="0.2">
      <c r="A54" s="29">
        <v>48</v>
      </c>
      <c r="B54" s="50" t="s">
        <v>146</v>
      </c>
      <c r="C54" s="30"/>
      <c r="D54" s="48" t="s">
        <v>138</v>
      </c>
      <c r="E54" s="53" t="s">
        <v>113</v>
      </c>
      <c r="F54" s="48" t="s">
        <v>139</v>
      </c>
      <c r="G54" s="31"/>
      <c r="H54" s="10">
        <v>21</v>
      </c>
      <c r="I54" s="10">
        <v>4</v>
      </c>
      <c r="J54" s="10">
        <v>17</v>
      </c>
      <c r="K54" s="31">
        <v>14</v>
      </c>
      <c r="L54" s="31">
        <v>14</v>
      </c>
      <c r="M54" s="31">
        <v>0</v>
      </c>
      <c r="N54" s="14">
        <f t="shared" si="1"/>
        <v>66.666666666666657</v>
      </c>
      <c r="O54" s="32">
        <v>20318.66</v>
      </c>
      <c r="P54" s="33">
        <f t="shared" si="2"/>
        <v>20318.66</v>
      </c>
      <c r="Q54" s="33">
        <f t="shared" si="3"/>
        <v>100</v>
      </c>
      <c r="R54" s="33">
        <f t="shared" si="10"/>
        <v>4993.7999999999993</v>
      </c>
      <c r="S54" s="33">
        <f t="shared" si="4"/>
        <v>24.577408155852794</v>
      </c>
      <c r="T54" s="33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14">
        <v>2687.64</v>
      </c>
      <c r="AA54" s="14">
        <v>0</v>
      </c>
      <c r="AB54" s="14">
        <f t="shared" si="7"/>
        <v>0</v>
      </c>
      <c r="AC54" s="14">
        <v>0</v>
      </c>
      <c r="AD54" s="14">
        <f t="shared" si="8"/>
        <v>0</v>
      </c>
      <c r="AE54" s="14">
        <v>0</v>
      </c>
      <c r="AF54" s="14">
        <f t="shared" si="9"/>
        <v>0</v>
      </c>
    </row>
    <row r="55" spans="1:32" ht="36" x14ac:dyDescent="0.2">
      <c r="A55" s="29">
        <v>49</v>
      </c>
      <c r="B55" s="50" t="s">
        <v>146</v>
      </c>
      <c r="C55" s="30"/>
      <c r="D55" s="48" t="s">
        <v>140</v>
      </c>
      <c r="E55" s="53" t="s">
        <v>113</v>
      </c>
      <c r="F55" s="48" t="s">
        <v>141</v>
      </c>
      <c r="G55" s="31"/>
      <c r="H55" s="10">
        <v>10</v>
      </c>
      <c r="I55" s="10">
        <v>0</v>
      </c>
      <c r="J55" s="10">
        <v>10</v>
      </c>
      <c r="K55" s="31">
        <v>8</v>
      </c>
      <c r="L55" s="31">
        <v>8</v>
      </c>
      <c r="M55" s="31">
        <v>0</v>
      </c>
      <c r="N55" s="14">
        <f t="shared" si="1"/>
        <v>80</v>
      </c>
      <c r="O55" s="32">
        <v>5063.0600000000004</v>
      </c>
      <c r="P55" s="33">
        <f t="shared" si="2"/>
        <v>5063.0600000000004</v>
      </c>
      <c r="Q55" s="33">
        <f t="shared" si="3"/>
        <v>100</v>
      </c>
      <c r="R55" s="33">
        <f t="shared" si="10"/>
        <v>3306.63</v>
      </c>
      <c r="S55" s="33">
        <f t="shared" si="4"/>
        <v>65.308923852373852</v>
      </c>
      <c r="T55" s="33">
        <v>1756.43</v>
      </c>
      <c r="U55" s="14">
        <f t="shared" si="5"/>
        <v>34.691076147626134</v>
      </c>
      <c r="V55" s="16">
        <v>2</v>
      </c>
      <c r="W55" s="16">
        <v>2</v>
      </c>
      <c r="X55" s="16">
        <v>0</v>
      </c>
      <c r="Y55" s="14">
        <f t="shared" si="6"/>
        <v>20</v>
      </c>
      <c r="Z55" s="14">
        <v>2877.65</v>
      </c>
      <c r="AA55" s="14">
        <v>0</v>
      </c>
      <c r="AB55" s="14">
        <f t="shared" si="7"/>
        <v>0</v>
      </c>
      <c r="AC55" s="14">
        <v>0</v>
      </c>
      <c r="AD55" s="14">
        <f t="shared" si="8"/>
        <v>0</v>
      </c>
      <c r="AE55" s="14">
        <v>0</v>
      </c>
      <c r="AF55" s="14">
        <f t="shared" si="9"/>
        <v>0</v>
      </c>
    </row>
    <row r="56" spans="1:32" ht="36" x14ac:dyDescent="0.2">
      <c r="A56" s="29">
        <v>50</v>
      </c>
      <c r="B56" s="50" t="s">
        <v>146</v>
      </c>
      <c r="C56" s="30"/>
      <c r="D56" s="48" t="s">
        <v>142</v>
      </c>
      <c r="E56" s="53" t="s">
        <v>68</v>
      </c>
      <c r="F56" s="48" t="s">
        <v>143</v>
      </c>
      <c r="G56" s="31"/>
      <c r="H56" s="10">
        <v>24</v>
      </c>
      <c r="I56" s="10">
        <v>2</v>
      </c>
      <c r="J56" s="10">
        <v>20</v>
      </c>
      <c r="K56" s="31">
        <v>12</v>
      </c>
      <c r="L56" s="31">
        <v>12</v>
      </c>
      <c r="M56" s="31">
        <v>1</v>
      </c>
      <c r="N56" s="14">
        <f t="shared" si="1"/>
        <v>50</v>
      </c>
      <c r="O56" s="32">
        <v>17496.89</v>
      </c>
      <c r="P56" s="33">
        <f t="shared" si="2"/>
        <v>17496.89</v>
      </c>
      <c r="Q56" s="33">
        <f t="shared" si="3"/>
        <v>100</v>
      </c>
      <c r="R56" s="33">
        <f t="shared" si="10"/>
        <v>8068.119999999999</v>
      </c>
      <c r="S56" s="33">
        <f t="shared" si="4"/>
        <v>46.11173757164844</v>
      </c>
      <c r="T56" s="33">
        <v>9428.77</v>
      </c>
      <c r="U56" s="14">
        <f t="shared" si="5"/>
        <v>53.888262428351553</v>
      </c>
      <c r="V56" s="16">
        <v>9</v>
      </c>
      <c r="W56" s="16">
        <v>10</v>
      </c>
      <c r="X56" s="16">
        <v>0</v>
      </c>
      <c r="Y56" s="14">
        <f t="shared" si="6"/>
        <v>37.5</v>
      </c>
      <c r="Z56" s="14">
        <v>4610.6099999999997</v>
      </c>
      <c r="AA56" s="14">
        <v>0</v>
      </c>
      <c r="AB56" s="14">
        <f t="shared" si="7"/>
        <v>0</v>
      </c>
      <c r="AC56" s="14">
        <v>0</v>
      </c>
      <c r="AD56" s="14">
        <f t="shared" si="8"/>
        <v>0</v>
      </c>
      <c r="AE56" s="14">
        <v>0</v>
      </c>
      <c r="AF56" s="14">
        <f t="shared" si="9"/>
        <v>0</v>
      </c>
    </row>
    <row r="57" spans="1:32" ht="24" x14ac:dyDescent="0.2">
      <c r="A57" s="29">
        <v>51</v>
      </c>
      <c r="B57" s="50" t="s">
        <v>146</v>
      </c>
      <c r="C57" s="30"/>
      <c r="D57" s="48" t="s">
        <v>144</v>
      </c>
      <c r="E57" s="53" t="s">
        <v>63</v>
      </c>
      <c r="F57" s="48" t="s">
        <v>145</v>
      </c>
      <c r="G57" s="31"/>
      <c r="H57" s="10">
        <v>145</v>
      </c>
      <c r="I57" s="10">
        <v>3</v>
      </c>
      <c r="J57" s="10">
        <v>139</v>
      </c>
      <c r="K57" s="31">
        <v>113</v>
      </c>
      <c r="L57" s="31">
        <v>53</v>
      </c>
      <c r="M57" s="31">
        <v>0</v>
      </c>
      <c r="N57" s="14">
        <f t="shared" si="1"/>
        <v>77.931034482758619</v>
      </c>
      <c r="O57" s="32">
        <v>42550.64</v>
      </c>
      <c r="P57" s="33">
        <f t="shared" si="2"/>
        <v>42550.64</v>
      </c>
      <c r="Q57" s="33">
        <f t="shared" si="3"/>
        <v>100</v>
      </c>
      <c r="R57" s="33">
        <f t="shared" si="10"/>
        <v>25650.6</v>
      </c>
      <c r="S57" s="33">
        <f t="shared" si="4"/>
        <v>60.282524540171423</v>
      </c>
      <c r="T57" s="33">
        <v>16900.04</v>
      </c>
      <c r="U57" s="14">
        <f t="shared" si="5"/>
        <v>39.71747545982857</v>
      </c>
      <c r="V57" s="16">
        <v>0</v>
      </c>
      <c r="W57" s="16">
        <v>0</v>
      </c>
      <c r="X57" s="16">
        <v>0</v>
      </c>
      <c r="Y57" s="14">
        <f t="shared" si="6"/>
        <v>0</v>
      </c>
      <c r="Z57" s="14">
        <v>0</v>
      </c>
      <c r="AA57" s="14">
        <v>0</v>
      </c>
      <c r="AB57" s="14">
        <f t="shared" si="7"/>
        <v>0</v>
      </c>
      <c r="AC57" s="14">
        <v>0</v>
      </c>
      <c r="AD57" s="14">
        <f t="shared" si="8"/>
        <v>0</v>
      </c>
      <c r="AE57" s="14">
        <v>0</v>
      </c>
      <c r="AF57" s="14">
        <f t="shared" si="9"/>
        <v>0</v>
      </c>
    </row>
    <row r="58" spans="1:32" x14ac:dyDescent="0.2">
      <c r="A58" s="262" t="s">
        <v>25</v>
      </c>
      <c r="B58" s="263"/>
      <c r="C58" s="263"/>
      <c r="D58" s="263"/>
      <c r="E58" s="263"/>
      <c r="F58" s="264"/>
      <c r="G58" s="31">
        <f>SUM(G7:G57)</f>
        <v>0</v>
      </c>
      <c r="H58" s="34">
        <f t="shared" ref="H58:M58" si="11">SUM(H7:H57)</f>
        <v>1073</v>
      </c>
      <c r="I58" s="34">
        <f t="shared" si="11"/>
        <v>161</v>
      </c>
      <c r="J58" s="34">
        <f t="shared" si="11"/>
        <v>841</v>
      </c>
      <c r="K58" s="34">
        <f t="shared" si="11"/>
        <v>639</v>
      </c>
      <c r="L58" s="34">
        <f t="shared" si="11"/>
        <v>677</v>
      </c>
      <c r="M58" s="34">
        <f t="shared" si="11"/>
        <v>17</v>
      </c>
      <c r="N58" s="14">
        <f>IF(H58=0,0,K58/H58)*100</f>
        <v>59.55265610438024</v>
      </c>
      <c r="O58" s="34">
        <f>SUM(O7:O57)</f>
        <v>702095.20000000007</v>
      </c>
      <c r="P58" s="35">
        <f>SUM(P7:P57)</f>
        <v>702095.20000000007</v>
      </c>
      <c r="Q58" s="33">
        <f>IF(O58=0,0,P58/O58)*100</f>
        <v>100</v>
      </c>
      <c r="R58" s="35">
        <f>SUM(R7:R57)</f>
        <v>355336.87000000005</v>
      </c>
      <c r="S58" s="33">
        <f>IF(P58=0,0,R58/P58)*100</f>
        <v>50.61092427351732</v>
      </c>
      <c r="T58" s="35">
        <f>SUM(T7:T57)</f>
        <v>344702.64999999997</v>
      </c>
      <c r="U58" s="14">
        <f>IF(P58=0,0,T58/P58)*100</f>
        <v>49.096283523943754</v>
      </c>
      <c r="V58" s="34">
        <f>SUM(V7:V57)</f>
        <v>82</v>
      </c>
      <c r="W58" s="34">
        <f>SUM(W7:W57)</f>
        <v>90</v>
      </c>
      <c r="X58" s="34">
        <f>SUM(X7:X57)</f>
        <v>0</v>
      </c>
      <c r="Y58" s="14">
        <f>IF(H58=0,0,V58/H58)*100</f>
        <v>7.6421248835041933</v>
      </c>
      <c r="Z58" s="34">
        <f>SUM(Z7:Z57)</f>
        <v>86183.680000000008</v>
      </c>
      <c r="AA58" s="36">
        <f>SUM(AA7:AA57)</f>
        <v>0</v>
      </c>
      <c r="AB58" s="14">
        <f>IF(Z58=0,0,AA58/Z58)*100</f>
        <v>0</v>
      </c>
      <c r="AC58" s="36">
        <f>SUM(AC7:AC57)</f>
        <v>0</v>
      </c>
      <c r="AD58" s="14">
        <f>IF(AA58=0,0,AC58/AA58)*100</f>
        <v>0</v>
      </c>
      <c r="AE58" s="36">
        <f>SUM(AE7:AE57)</f>
        <v>0</v>
      </c>
      <c r="AF58" s="14">
        <f>IF(AA58=0,0,AE58/AA58)*100</f>
        <v>0</v>
      </c>
    </row>
  </sheetData>
  <mergeCells count="35">
    <mergeCell ref="A58:F58"/>
    <mergeCell ref="V4:V5"/>
    <mergeCell ref="W4:W5"/>
    <mergeCell ref="X4:X5"/>
    <mergeCell ref="Y4:Y5"/>
    <mergeCell ref="M4:M5"/>
    <mergeCell ref="E2:E5"/>
    <mergeCell ref="F2:F5"/>
    <mergeCell ref="G2:G5"/>
    <mergeCell ref="H2:J3"/>
    <mergeCell ref="K2:U2"/>
    <mergeCell ref="H4:H5"/>
    <mergeCell ref="I4:I5"/>
    <mergeCell ref="J4:J5"/>
    <mergeCell ref="A1:AF1"/>
    <mergeCell ref="A2:A5"/>
    <mergeCell ref="B2:B5"/>
    <mergeCell ref="C2:C5"/>
    <mergeCell ref="D2:D5"/>
    <mergeCell ref="N4:N5"/>
    <mergeCell ref="O4:O5"/>
    <mergeCell ref="P4:Q4"/>
    <mergeCell ref="R4:S4"/>
    <mergeCell ref="T4:U4"/>
    <mergeCell ref="V2:AF2"/>
    <mergeCell ref="K3:O3"/>
    <mergeCell ref="P3:U3"/>
    <mergeCell ref="AE4:AF4"/>
    <mergeCell ref="AA4:AB4"/>
    <mergeCell ref="AA3:AF3"/>
    <mergeCell ref="AC4:AD4"/>
    <mergeCell ref="K4:K5"/>
    <mergeCell ref="L4:L5"/>
    <mergeCell ref="V3:Z3"/>
    <mergeCell ref="Z4:Z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workbookViewId="0">
      <selection sqref="A1:AF1"/>
    </sheetView>
  </sheetViews>
  <sheetFormatPr defaultColWidth="9.7109375" defaultRowHeight="12.75" x14ac:dyDescent="0.2"/>
  <cols>
    <col min="1" max="1" width="3.7109375" style="3" customWidth="1"/>
    <col min="2" max="2" width="10.85546875" style="51" customWidth="1"/>
    <col min="3" max="3" width="7.5703125" style="3" customWidth="1"/>
    <col min="4" max="4" width="12.140625" style="49" customWidth="1"/>
    <col min="5" max="5" width="11.5703125" style="54" customWidth="1"/>
    <col min="6" max="6" width="9.85546875" style="49" customWidth="1"/>
    <col min="7" max="7" width="7" style="3" customWidth="1"/>
    <col min="8" max="8" width="6.42578125" style="3" customWidth="1"/>
    <col min="9" max="9" width="8.28515625" style="3" customWidth="1"/>
    <col min="10" max="10" width="6.5703125" style="3" customWidth="1"/>
    <col min="11" max="11" width="6.7109375" style="3" customWidth="1"/>
    <col min="12" max="12" width="7.42578125" style="3" customWidth="1"/>
    <col min="13" max="13" width="7.7109375" style="3" customWidth="1"/>
    <col min="14" max="14" width="8.7109375" style="3" customWidth="1"/>
    <col min="15" max="15" width="9.7109375" style="37"/>
    <col min="16" max="16" width="9" style="37" bestFit="1" customWidth="1"/>
    <col min="17" max="17" width="9" style="3" customWidth="1"/>
    <col min="18" max="18" width="9" style="37" bestFit="1" customWidth="1"/>
    <col min="19" max="19" width="11" style="3" customWidth="1"/>
    <col min="20" max="20" width="9.85546875" style="37" customWidth="1"/>
    <col min="21" max="21" width="9.5703125" style="3" customWidth="1"/>
    <col min="22" max="22" width="7.140625" style="3" customWidth="1"/>
    <col min="23" max="24" width="6.5703125" style="3" customWidth="1"/>
    <col min="25" max="25" width="7.42578125" style="3" customWidth="1"/>
    <col min="26" max="26" width="9.28515625" style="3" customWidth="1"/>
    <col min="27" max="27" width="7.7109375" style="3" customWidth="1"/>
    <col min="28" max="29" width="7.5703125" style="3" customWidth="1"/>
    <col min="30" max="30" width="8.28515625" style="3" customWidth="1"/>
    <col min="31" max="31" width="7.28515625" style="3" customWidth="1"/>
    <col min="32" max="32" width="7.5703125" style="3" customWidth="1"/>
    <col min="33" max="16384" width="9.7109375" style="3"/>
  </cols>
  <sheetData>
    <row r="1" spans="1:32" s="4" customFormat="1" ht="48" customHeight="1" x14ac:dyDescent="0.2">
      <c r="A1" s="294" t="s">
        <v>154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</row>
    <row r="2" spans="1:32" s="4" customFormat="1" ht="26.25" customHeight="1" x14ac:dyDescent="0.2">
      <c r="A2" s="280" t="s">
        <v>3</v>
      </c>
      <c r="B2" s="280" t="s">
        <v>21</v>
      </c>
      <c r="C2" s="280" t="s">
        <v>22</v>
      </c>
      <c r="D2" s="280" t="s">
        <v>1</v>
      </c>
      <c r="E2" s="277" t="s">
        <v>4</v>
      </c>
      <c r="F2" s="277" t="s">
        <v>0</v>
      </c>
      <c r="G2" s="280" t="s">
        <v>20</v>
      </c>
      <c r="H2" s="283" t="s">
        <v>11</v>
      </c>
      <c r="I2" s="284"/>
      <c r="J2" s="285"/>
      <c r="K2" s="289" t="s">
        <v>12</v>
      </c>
      <c r="L2" s="290"/>
      <c r="M2" s="290"/>
      <c r="N2" s="290"/>
      <c r="O2" s="290"/>
      <c r="P2" s="290"/>
      <c r="Q2" s="290"/>
      <c r="R2" s="290"/>
      <c r="S2" s="290"/>
      <c r="T2" s="290"/>
      <c r="U2" s="291"/>
      <c r="V2" s="289" t="s">
        <v>13</v>
      </c>
      <c r="W2" s="290"/>
      <c r="X2" s="290"/>
      <c r="Y2" s="290"/>
      <c r="Z2" s="290"/>
      <c r="AA2" s="290"/>
      <c r="AB2" s="290"/>
      <c r="AC2" s="290"/>
      <c r="AD2" s="290"/>
      <c r="AE2" s="290"/>
      <c r="AF2" s="291"/>
    </row>
    <row r="3" spans="1:32" ht="39.75" customHeight="1" x14ac:dyDescent="0.2">
      <c r="A3" s="281"/>
      <c r="B3" s="281"/>
      <c r="C3" s="281"/>
      <c r="D3" s="281"/>
      <c r="E3" s="278"/>
      <c r="F3" s="278"/>
      <c r="G3" s="281"/>
      <c r="H3" s="286"/>
      <c r="I3" s="287"/>
      <c r="J3" s="288"/>
      <c r="K3" s="289" t="s">
        <v>17</v>
      </c>
      <c r="L3" s="290"/>
      <c r="M3" s="290"/>
      <c r="N3" s="290"/>
      <c r="O3" s="291"/>
      <c r="P3" s="289" t="s">
        <v>18</v>
      </c>
      <c r="Q3" s="290"/>
      <c r="R3" s="290"/>
      <c r="S3" s="290"/>
      <c r="T3" s="290"/>
      <c r="U3" s="291"/>
      <c r="V3" s="289" t="s">
        <v>17</v>
      </c>
      <c r="W3" s="290"/>
      <c r="X3" s="290"/>
      <c r="Y3" s="290"/>
      <c r="Z3" s="291"/>
      <c r="AA3" s="289" t="s">
        <v>26</v>
      </c>
      <c r="AB3" s="290"/>
      <c r="AC3" s="290"/>
      <c r="AD3" s="290"/>
      <c r="AE3" s="290"/>
      <c r="AF3" s="291"/>
    </row>
    <row r="4" spans="1:32" ht="42" customHeight="1" x14ac:dyDescent="0.2">
      <c r="A4" s="281"/>
      <c r="B4" s="281"/>
      <c r="C4" s="281"/>
      <c r="D4" s="281"/>
      <c r="E4" s="278"/>
      <c r="F4" s="278"/>
      <c r="G4" s="281"/>
      <c r="H4" s="280" t="s">
        <v>10</v>
      </c>
      <c r="I4" s="280" t="s">
        <v>5</v>
      </c>
      <c r="J4" s="280" t="s">
        <v>6</v>
      </c>
      <c r="K4" s="280" t="s">
        <v>9</v>
      </c>
      <c r="L4" s="280" t="s">
        <v>24</v>
      </c>
      <c r="M4" s="280" t="s">
        <v>23</v>
      </c>
      <c r="N4" s="280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292" t="s">
        <v>19</v>
      </c>
      <c r="P4" s="289" t="s">
        <v>14</v>
      </c>
      <c r="Q4" s="291"/>
      <c r="R4" s="289" t="s">
        <v>15</v>
      </c>
      <c r="S4" s="291"/>
      <c r="T4" s="289" t="s">
        <v>16</v>
      </c>
      <c r="U4" s="291"/>
      <c r="V4" s="280" t="s">
        <v>9</v>
      </c>
      <c r="W4" s="280" t="s">
        <v>24</v>
      </c>
      <c r="X4" s="280" t="s">
        <v>23</v>
      </c>
      <c r="Y4" s="280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96" t="s">
        <v>19</v>
      </c>
      <c r="AA4" s="289" t="s">
        <v>2</v>
      </c>
      <c r="AB4" s="291"/>
      <c r="AC4" s="289" t="s">
        <v>7</v>
      </c>
      <c r="AD4" s="291"/>
      <c r="AE4" s="289" t="s">
        <v>16</v>
      </c>
      <c r="AF4" s="291"/>
    </row>
    <row r="5" spans="1:32" ht="159.75" customHeight="1" x14ac:dyDescent="0.2">
      <c r="A5" s="282"/>
      <c r="B5" s="282"/>
      <c r="C5" s="282"/>
      <c r="D5" s="282"/>
      <c r="E5" s="279"/>
      <c r="F5" s="279"/>
      <c r="G5" s="282"/>
      <c r="H5" s="282"/>
      <c r="I5" s="282"/>
      <c r="J5" s="282"/>
      <c r="K5" s="282"/>
      <c r="L5" s="282"/>
      <c r="M5" s="282"/>
      <c r="N5" s="282"/>
      <c r="O5" s="293"/>
      <c r="P5" s="42" t="s">
        <v>8</v>
      </c>
      <c r="Q5" s="43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42" t="s">
        <v>8</v>
      </c>
      <c r="S5" s="43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42" t="s">
        <v>8</v>
      </c>
      <c r="U5" s="43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82"/>
      <c r="W5" s="282"/>
      <c r="X5" s="282"/>
      <c r="Y5" s="282"/>
      <c r="Z5" s="297"/>
      <c r="AA5" s="42" t="str">
        <f>"сума, грн.
(гр."&amp;T6&amp;"+гр."&amp;Z6&amp;")"</f>
        <v>сума, грн.
(гр.20+гр.26)</v>
      </c>
      <c r="AB5" s="43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42" t="s">
        <v>8</v>
      </c>
      <c r="AD5" s="43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42" t="s">
        <v>8</v>
      </c>
      <c r="AF5" s="43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</row>
    <row r="6" spans="1:32" ht="26.25" customHeight="1" x14ac:dyDescent="0.2">
      <c r="A6" s="7">
        <v>1</v>
      </c>
      <c r="B6" s="43">
        <f>A6+1</f>
        <v>2</v>
      </c>
      <c r="C6" s="7">
        <f t="shared" ref="C6:AD6" si="0">B6+1</f>
        <v>3</v>
      </c>
      <c r="D6" s="47">
        <f t="shared" si="0"/>
        <v>4</v>
      </c>
      <c r="E6" s="52">
        <f t="shared" si="0"/>
        <v>5</v>
      </c>
      <c r="F6" s="47">
        <f t="shared" si="0"/>
        <v>6</v>
      </c>
      <c r="G6" s="7">
        <f t="shared" si="0"/>
        <v>7</v>
      </c>
      <c r="H6" s="7">
        <f t="shared" si="0"/>
        <v>8</v>
      </c>
      <c r="I6" s="7">
        <f t="shared" si="0"/>
        <v>9</v>
      </c>
      <c r="J6" s="7">
        <f t="shared" si="0"/>
        <v>10</v>
      </c>
      <c r="K6" s="7">
        <f t="shared" si="0"/>
        <v>11</v>
      </c>
      <c r="L6" s="7">
        <f t="shared" si="0"/>
        <v>12</v>
      </c>
      <c r="M6" s="7">
        <f t="shared" si="0"/>
        <v>13</v>
      </c>
      <c r="N6" s="7">
        <f t="shared" si="0"/>
        <v>14</v>
      </c>
      <c r="O6" s="7">
        <f t="shared" si="0"/>
        <v>15</v>
      </c>
      <c r="P6" s="7">
        <f t="shared" si="0"/>
        <v>16</v>
      </c>
      <c r="Q6" s="7">
        <f t="shared" si="0"/>
        <v>17</v>
      </c>
      <c r="R6" s="7">
        <f t="shared" si="0"/>
        <v>18</v>
      </c>
      <c r="S6" s="7">
        <f t="shared" si="0"/>
        <v>19</v>
      </c>
      <c r="T6" s="7">
        <f t="shared" si="0"/>
        <v>20</v>
      </c>
      <c r="U6" s="7">
        <f t="shared" si="0"/>
        <v>21</v>
      </c>
      <c r="V6" s="7">
        <f t="shared" si="0"/>
        <v>22</v>
      </c>
      <c r="W6" s="7">
        <f t="shared" si="0"/>
        <v>23</v>
      </c>
      <c r="X6" s="7">
        <f t="shared" si="0"/>
        <v>24</v>
      </c>
      <c r="Y6" s="7">
        <f t="shared" si="0"/>
        <v>25</v>
      </c>
      <c r="Z6" s="7">
        <f t="shared" si="0"/>
        <v>26</v>
      </c>
      <c r="AA6" s="7">
        <f t="shared" si="0"/>
        <v>27</v>
      </c>
      <c r="AB6" s="7">
        <f t="shared" si="0"/>
        <v>28</v>
      </c>
      <c r="AC6" s="7">
        <f t="shared" si="0"/>
        <v>29</v>
      </c>
      <c r="AD6" s="7">
        <f t="shared" si="0"/>
        <v>30</v>
      </c>
      <c r="AE6" s="7">
        <v>31</v>
      </c>
      <c r="AF6" s="7">
        <v>32</v>
      </c>
    </row>
    <row r="7" spans="1:32" ht="36" x14ac:dyDescent="0.2">
      <c r="A7" s="29">
        <v>1</v>
      </c>
      <c r="B7" s="50" t="s">
        <v>146</v>
      </c>
      <c r="C7" s="30"/>
      <c r="D7" s="48" t="s">
        <v>27</v>
      </c>
      <c r="E7" s="53" t="s">
        <v>28</v>
      </c>
      <c r="F7" s="48" t="s">
        <v>29</v>
      </c>
      <c r="G7" s="31"/>
      <c r="H7" s="10">
        <v>29</v>
      </c>
      <c r="I7" s="10">
        <v>4</v>
      </c>
      <c r="J7" s="10">
        <v>24</v>
      </c>
      <c r="K7" s="31">
        <v>22</v>
      </c>
      <c r="L7" s="31">
        <v>30</v>
      </c>
      <c r="M7" s="31">
        <v>0</v>
      </c>
      <c r="N7" s="14">
        <f t="shared" ref="N7:N57" si="1">IF(H7=0,0,K7/H7)*100</f>
        <v>75.862068965517238</v>
      </c>
      <c r="O7" s="32">
        <v>28747.35</v>
      </c>
      <c r="P7" s="33">
        <f t="shared" ref="P7:P57" si="2">O7</f>
        <v>28747.35</v>
      </c>
      <c r="Q7" s="33">
        <f t="shared" ref="Q7:Q57" si="3">IF(O7=0,0,P7/O7)*100</f>
        <v>100</v>
      </c>
      <c r="R7" s="33">
        <f>P7-T7</f>
        <v>21103</v>
      </c>
      <c r="S7" s="33">
        <f t="shared" ref="S7:S57" si="4">IF(P7=0,0,R7/P7)*100</f>
        <v>73.408505479635522</v>
      </c>
      <c r="T7" s="33">
        <v>7644.35</v>
      </c>
      <c r="U7" s="14">
        <f t="shared" ref="U7:U57" si="5">IF(P7=0,0,T7/P7)*100</f>
        <v>26.591494520364488</v>
      </c>
      <c r="V7" s="16">
        <v>7</v>
      </c>
      <c r="W7" s="16">
        <v>10</v>
      </c>
      <c r="X7" s="16">
        <v>0</v>
      </c>
      <c r="Y7" s="14">
        <f t="shared" ref="Y7:Y57" si="6">IF(H7=0,0,V7/H7)*100</f>
        <v>24.137931034482758</v>
      </c>
      <c r="Z7" s="14">
        <v>11365.65</v>
      </c>
      <c r="AA7" s="14">
        <v>0</v>
      </c>
      <c r="AB7" s="14">
        <f t="shared" ref="AB7:AB57" si="7">IF(Z7=0,0,AA7/Z7)*100</f>
        <v>0</v>
      </c>
      <c r="AC7" s="14">
        <v>0</v>
      </c>
      <c r="AD7" s="14">
        <f t="shared" ref="AD7:AD57" si="8">IF(AA7=0,0,AC7/AA7)*100</f>
        <v>0</v>
      </c>
      <c r="AE7" s="14">
        <v>0</v>
      </c>
      <c r="AF7" s="14">
        <f t="shared" ref="AF7:AF57" si="9">IF(AA7=0,0,AE7/AA7)*100</f>
        <v>0</v>
      </c>
    </row>
    <row r="8" spans="1:32" ht="36" x14ac:dyDescent="0.2">
      <c r="A8" s="29">
        <v>2</v>
      </c>
      <c r="B8" s="50" t="s">
        <v>146</v>
      </c>
      <c r="C8" s="30"/>
      <c r="D8" s="48" t="s">
        <v>30</v>
      </c>
      <c r="E8" s="53" t="s">
        <v>31</v>
      </c>
      <c r="F8" s="48" t="s">
        <v>32</v>
      </c>
      <c r="G8" s="31"/>
      <c r="H8" s="10">
        <v>11</v>
      </c>
      <c r="I8" s="10">
        <v>2</v>
      </c>
      <c r="J8" s="10">
        <v>8</v>
      </c>
      <c r="K8" s="31">
        <v>3</v>
      </c>
      <c r="L8" s="31">
        <v>3</v>
      </c>
      <c r="M8" s="31">
        <v>0</v>
      </c>
      <c r="N8" s="14">
        <f t="shared" si="1"/>
        <v>27.27272727272727</v>
      </c>
      <c r="O8" s="32">
        <v>2055.6799999999998</v>
      </c>
      <c r="P8" s="33">
        <f t="shared" si="2"/>
        <v>2055.6799999999998</v>
      </c>
      <c r="Q8" s="33">
        <f t="shared" si="3"/>
        <v>100</v>
      </c>
      <c r="R8" s="33">
        <v>0</v>
      </c>
      <c r="S8" s="33">
        <f t="shared" si="4"/>
        <v>0</v>
      </c>
      <c r="T8" s="33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14">
        <v>0</v>
      </c>
      <c r="AB8" s="14">
        <f t="shared" si="7"/>
        <v>0</v>
      </c>
      <c r="AC8" s="14">
        <v>0</v>
      </c>
      <c r="AD8" s="14">
        <f t="shared" si="8"/>
        <v>0</v>
      </c>
      <c r="AE8" s="14">
        <v>0</v>
      </c>
      <c r="AF8" s="14">
        <f t="shared" si="9"/>
        <v>0</v>
      </c>
    </row>
    <row r="9" spans="1:32" ht="36" x14ac:dyDescent="0.2">
      <c r="A9" s="29">
        <v>3</v>
      </c>
      <c r="B9" s="50" t="s">
        <v>146</v>
      </c>
      <c r="C9" s="30"/>
      <c r="D9" s="48" t="s">
        <v>33</v>
      </c>
      <c r="E9" s="53" t="s">
        <v>34</v>
      </c>
      <c r="F9" s="48" t="s">
        <v>35</v>
      </c>
      <c r="G9" s="31"/>
      <c r="H9" s="10">
        <v>33</v>
      </c>
      <c r="I9" s="10">
        <v>4</v>
      </c>
      <c r="J9" s="10">
        <v>29</v>
      </c>
      <c r="K9" s="31">
        <v>17</v>
      </c>
      <c r="L9" s="31">
        <v>17</v>
      </c>
      <c r="M9" s="31">
        <v>0</v>
      </c>
      <c r="N9" s="14">
        <f t="shared" si="1"/>
        <v>51.515151515151516</v>
      </c>
      <c r="O9" s="32">
        <v>26929.119999999999</v>
      </c>
      <c r="P9" s="33">
        <f t="shared" si="2"/>
        <v>26929.119999999999</v>
      </c>
      <c r="Q9" s="33">
        <f t="shared" si="3"/>
        <v>100</v>
      </c>
      <c r="R9" s="33">
        <v>0</v>
      </c>
      <c r="S9" s="33">
        <f t="shared" si="4"/>
        <v>0</v>
      </c>
      <c r="T9" s="33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14">
        <v>0</v>
      </c>
      <c r="AB9" s="14">
        <f t="shared" si="7"/>
        <v>0</v>
      </c>
      <c r="AC9" s="14">
        <v>0</v>
      </c>
      <c r="AD9" s="14">
        <f t="shared" si="8"/>
        <v>0</v>
      </c>
      <c r="AE9" s="14">
        <v>0</v>
      </c>
      <c r="AF9" s="14">
        <f t="shared" si="9"/>
        <v>0</v>
      </c>
    </row>
    <row r="10" spans="1:32" ht="36" x14ac:dyDescent="0.2">
      <c r="A10" s="29">
        <v>4</v>
      </c>
      <c r="B10" s="50" t="s">
        <v>146</v>
      </c>
      <c r="C10" s="30"/>
      <c r="D10" s="48" t="s">
        <v>36</v>
      </c>
      <c r="E10" s="53" t="s">
        <v>31</v>
      </c>
      <c r="F10" s="48" t="s">
        <v>37</v>
      </c>
      <c r="G10" s="31"/>
      <c r="H10" s="10">
        <v>1</v>
      </c>
      <c r="I10" s="10">
        <v>0</v>
      </c>
      <c r="J10" s="10">
        <v>1</v>
      </c>
      <c r="K10" s="31">
        <v>0</v>
      </c>
      <c r="L10" s="31">
        <v>0</v>
      </c>
      <c r="M10" s="31">
        <v>0</v>
      </c>
      <c r="N10" s="14">
        <f t="shared" si="1"/>
        <v>0</v>
      </c>
      <c r="O10" s="32">
        <v>0</v>
      </c>
      <c r="P10" s="33">
        <f t="shared" si="2"/>
        <v>0</v>
      </c>
      <c r="Q10" s="33">
        <f t="shared" si="3"/>
        <v>0</v>
      </c>
      <c r="R10" s="33">
        <v>0</v>
      </c>
      <c r="S10" s="33">
        <f t="shared" si="4"/>
        <v>0</v>
      </c>
      <c r="T10" s="33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14">
        <v>0</v>
      </c>
      <c r="AB10" s="14">
        <f t="shared" si="7"/>
        <v>0</v>
      </c>
      <c r="AC10" s="14">
        <v>0</v>
      </c>
      <c r="AD10" s="14">
        <f t="shared" si="8"/>
        <v>0</v>
      </c>
      <c r="AE10" s="14">
        <v>0</v>
      </c>
      <c r="AF10" s="14">
        <f t="shared" si="9"/>
        <v>0</v>
      </c>
    </row>
    <row r="11" spans="1:32" ht="24" x14ac:dyDescent="0.2">
      <c r="A11" s="29">
        <v>5</v>
      </c>
      <c r="B11" s="50" t="s">
        <v>146</v>
      </c>
      <c r="C11" s="30"/>
      <c r="D11" s="48" t="s">
        <v>38</v>
      </c>
      <c r="E11" s="53" t="s">
        <v>31</v>
      </c>
      <c r="F11" s="48" t="s">
        <v>39</v>
      </c>
      <c r="G11" s="31"/>
      <c r="H11" s="10">
        <v>4</v>
      </c>
      <c r="I11" s="10">
        <v>0</v>
      </c>
      <c r="J11" s="10">
        <v>4</v>
      </c>
      <c r="K11" s="31">
        <v>0</v>
      </c>
      <c r="L11" s="31">
        <v>0</v>
      </c>
      <c r="M11" s="31">
        <v>0</v>
      </c>
      <c r="N11" s="14">
        <f t="shared" si="1"/>
        <v>0</v>
      </c>
      <c r="O11" s="32">
        <v>0</v>
      </c>
      <c r="P11" s="33">
        <f t="shared" si="2"/>
        <v>0</v>
      </c>
      <c r="Q11" s="33">
        <f t="shared" si="3"/>
        <v>0</v>
      </c>
      <c r="R11" s="33">
        <v>0</v>
      </c>
      <c r="S11" s="33">
        <f t="shared" si="4"/>
        <v>0</v>
      </c>
      <c r="T11" s="33">
        <f>O11-R11</f>
        <v>0</v>
      </c>
      <c r="U11" s="14">
        <f t="shared" si="5"/>
        <v>0</v>
      </c>
      <c r="V11" s="16">
        <v>0</v>
      </c>
      <c r="W11" s="16">
        <v>0</v>
      </c>
      <c r="X11" s="16">
        <v>0</v>
      </c>
      <c r="Y11" s="14">
        <f t="shared" si="6"/>
        <v>0</v>
      </c>
      <c r="Z11" s="14">
        <v>0</v>
      </c>
      <c r="AA11" s="14">
        <v>0</v>
      </c>
      <c r="AB11" s="14">
        <f t="shared" si="7"/>
        <v>0</v>
      </c>
      <c r="AC11" s="14">
        <v>0</v>
      </c>
      <c r="AD11" s="14">
        <f t="shared" si="8"/>
        <v>0</v>
      </c>
      <c r="AE11" s="14">
        <v>0</v>
      </c>
      <c r="AF11" s="14">
        <f t="shared" si="9"/>
        <v>0</v>
      </c>
    </row>
    <row r="12" spans="1:32" ht="24" x14ac:dyDescent="0.2">
      <c r="A12" s="29">
        <v>6</v>
      </c>
      <c r="B12" s="50" t="s">
        <v>146</v>
      </c>
      <c r="C12" s="30"/>
      <c r="D12" s="48" t="s">
        <v>40</v>
      </c>
      <c r="E12" s="53" t="s">
        <v>31</v>
      </c>
      <c r="F12" s="48" t="s">
        <v>41</v>
      </c>
      <c r="G12" s="31"/>
      <c r="H12" s="10">
        <v>10</v>
      </c>
      <c r="I12" s="10">
        <v>1</v>
      </c>
      <c r="J12" s="10">
        <v>8</v>
      </c>
      <c r="K12" s="31">
        <v>9</v>
      </c>
      <c r="L12" s="31">
        <v>12</v>
      </c>
      <c r="M12" s="31">
        <v>1</v>
      </c>
      <c r="N12" s="14">
        <f t="shared" si="1"/>
        <v>90</v>
      </c>
      <c r="O12" s="32">
        <v>8535.26</v>
      </c>
      <c r="P12" s="33">
        <f t="shared" si="2"/>
        <v>8535.26</v>
      </c>
      <c r="Q12" s="33">
        <f t="shared" si="3"/>
        <v>100</v>
      </c>
      <c r="R12" s="33">
        <v>3776.24</v>
      </c>
      <c r="S12" s="33">
        <f t="shared" si="4"/>
        <v>44.242823300051782</v>
      </c>
      <c r="T12" s="33">
        <f>O12-R12</f>
        <v>4759.0200000000004</v>
      </c>
      <c r="U12" s="14">
        <f t="shared" si="5"/>
        <v>55.757176699948218</v>
      </c>
      <c r="V12" s="16">
        <v>0</v>
      </c>
      <c r="W12" s="16">
        <v>0</v>
      </c>
      <c r="X12" s="16">
        <v>0</v>
      </c>
      <c r="Y12" s="14">
        <f t="shared" si="6"/>
        <v>0</v>
      </c>
      <c r="Z12" s="14">
        <v>0</v>
      </c>
      <c r="AA12" s="14">
        <v>0</v>
      </c>
      <c r="AB12" s="14">
        <f t="shared" si="7"/>
        <v>0</v>
      </c>
      <c r="AC12" s="14">
        <v>0</v>
      </c>
      <c r="AD12" s="14">
        <f t="shared" si="8"/>
        <v>0</v>
      </c>
      <c r="AE12" s="14">
        <v>0</v>
      </c>
      <c r="AF12" s="14">
        <f t="shared" si="9"/>
        <v>0</v>
      </c>
    </row>
    <row r="13" spans="1:32" ht="36" x14ac:dyDescent="0.2">
      <c r="A13" s="29">
        <v>7</v>
      </c>
      <c r="B13" s="50" t="s">
        <v>146</v>
      </c>
      <c r="C13" s="30"/>
      <c r="D13" s="48" t="s">
        <v>42</v>
      </c>
      <c r="E13" s="53" t="s">
        <v>31</v>
      </c>
      <c r="F13" s="48" t="s">
        <v>43</v>
      </c>
      <c r="G13" s="31"/>
      <c r="H13" s="10">
        <v>32</v>
      </c>
      <c r="I13" s="10">
        <v>8</v>
      </c>
      <c r="J13" s="10">
        <v>20</v>
      </c>
      <c r="K13" s="31">
        <v>9</v>
      </c>
      <c r="L13" s="31">
        <v>9</v>
      </c>
      <c r="M13" s="31">
        <v>0</v>
      </c>
      <c r="N13" s="14">
        <f t="shared" si="1"/>
        <v>28.125</v>
      </c>
      <c r="O13" s="32">
        <v>15760.08</v>
      </c>
      <c r="P13" s="33">
        <f t="shared" si="2"/>
        <v>15760.08</v>
      </c>
      <c r="Q13" s="33">
        <f t="shared" si="3"/>
        <v>100</v>
      </c>
      <c r="R13" s="33">
        <v>2719.69</v>
      </c>
      <c r="S13" s="33">
        <f t="shared" si="4"/>
        <v>17.256828645539869</v>
      </c>
      <c r="T13" s="33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14">
        <v>0</v>
      </c>
      <c r="AB13" s="14">
        <f t="shared" si="7"/>
        <v>0</v>
      </c>
      <c r="AC13" s="14">
        <v>0</v>
      </c>
      <c r="AD13" s="14">
        <f t="shared" si="8"/>
        <v>0</v>
      </c>
      <c r="AE13" s="14">
        <v>0</v>
      </c>
      <c r="AF13" s="14">
        <f t="shared" si="9"/>
        <v>0</v>
      </c>
    </row>
    <row r="14" spans="1:32" ht="36" x14ac:dyDescent="0.2">
      <c r="A14" s="29">
        <v>8</v>
      </c>
      <c r="B14" s="50" t="s">
        <v>146</v>
      </c>
      <c r="C14" s="30"/>
      <c r="D14" s="48" t="s">
        <v>44</v>
      </c>
      <c r="E14" s="53" t="s">
        <v>45</v>
      </c>
      <c r="F14" s="48" t="s">
        <v>46</v>
      </c>
      <c r="G14" s="31"/>
      <c r="H14" s="10">
        <v>11</v>
      </c>
      <c r="I14" s="10">
        <v>0</v>
      </c>
      <c r="J14" s="10">
        <v>9</v>
      </c>
      <c r="K14" s="31">
        <v>6</v>
      </c>
      <c r="L14" s="31">
        <v>7</v>
      </c>
      <c r="M14" s="31">
        <v>0</v>
      </c>
      <c r="N14" s="14">
        <f t="shared" si="1"/>
        <v>54.54545454545454</v>
      </c>
      <c r="O14" s="32">
        <v>8604.99</v>
      </c>
      <c r="P14" s="33">
        <f t="shared" si="2"/>
        <v>8604.99</v>
      </c>
      <c r="Q14" s="33">
        <f t="shared" si="3"/>
        <v>100</v>
      </c>
      <c r="R14" s="33">
        <f>P14-T14</f>
        <v>4897.9599999999991</v>
      </c>
      <c r="S14" s="33">
        <f t="shared" si="4"/>
        <v>56.919996420681485</v>
      </c>
      <c r="T14" s="33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14">
        <v>0</v>
      </c>
      <c r="AB14" s="14">
        <f t="shared" si="7"/>
        <v>0</v>
      </c>
      <c r="AC14" s="14">
        <v>0</v>
      </c>
      <c r="AD14" s="14">
        <f t="shared" si="8"/>
        <v>0</v>
      </c>
      <c r="AE14" s="14">
        <v>0</v>
      </c>
      <c r="AF14" s="14">
        <f t="shared" si="9"/>
        <v>0</v>
      </c>
    </row>
    <row r="15" spans="1:32" ht="36" x14ac:dyDescent="0.2">
      <c r="A15" s="29">
        <v>9</v>
      </c>
      <c r="B15" s="50" t="s">
        <v>146</v>
      </c>
      <c r="C15" s="30"/>
      <c r="D15" s="48" t="s">
        <v>47</v>
      </c>
      <c r="E15" s="53" t="s">
        <v>31</v>
      </c>
      <c r="F15" s="48" t="s">
        <v>48</v>
      </c>
      <c r="G15" s="31"/>
      <c r="H15" s="10">
        <v>9</v>
      </c>
      <c r="I15" s="10">
        <v>2</v>
      </c>
      <c r="J15" s="10">
        <v>6</v>
      </c>
      <c r="K15" s="31">
        <v>2</v>
      </c>
      <c r="L15" s="31">
        <v>2</v>
      </c>
      <c r="M15" s="31">
        <v>0</v>
      </c>
      <c r="N15" s="14">
        <f t="shared" si="1"/>
        <v>22.222222222222221</v>
      </c>
      <c r="O15" s="32">
        <v>274.06</v>
      </c>
      <c r="P15" s="33">
        <f t="shared" si="2"/>
        <v>274.06</v>
      </c>
      <c r="Q15" s="33">
        <f t="shared" si="3"/>
        <v>100</v>
      </c>
      <c r="R15" s="33">
        <f t="shared" ref="R15:R57" si="10">P15-T15</f>
        <v>0</v>
      </c>
      <c r="S15" s="33">
        <f t="shared" si="4"/>
        <v>0</v>
      </c>
      <c r="T15" s="33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0</v>
      </c>
      <c r="AA15" s="14">
        <v>0</v>
      </c>
      <c r="AB15" s="14">
        <f t="shared" si="7"/>
        <v>0</v>
      </c>
      <c r="AC15" s="14">
        <v>0</v>
      </c>
      <c r="AD15" s="14">
        <f t="shared" si="8"/>
        <v>0</v>
      </c>
      <c r="AE15" s="14">
        <v>0</v>
      </c>
      <c r="AF15" s="14">
        <f t="shared" si="9"/>
        <v>0</v>
      </c>
    </row>
    <row r="16" spans="1:32" ht="36" x14ac:dyDescent="0.2">
      <c r="A16" s="29">
        <v>10</v>
      </c>
      <c r="B16" s="50" t="s">
        <v>146</v>
      </c>
      <c r="C16" s="30"/>
      <c r="D16" s="48" t="s">
        <v>49</v>
      </c>
      <c r="E16" s="53" t="s">
        <v>50</v>
      </c>
      <c r="F16" s="48" t="s">
        <v>51</v>
      </c>
      <c r="G16" s="31"/>
      <c r="H16" s="10">
        <v>16</v>
      </c>
      <c r="I16" s="10">
        <v>4</v>
      </c>
      <c r="J16" s="10">
        <v>10</v>
      </c>
      <c r="K16" s="31">
        <v>14</v>
      </c>
      <c r="L16" s="31">
        <v>18</v>
      </c>
      <c r="M16" s="31">
        <v>0</v>
      </c>
      <c r="N16" s="14">
        <f t="shared" si="1"/>
        <v>87.5</v>
      </c>
      <c r="O16" s="32">
        <v>11740.43</v>
      </c>
      <c r="P16" s="33">
        <f t="shared" si="2"/>
        <v>11740.43</v>
      </c>
      <c r="Q16" s="33">
        <f t="shared" si="3"/>
        <v>100</v>
      </c>
      <c r="R16" s="33">
        <f t="shared" si="10"/>
        <v>10695.27</v>
      </c>
      <c r="S16" s="33">
        <f t="shared" si="4"/>
        <v>91.097770694940465</v>
      </c>
      <c r="T16" s="33">
        <v>1045.1600000000001</v>
      </c>
      <c r="U16" s="14">
        <f t="shared" si="5"/>
        <v>8.9022293050595245</v>
      </c>
      <c r="V16" s="16">
        <v>1</v>
      </c>
      <c r="W16" s="16">
        <v>1</v>
      </c>
      <c r="X16" s="16">
        <v>0</v>
      </c>
      <c r="Y16" s="14">
        <f t="shared" si="6"/>
        <v>6.25</v>
      </c>
      <c r="Z16" s="14">
        <v>301.45999999999998</v>
      </c>
      <c r="AA16" s="14">
        <v>0</v>
      </c>
      <c r="AB16" s="14">
        <f t="shared" si="7"/>
        <v>0</v>
      </c>
      <c r="AC16" s="14">
        <v>0</v>
      </c>
      <c r="AD16" s="14">
        <f t="shared" si="8"/>
        <v>0</v>
      </c>
      <c r="AE16" s="14">
        <v>0</v>
      </c>
      <c r="AF16" s="14">
        <f t="shared" si="9"/>
        <v>0</v>
      </c>
    </row>
    <row r="17" spans="1:32" ht="36" x14ac:dyDescent="0.2">
      <c r="A17" s="29">
        <v>11</v>
      </c>
      <c r="B17" s="50" t="s">
        <v>146</v>
      </c>
      <c r="C17" s="30"/>
      <c r="D17" s="48" t="s">
        <v>52</v>
      </c>
      <c r="E17" s="53" t="s">
        <v>31</v>
      </c>
      <c r="F17" s="48" t="s">
        <v>53</v>
      </c>
      <c r="G17" s="31"/>
      <c r="H17" s="10">
        <v>13</v>
      </c>
      <c r="I17" s="10">
        <v>2</v>
      </c>
      <c r="J17" s="10">
        <v>10</v>
      </c>
      <c r="K17" s="31">
        <v>6</v>
      </c>
      <c r="L17" s="31">
        <v>6</v>
      </c>
      <c r="M17" s="31">
        <v>1</v>
      </c>
      <c r="N17" s="14">
        <f t="shared" si="1"/>
        <v>46.153846153846153</v>
      </c>
      <c r="O17" s="32">
        <v>8358.52</v>
      </c>
      <c r="P17" s="33">
        <f t="shared" si="2"/>
        <v>8358.52</v>
      </c>
      <c r="Q17" s="33">
        <f t="shared" si="3"/>
        <v>100</v>
      </c>
      <c r="R17" s="33">
        <f t="shared" si="10"/>
        <v>7678.1500000000005</v>
      </c>
      <c r="S17" s="33">
        <f t="shared" si="4"/>
        <v>91.860161846834131</v>
      </c>
      <c r="T17" s="33">
        <v>680.37</v>
      </c>
      <c r="U17" s="14">
        <f t="shared" si="5"/>
        <v>8.1398381531658703</v>
      </c>
      <c r="V17" s="16">
        <v>2</v>
      </c>
      <c r="W17" s="16">
        <v>2</v>
      </c>
      <c r="X17" s="16">
        <v>0</v>
      </c>
      <c r="Y17" s="14">
        <f t="shared" si="6"/>
        <v>15.384615384615385</v>
      </c>
      <c r="Z17" s="14">
        <v>2264.91</v>
      </c>
      <c r="AA17" s="14">
        <v>0</v>
      </c>
      <c r="AB17" s="14">
        <f t="shared" si="7"/>
        <v>0</v>
      </c>
      <c r="AC17" s="14">
        <v>0</v>
      </c>
      <c r="AD17" s="14">
        <f t="shared" si="8"/>
        <v>0</v>
      </c>
      <c r="AE17" s="14">
        <v>0</v>
      </c>
      <c r="AF17" s="14">
        <f t="shared" si="9"/>
        <v>0</v>
      </c>
    </row>
    <row r="18" spans="1:32" ht="36" x14ac:dyDescent="0.2">
      <c r="A18" s="29">
        <v>12</v>
      </c>
      <c r="B18" s="50" t="s">
        <v>146</v>
      </c>
      <c r="C18" s="30"/>
      <c r="D18" s="48" t="s">
        <v>54</v>
      </c>
      <c r="E18" s="53" t="s">
        <v>28</v>
      </c>
      <c r="F18" s="48" t="s">
        <v>55</v>
      </c>
      <c r="G18" s="31"/>
      <c r="H18" s="10">
        <v>32</v>
      </c>
      <c r="I18" s="10">
        <v>3</v>
      </c>
      <c r="J18" s="10">
        <v>28</v>
      </c>
      <c r="K18" s="31">
        <v>21</v>
      </c>
      <c r="L18" s="31">
        <v>32</v>
      </c>
      <c r="M18" s="31">
        <v>0</v>
      </c>
      <c r="N18" s="14">
        <f t="shared" si="1"/>
        <v>65.625</v>
      </c>
      <c r="O18" s="32">
        <v>42617.1</v>
      </c>
      <c r="P18" s="33">
        <f t="shared" si="2"/>
        <v>42617.1</v>
      </c>
      <c r="Q18" s="33">
        <f t="shared" si="3"/>
        <v>100</v>
      </c>
      <c r="R18" s="33">
        <f t="shared" si="10"/>
        <v>27105.35</v>
      </c>
      <c r="S18" s="33">
        <f t="shared" si="4"/>
        <v>63.60205175856639</v>
      </c>
      <c r="T18" s="33">
        <v>15511.75</v>
      </c>
      <c r="U18" s="14">
        <f t="shared" si="5"/>
        <v>36.397948241433603</v>
      </c>
      <c r="V18" s="16">
        <v>2</v>
      </c>
      <c r="W18" s="16">
        <v>3</v>
      </c>
      <c r="X18" s="16">
        <v>0</v>
      </c>
      <c r="Y18" s="14">
        <f t="shared" si="6"/>
        <v>6.25</v>
      </c>
      <c r="Z18" s="14">
        <v>7374.19</v>
      </c>
      <c r="AA18" s="14">
        <v>0</v>
      </c>
      <c r="AB18" s="14">
        <f t="shared" si="7"/>
        <v>0</v>
      </c>
      <c r="AC18" s="14">
        <v>0</v>
      </c>
      <c r="AD18" s="14">
        <f t="shared" si="8"/>
        <v>0</v>
      </c>
      <c r="AE18" s="14">
        <v>0</v>
      </c>
      <c r="AF18" s="14">
        <f t="shared" si="9"/>
        <v>0</v>
      </c>
    </row>
    <row r="19" spans="1:32" ht="36" x14ac:dyDescent="0.2">
      <c r="A19" s="29">
        <v>13</v>
      </c>
      <c r="B19" s="50" t="s">
        <v>146</v>
      </c>
      <c r="C19" s="30"/>
      <c r="D19" s="48" t="s">
        <v>56</v>
      </c>
      <c r="E19" s="53" t="s">
        <v>57</v>
      </c>
      <c r="F19" s="48" t="s">
        <v>58</v>
      </c>
      <c r="G19" s="31"/>
      <c r="H19" s="10">
        <v>23</v>
      </c>
      <c r="I19" s="10">
        <v>5</v>
      </c>
      <c r="J19" s="10">
        <v>15</v>
      </c>
      <c r="K19" s="31">
        <v>17</v>
      </c>
      <c r="L19" s="31">
        <v>18</v>
      </c>
      <c r="M19" s="31">
        <v>1</v>
      </c>
      <c r="N19" s="14">
        <f t="shared" si="1"/>
        <v>73.91304347826086</v>
      </c>
      <c r="O19" s="32">
        <v>18009.21</v>
      </c>
      <c r="P19" s="33">
        <f t="shared" si="2"/>
        <v>18009.21</v>
      </c>
      <c r="Q19" s="33">
        <f t="shared" si="3"/>
        <v>100</v>
      </c>
      <c r="R19" s="33">
        <f t="shared" si="10"/>
        <v>8665.8499999999985</v>
      </c>
      <c r="S19" s="33">
        <f t="shared" si="4"/>
        <v>48.118990227777893</v>
      </c>
      <c r="T19" s="33">
        <v>9343.36</v>
      </c>
      <c r="U19" s="14">
        <f t="shared" si="5"/>
        <v>51.881009772222107</v>
      </c>
      <c r="V19" s="16">
        <v>0</v>
      </c>
      <c r="W19" s="16">
        <v>0</v>
      </c>
      <c r="X19" s="16">
        <v>0</v>
      </c>
      <c r="Y19" s="14">
        <f t="shared" si="6"/>
        <v>0</v>
      </c>
      <c r="Z19" s="14">
        <v>0</v>
      </c>
      <c r="AA19" s="14">
        <v>0</v>
      </c>
      <c r="AB19" s="14">
        <f t="shared" si="7"/>
        <v>0</v>
      </c>
      <c r="AC19" s="14">
        <v>0</v>
      </c>
      <c r="AD19" s="14">
        <f t="shared" si="8"/>
        <v>0</v>
      </c>
      <c r="AE19" s="14">
        <v>0</v>
      </c>
      <c r="AF19" s="14">
        <f t="shared" si="9"/>
        <v>0</v>
      </c>
    </row>
    <row r="20" spans="1:32" ht="36" x14ac:dyDescent="0.2">
      <c r="A20" s="29">
        <v>14</v>
      </c>
      <c r="B20" s="50" t="s">
        <v>146</v>
      </c>
      <c r="C20" s="30"/>
      <c r="D20" s="48" t="s">
        <v>59</v>
      </c>
      <c r="E20" s="53" t="s">
        <v>60</v>
      </c>
      <c r="F20" s="48" t="s">
        <v>61</v>
      </c>
      <c r="G20" s="31"/>
      <c r="H20" s="10">
        <v>10</v>
      </c>
      <c r="I20" s="10">
        <v>1</v>
      </c>
      <c r="J20" s="10">
        <v>8</v>
      </c>
      <c r="K20" s="31">
        <v>0</v>
      </c>
      <c r="L20" s="31">
        <v>0</v>
      </c>
      <c r="M20" s="31">
        <v>0</v>
      </c>
      <c r="N20" s="14">
        <f t="shared" si="1"/>
        <v>0</v>
      </c>
      <c r="O20" s="32">
        <v>0</v>
      </c>
      <c r="P20" s="33">
        <f t="shared" si="2"/>
        <v>0</v>
      </c>
      <c r="Q20" s="33">
        <f t="shared" si="3"/>
        <v>0</v>
      </c>
      <c r="R20" s="33">
        <v>0</v>
      </c>
      <c r="S20" s="33">
        <f t="shared" si="4"/>
        <v>0</v>
      </c>
      <c r="T20" s="33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14">
        <v>0</v>
      </c>
      <c r="AB20" s="14">
        <f t="shared" si="7"/>
        <v>0</v>
      </c>
      <c r="AC20" s="14">
        <v>0</v>
      </c>
      <c r="AD20" s="14">
        <f t="shared" si="8"/>
        <v>0</v>
      </c>
      <c r="AE20" s="14">
        <v>0</v>
      </c>
      <c r="AF20" s="14">
        <f t="shared" si="9"/>
        <v>0</v>
      </c>
    </row>
    <row r="21" spans="1:32" ht="36" x14ac:dyDescent="0.2">
      <c r="A21" s="29">
        <v>15</v>
      </c>
      <c r="B21" s="50" t="s">
        <v>146</v>
      </c>
      <c r="C21" s="30"/>
      <c r="D21" s="48" t="s">
        <v>62</v>
      </c>
      <c r="E21" s="53" t="s">
        <v>63</v>
      </c>
      <c r="F21" s="48" t="s">
        <v>64</v>
      </c>
      <c r="G21" s="31"/>
      <c r="H21" s="10">
        <v>30</v>
      </c>
      <c r="I21" s="10">
        <v>9</v>
      </c>
      <c r="J21" s="10">
        <v>20</v>
      </c>
      <c r="K21" s="31">
        <v>23</v>
      </c>
      <c r="L21" s="31">
        <v>27</v>
      </c>
      <c r="M21" s="31">
        <v>0</v>
      </c>
      <c r="N21" s="14">
        <f t="shared" si="1"/>
        <v>76.666666666666671</v>
      </c>
      <c r="O21" s="32">
        <v>14183.88</v>
      </c>
      <c r="P21" s="33">
        <f t="shared" si="2"/>
        <v>14183.88</v>
      </c>
      <c r="Q21" s="33">
        <f t="shared" si="3"/>
        <v>100</v>
      </c>
      <c r="R21" s="33">
        <f t="shared" si="10"/>
        <v>6831.0499999999993</v>
      </c>
      <c r="S21" s="33">
        <f t="shared" si="4"/>
        <v>48.160658437606635</v>
      </c>
      <c r="T21" s="33">
        <v>7352.83</v>
      </c>
      <c r="U21" s="14">
        <f t="shared" si="5"/>
        <v>51.839341562393372</v>
      </c>
      <c r="V21" s="16">
        <v>4</v>
      </c>
      <c r="W21" s="16">
        <v>4</v>
      </c>
      <c r="X21" s="16">
        <v>0</v>
      </c>
      <c r="Y21" s="14">
        <f t="shared" si="6"/>
        <v>13.333333333333334</v>
      </c>
      <c r="Z21" s="14">
        <v>1239.55</v>
      </c>
      <c r="AA21" s="14">
        <v>0</v>
      </c>
      <c r="AB21" s="14">
        <f t="shared" si="7"/>
        <v>0</v>
      </c>
      <c r="AC21" s="14">
        <v>0</v>
      </c>
      <c r="AD21" s="14">
        <f t="shared" si="8"/>
        <v>0</v>
      </c>
      <c r="AE21" s="14">
        <v>0</v>
      </c>
      <c r="AF21" s="14">
        <f t="shared" si="9"/>
        <v>0</v>
      </c>
    </row>
    <row r="22" spans="1:32" ht="36" x14ac:dyDescent="0.2">
      <c r="A22" s="29">
        <v>16</v>
      </c>
      <c r="B22" s="50" t="s">
        <v>146</v>
      </c>
      <c r="C22" s="30"/>
      <c r="D22" s="48" t="s">
        <v>65</v>
      </c>
      <c r="E22" s="53" t="s">
        <v>31</v>
      </c>
      <c r="F22" s="48" t="s">
        <v>66</v>
      </c>
      <c r="G22" s="31"/>
      <c r="H22" s="10">
        <v>18</v>
      </c>
      <c r="I22" s="10">
        <v>1</v>
      </c>
      <c r="J22" s="10">
        <v>15</v>
      </c>
      <c r="K22" s="31">
        <v>14</v>
      </c>
      <c r="L22" s="31">
        <v>19</v>
      </c>
      <c r="M22" s="31">
        <v>1</v>
      </c>
      <c r="N22" s="14">
        <f t="shared" si="1"/>
        <v>77.777777777777786</v>
      </c>
      <c r="O22" s="32">
        <v>13431.38</v>
      </c>
      <c r="P22" s="33">
        <f t="shared" si="2"/>
        <v>13431.38</v>
      </c>
      <c r="Q22" s="33">
        <f t="shared" si="3"/>
        <v>100</v>
      </c>
      <c r="R22" s="33">
        <f t="shared" si="10"/>
        <v>7096.0699999999988</v>
      </c>
      <c r="S22" s="33">
        <f t="shared" si="4"/>
        <v>52.832024706322059</v>
      </c>
      <c r="T22" s="33">
        <v>6335.31</v>
      </c>
      <c r="U22" s="14">
        <f t="shared" si="5"/>
        <v>47.167975293677941</v>
      </c>
      <c r="V22" s="16">
        <v>2</v>
      </c>
      <c r="W22" s="16">
        <v>2</v>
      </c>
      <c r="X22" s="16">
        <v>0</v>
      </c>
      <c r="Y22" s="14">
        <f t="shared" si="6"/>
        <v>11.111111111111111</v>
      </c>
      <c r="Z22" s="14">
        <v>1420.86</v>
      </c>
      <c r="AA22" s="14">
        <v>0</v>
      </c>
      <c r="AB22" s="14">
        <f t="shared" si="7"/>
        <v>0</v>
      </c>
      <c r="AC22" s="14">
        <v>0</v>
      </c>
      <c r="AD22" s="14">
        <f t="shared" si="8"/>
        <v>0</v>
      </c>
      <c r="AE22" s="14">
        <v>0</v>
      </c>
      <c r="AF22" s="14">
        <f t="shared" si="9"/>
        <v>0</v>
      </c>
    </row>
    <row r="23" spans="1:32" ht="36" x14ac:dyDescent="0.2">
      <c r="A23" s="29">
        <v>17</v>
      </c>
      <c r="B23" s="50" t="s">
        <v>146</v>
      </c>
      <c r="C23" s="30"/>
      <c r="D23" s="48" t="s">
        <v>67</v>
      </c>
      <c r="E23" s="53" t="s">
        <v>68</v>
      </c>
      <c r="F23" s="48" t="s">
        <v>69</v>
      </c>
      <c r="G23" s="31"/>
      <c r="H23" s="10">
        <v>10</v>
      </c>
      <c r="I23" s="10">
        <v>3</v>
      </c>
      <c r="J23" s="10">
        <v>4</v>
      </c>
      <c r="K23" s="31">
        <v>2</v>
      </c>
      <c r="L23" s="31">
        <v>2</v>
      </c>
      <c r="M23" s="31">
        <v>0</v>
      </c>
      <c r="N23" s="14">
        <f t="shared" si="1"/>
        <v>20</v>
      </c>
      <c r="O23" s="32">
        <v>4382.9799999999996</v>
      </c>
      <c r="P23" s="33">
        <f t="shared" si="2"/>
        <v>4382.9799999999996</v>
      </c>
      <c r="Q23" s="33">
        <f t="shared" si="3"/>
        <v>100</v>
      </c>
      <c r="R23" s="33">
        <v>0</v>
      </c>
      <c r="S23" s="33">
        <f t="shared" si="4"/>
        <v>0</v>
      </c>
      <c r="T23" s="33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14">
        <v>0</v>
      </c>
      <c r="AB23" s="14">
        <f t="shared" si="7"/>
        <v>0</v>
      </c>
      <c r="AC23" s="14">
        <v>0</v>
      </c>
      <c r="AD23" s="14">
        <f t="shared" si="8"/>
        <v>0</v>
      </c>
      <c r="AE23" s="14">
        <v>0</v>
      </c>
      <c r="AF23" s="14">
        <f t="shared" si="9"/>
        <v>0</v>
      </c>
    </row>
    <row r="24" spans="1:32" ht="36" x14ac:dyDescent="0.2">
      <c r="A24" s="29">
        <v>18</v>
      </c>
      <c r="B24" s="50" t="s">
        <v>146</v>
      </c>
      <c r="C24" s="30"/>
      <c r="D24" s="48" t="s">
        <v>70</v>
      </c>
      <c r="E24" s="53" t="s">
        <v>31</v>
      </c>
      <c r="F24" s="48" t="s">
        <v>71</v>
      </c>
      <c r="G24" s="31"/>
      <c r="H24" s="10">
        <v>2</v>
      </c>
      <c r="I24" s="10">
        <v>0</v>
      </c>
      <c r="J24" s="10">
        <v>2</v>
      </c>
      <c r="K24" s="31">
        <v>0</v>
      </c>
      <c r="L24" s="31">
        <v>0</v>
      </c>
      <c r="M24" s="31">
        <v>0</v>
      </c>
      <c r="N24" s="14">
        <f t="shared" si="1"/>
        <v>0</v>
      </c>
      <c r="O24" s="32">
        <v>0</v>
      </c>
      <c r="P24" s="33">
        <f t="shared" si="2"/>
        <v>0</v>
      </c>
      <c r="Q24" s="33">
        <f t="shared" si="3"/>
        <v>0</v>
      </c>
      <c r="R24" s="33">
        <v>0</v>
      </c>
      <c r="S24" s="33">
        <f t="shared" si="4"/>
        <v>0</v>
      </c>
      <c r="T24" s="33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14">
        <v>0</v>
      </c>
      <c r="AB24" s="14">
        <f t="shared" si="7"/>
        <v>0</v>
      </c>
      <c r="AC24" s="14">
        <v>0</v>
      </c>
      <c r="AD24" s="14">
        <f t="shared" si="8"/>
        <v>0</v>
      </c>
      <c r="AE24" s="14">
        <v>0</v>
      </c>
      <c r="AF24" s="14">
        <f t="shared" si="9"/>
        <v>0</v>
      </c>
    </row>
    <row r="25" spans="1:32" ht="36" x14ac:dyDescent="0.2">
      <c r="A25" s="29">
        <v>19</v>
      </c>
      <c r="B25" s="50" t="s">
        <v>146</v>
      </c>
      <c r="C25" s="30"/>
      <c r="D25" s="48" t="s">
        <v>72</v>
      </c>
      <c r="E25" s="53" t="s">
        <v>73</v>
      </c>
      <c r="F25" s="48" t="s">
        <v>74</v>
      </c>
      <c r="G25" s="31"/>
      <c r="H25" s="10">
        <v>4</v>
      </c>
      <c r="I25" s="10">
        <v>1</v>
      </c>
      <c r="J25" s="10">
        <v>3</v>
      </c>
      <c r="K25" s="31">
        <v>2</v>
      </c>
      <c r="L25" s="31">
        <v>2</v>
      </c>
      <c r="M25" s="31">
        <v>1</v>
      </c>
      <c r="N25" s="14">
        <f t="shared" si="1"/>
        <v>50</v>
      </c>
      <c r="O25" s="32">
        <v>563.33000000000004</v>
      </c>
      <c r="P25" s="33">
        <f t="shared" si="2"/>
        <v>563.33000000000004</v>
      </c>
      <c r="Q25" s="33">
        <f t="shared" si="3"/>
        <v>100</v>
      </c>
      <c r="R25" s="33">
        <v>0</v>
      </c>
      <c r="S25" s="33">
        <f t="shared" si="4"/>
        <v>0</v>
      </c>
      <c r="T25" s="33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14">
        <v>0</v>
      </c>
      <c r="AB25" s="14">
        <f t="shared" si="7"/>
        <v>0</v>
      </c>
      <c r="AC25" s="14">
        <v>0</v>
      </c>
      <c r="AD25" s="14">
        <f t="shared" si="8"/>
        <v>0</v>
      </c>
      <c r="AE25" s="14">
        <v>0</v>
      </c>
      <c r="AF25" s="14">
        <f t="shared" si="9"/>
        <v>0</v>
      </c>
    </row>
    <row r="26" spans="1:32" ht="48" x14ac:dyDescent="0.2">
      <c r="A26" s="29">
        <v>20</v>
      </c>
      <c r="B26" s="50" t="s">
        <v>146</v>
      </c>
      <c r="C26" s="30"/>
      <c r="D26" s="48" t="s">
        <v>75</v>
      </c>
      <c r="E26" s="53" t="s">
        <v>76</v>
      </c>
      <c r="F26" s="48" t="s">
        <v>77</v>
      </c>
      <c r="G26" s="31"/>
      <c r="H26" s="10">
        <v>40</v>
      </c>
      <c r="I26" s="10">
        <v>6</v>
      </c>
      <c r="J26" s="10">
        <v>27</v>
      </c>
      <c r="K26" s="31">
        <v>4</v>
      </c>
      <c r="L26" s="31">
        <v>4</v>
      </c>
      <c r="M26" s="31">
        <v>0</v>
      </c>
      <c r="N26" s="14">
        <f t="shared" si="1"/>
        <v>10</v>
      </c>
      <c r="O26" s="32">
        <v>2325.66</v>
      </c>
      <c r="P26" s="33">
        <f t="shared" si="2"/>
        <v>2325.66</v>
      </c>
      <c r="Q26" s="33">
        <f t="shared" si="3"/>
        <v>100</v>
      </c>
      <c r="R26" s="33">
        <f t="shared" si="10"/>
        <v>994.8</v>
      </c>
      <c r="S26" s="33">
        <f t="shared" si="4"/>
        <v>42.774954206547818</v>
      </c>
      <c r="T26" s="33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14">
        <v>0</v>
      </c>
      <c r="AB26" s="14">
        <f t="shared" si="7"/>
        <v>0</v>
      </c>
      <c r="AC26" s="14">
        <v>0</v>
      </c>
      <c r="AD26" s="14">
        <f t="shared" si="8"/>
        <v>0</v>
      </c>
      <c r="AE26" s="14">
        <v>0</v>
      </c>
      <c r="AF26" s="14">
        <f t="shared" si="9"/>
        <v>0</v>
      </c>
    </row>
    <row r="27" spans="1:32" ht="36" x14ac:dyDescent="0.2">
      <c r="A27" s="29">
        <v>21</v>
      </c>
      <c r="B27" s="50" t="s">
        <v>146</v>
      </c>
      <c r="C27" s="30"/>
      <c r="D27" s="48" t="s">
        <v>78</v>
      </c>
      <c r="E27" s="53" t="s">
        <v>31</v>
      </c>
      <c r="F27" s="48" t="s">
        <v>79</v>
      </c>
      <c r="G27" s="31"/>
      <c r="H27" s="10">
        <v>12</v>
      </c>
      <c r="I27" s="10">
        <v>3</v>
      </c>
      <c r="J27" s="10">
        <v>9</v>
      </c>
      <c r="K27" s="31">
        <v>7</v>
      </c>
      <c r="L27" s="31">
        <v>12</v>
      </c>
      <c r="M27" s="31">
        <v>1</v>
      </c>
      <c r="N27" s="14">
        <f t="shared" si="1"/>
        <v>58.333333333333336</v>
      </c>
      <c r="O27" s="32">
        <v>12560.53</v>
      </c>
      <c r="P27" s="33">
        <f t="shared" si="2"/>
        <v>12560.53</v>
      </c>
      <c r="Q27" s="33">
        <f t="shared" si="3"/>
        <v>100</v>
      </c>
      <c r="R27" s="33">
        <f t="shared" si="10"/>
        <v>1690.5700000000015</v>
      </c>
      <c r="S27" s="33">
        <f t="shared" si="4"/>
        <v>13.459384277574285</v>
      </c>
      <c r="T27" s="33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14">
        <v>0</v>
      </c>
      <c r="AB27" s="14">
        <f t="shared" si="7"/>
        <v>0</v>
      </c>
      <c r="AC27" s="14">
        <v>0</v>
      </c>
      <c r="AD27" s="14">
        <f t="shared" si="8"/>
        <v>0</v>
      </c>
      <c r="AE27" s="14">
        <v>0</v>
      </c>
      <c r="AF27" s="14">
        <f t="shared" si="9"/>
        <v>0</v>
      </c>
    </row>
    <row r="28" spans="1:32" ht="24" x14ac:dyDescent="0.2">
      <c r="A28" s="29">
        <v>22</v>
      </c>
      <c r="B28" s="50" t="s">
        <v>146</v>
      </c>
      <c r="C28" s="30"/>
      <c r="D28" s="48" t="s">
        <v>80</v>
      </c>
      <c r="E28" s="53" t="s">
        <v>28</v>
      </c>
      <c r="F28" s="48" t="s">
        <v>81</v>
      </c>
      <c r="G28" s="31"/>
      <c r="H28" s="10">
        <v>56</v>
      </c>
      <c r="I28" s="10">
        <v>3</v>
      </c>
      <c r="J28" s="10">
        <v>52</v>
      </c>
      <c r="K28" s="31">
        <v>39</v>
      </c>
      <c r="L28" s="31">
        <v>46</v>
      </c>
      <c r="M28" s="31">
        <v>0</v>
      </c>
      <c r="N28" s="14">
        <f t="shared" si="1"/>
        <v>69.642857142857139</v>
      </c>
      <c r="O28" s="32">
        <v>75157.13</v>
      </c>
      <c r="P28" s="33">
        <f t="shared" si="2"/>
        <v>75157.13</v>
      </c>
      <c r="Q28" s="33">
        <f t="shared" si="3"/>
        <v>100</v>
      </c>
      <c r="R28" s="33">
        <f t="shared" si="10"/>
        <v>63386.960000000006</v>
      </c>
      <c r="S28" s="33">
        <f t="shared" si="4"/>
        <v>84.339250314640807</v>
      </c>
      <c r="T28" s="33">
        <v>11770.17</v>
      </c>
      <c r="U28" s="14">
        <f t="shared" si="5"/>
        <v>15.660749685359193</v>
      </c>
      <c r="V28" s="16">
        <v>0</v>
      </c>
      <c r="W28" s="16">
        <v>0</v>
      </c>
      <c r="X28" s="16">
        <v>0</v>
      </c>
      <c r="Y28" s="14">
        <f t="shared" si="6"/>
        <v>0</v>
      </c>
      <c r="Z28" s="14">
        <v>0</v>
      </c>
      <c r="AA28" s="14">
        <v>0</v>
      </c>
      <c r="AB28" s="14">
        <f t="shared" si="7"/>
        <v>0</v>
      </c>
      <c r="AC28" s="14">
        <v>0</v>
      </c>
      <c r="AD28" s="14">
        <f t="shared" si="8"/>
        <v>0</v>
      </c>
      <c r="AE28" s="14">
        <v>0</v>
      </c>
      <c r="AF28" s="14">
        <f t="shared" si="9"/>
        <v>0</v>
      </c>
    </row>
    <row r="29" spans="1:32" ht="36" x14ac:dyDescent="0.2">
      <c r="A29" s="29">
        <v>23</v>
      </c>
      <c r="B29" s="50" t="s">
        <v>146</v>
      </c>
      <c r="C29" s="30"/>
      <c r="D29" s="48" t="s">
        <v>82</v>
      </c>
      <c r="E29" s="53" t="s">
        <v>31</v>
      </c>
      <c r="F29" s="48" t="s">
        <v>83</v>
      </c>
      <c r="G29" s="31"/>
      <c r="H29" s="10">
        <v>24</v>
      </c>
      <c r="I29" s="10">
        <v>4</v>
      </c>
      <c r="J29" s="10">
        <v>20</v>
      </c>
      <c r="K29" s="31">
        <v>7</v>
      </c>
      <c r="L29" s="31">
        <v>7</v>
      </c>
      <c r="M29" s="31">
        <v>0</v>
      </c>
      <c r="N29" s="14">
        <f t="shared" si="1"/>
        <v>29.166666666666668</v>
      </c>
      <c r="O29" s="32">
        <v>8273.7000000000007</v>
      </c>
      <c r="P29" s="33">
        <f t="shared" si="2"/>
        <v>8273.7000000000007</v>
      </c>
      <c r="Q29" s="33">
        <f t="shared" si="3"/>
        <v>100</v>
      </c>
      <c r="R29" s="33">
        <f t="shared" si="10"/>
        <v>0</v>
      </c>
      <c r="S29" s="33">
        <f t="shared" si="4"/>
        <v>0</v>
      </c>
      <c r="T29" s="33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14">
        <v>2022.86</v>
      </c>
      <c r="AA29" s="14">
        <v>0</v>
      </c>
      <c r="AB29" s="14">
        <f t="shared" si="7"/>
        <v>0</v>
      </c>
      <c r="AC29" s="14">
        <v>0</v>
      </c>
      <c r="AD29" s="14">
        <f t="shared" si="8"/>
        <v>0</v>
      </c>
      <c r="AE29" s="14">
        <v>0</v>
      </c>
      <c r="AF29" s="14">
        <f t="shared" si="9"/>
        <v>0</v>
      </c>
    </row>
    <row r="30" spans="1:32" ht="36" x14ac:dyDescent="0.2">
      <c r="A30" s="29">
        <v>24</v>
      </c>
      <c r="B30" s="50" t="s">
        <v>146</v>
      </c>
      <c r="C30" s="30"/>
      <c r="D30" s="48" t="s">
        <v>84</v>
      </c>
      <c r="E30" s="53" t="s">
        <v>31</v>
      </c>
      <c r="F30" s="48" t="s">
        <v>85</v>
      </c>
      <c r="G30" s="31"/>
      <c r="H30" s="10">
        <v>10</v>
      </c>
      <c r="I30" s="10">
        <v>1</v>
      </c>
      <c r="J30" s="10">
        <v>8</v>
      </c>
      <c r="K30" s="31">
        <v>7</v>
      </c>
      <c r="L30" s="31">
        <v>7</v>
      </c>
      <c r="M30" s="31">
        <v>0</v>
      </c>
      <c r="N30" s="14">
        <f t="shared" si="1"/>
        <v>70</v>
      </c>
      <c r="O30" s="32">
        <v>13297.75</v>
      </c>
      <c r="P30" s="33">
        <f t="shared" si="2"/>
        <v>13297.75</v>
      </c>
      <c r="Q30" s="33">
        <f t="shared" si="3"/>
        <v>100</v>
      </c>
      <c r="R30" s="33">
        <f t="shared" si="10"/>
        <v>4452.2299999999996</v>
      </c>
      <c r="S30" s="33">
        <f t="shared" si="4"/>
        <v>33.48107762591416</v>
      </c>
      <c r="T30" s="33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14">
        <v>0</v>
      </c>
      <c r="AB30" s="14">
        <f t="shared" si="7"/>
        <v>0</v>
      </c>
      <c r="AC30" s="14">
        <v>0</v>
      </c>
      <c r="AD30" s="14">
        <f t="shared" si="8"/>
        <v>0</v>
      </c>
      <c r="AE30" s="14">
        <v>0</v>
      </c>
      <c r="AF30" s="14">
        <f t="shared" si="9"/>
        <v>0</v>
      </c>
    </row>
    <row r="31" spans="1:32" ht="36" x14ac:dyDescent="0.2">
      <c r="A31" s="29">
        <v>25</v>
      </c>
      <c r="B31" s="50" t="s">
        <v>146</v>
      </c>
      <c r="C31" s="30"/>
      <c r="D31" s="48" t="s">
        <v>86</v>
      </c>
      <c r="E31" s="53" t="s">
        <v>31</v>
      </c>
      <c r="F31" s="48" t="s">
        <v>87</v>
      </c>
      <c r="G31" s="31"/>
      <c r="H31" s="10">
        <v>42</v>
      </c>
      <c r="I31" s="10">
        <v>14</v>
      </c>
      <c r="J31" s="10">
        <v>27</v>
      </c>
      <c r="K31" s="31">
        <v>39</v>
      </c>
      <c r="L31" s="31">
        <v>55</v>
      </c>
      <c r="M31" s="31">
        <v>3</v>
      </c>
      <c r="N31" s="14">
        <f t="shared" si="1"/>
        <v>92.857142857142861</v>
      </c>
      <c r="O31" s="32">
        <v>43195.01</v>
      </c>
      <c r="P31" s="33">
        <f t="shared" si="2"/>
        <v>43195.01</v>
      </c>
      <c r="Q31" s="33">
        <f t="shared" si="3"/>
        <v>100</v>
      </c>
      <c r="R31" s="33">
        <f t="shared" si="10"/>
        <v>28475.82</v>
      </c>
      <c r="S31" s="33">
        <f t="shared" si="4"/>
        <v>65.923864816792488</v>
      </c>
      <c r="T31" s="33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688.2</v>
      </c>
      <c r="AA31" s="14">
        <v>0</v>
      </c>
      <c r="AB31" s="14">
        <f t="shared" si="7"/>
        <v>0</v>
      </c>
      <c r="AC31" s="14">
        <v>0</v>
      </c>
      <c r="AD31" s="14">
        <f t="shared" si="8"/>
        <v>0</v>
      </c>
      <c r="AE31" s="14">
        <v>0</v>
      </c>
      <c r="AF31" s="14">
        <f t="shared" si="9"/>
        <v>0</v>
      </c>
    </row>
    <row r="32" spans="1:32" ht="48" x14ac:dyDescent="0.2">
      <c r="A32" s="29">
        <v>26</v>
      </c>
      <c r="B32" s="50" t="s">
        <v>146</v>
      </c>
      <c r="C32" s="30"/>
      <c r="D32" s="48" t="s">
        <v>88</v>
      </c>
      <c r="E32" s="53" t="s">
        <v>31</v>
      </c>
      <c r="F32" s="48" t="s">
        <v>89</v>
      </c>
      <c r="G32" s="31"/>
      <c r="H32" s="10">
        <v>6</v>
      </c>
      <c r="I32" s="10">
        <v>2</v>
      </c>
      <c r="J32" s="10">
        <v>4</v>
      </c>
      <c r="K32" s="31">
        <v>4</v>
      </c>
      <c r="L32" s="31">
        <v>4</v>
      </c>
      <c r="M32" s="31">
        <v>0</v>
      </c>
      <c r="N32" s="14">
        <f t="shared" si="1"/>
        <v>66.666666666666657</v>
      </c>
      <c r="O32" s="32">
        <v>4365.1899999999996</v>
      </c>
      <c r="P32" s="33">
        <f t="shared" si="2"/>
        <v>4365.1899999999996</v>
      </c>
      <c r="Q32" s="33">
        <f t="shared" si="3"/>
        <v>100</v>
      </c>
      <c r="R32" s="33">
        <f t="shared" si="10"/>
        <v>4365.1899999999996</v>
      </c>
      <c r="S32" s="33">
        <f t="shared" si="4"/>
        <v>100</v>
      </c>
      <c r="T32" s="33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14">
        <v>0</v>
      </c>
      <c r="AB32" s="14">
        <f t="shared" si="7"/>
        <v>0</v>
      </c>
      <c r="AC32" s="14">
        <v>0</v>
      </c>
      <c r="AD32" s="14">
        <f t="shared" si="8"/>
        <v>0</v>
      </c>
      <c r="AE32" s="14">
        <v>0</v>
      </c>
      <c r="AF32" s="14">
        <f t="shared" si="9"/>
        <v>0</v>
      </c>
    </row>
    <row r="33" spans="1:32" ht="36" x14ac:dyDescent="0.2">
      <c r="A33" s="29">
        <v>27</v>
      </c>
      <c r="B33" s="50" t="s">
        <v>146</v>
      </c>
      <c r="C33" s="30"/>
      <c r="D33" s="48" t="s">
        <v>90</v>
      </c>
      <c r="E33" s="53" t="s">
        <v>60</v>
      </c>
      <c r="F33" s="48" t="s">
        <v>91</v>
      </c>
      <c r="G33" s="31"/>
      <c r="H33" s="10">
        <v>5</v>
      </c>
      <c r="I33" s="10">
        <v>1</v>
      </c>
      <c r="J33" s="10">
        <v>4</v>
      </c>
      <c r="K33" s="31">
        <v>0</v>
      </c>
      <c r="L33" s="31">
        <v>0</v>
      </c>
      <c r="M33" s="31">
        <v>0</v>
      </c>
      <c r="N33" s="14">
        <f t="shared" si="1"/>
        <v>0</v>
      </c>
      <c r="O33" s="32">
        <v>0</v>
      </c>
      <c r="P33" s="33">
        <f t="shared" si="2"/>
        <v>0</v>
      </c>
      <c r="Q33" s="33">
        <f t="shared" si="3"/>
        <v>0</v>
      </c>
      <c r="R33" s="33">
        <f t="shared" si="10"/>
        <v>0</v>
      </c>
      <c r="S33" s="33">
        <f t="shared" si="4"/>
        <v>0</v>
      </c>
      <c r="T33" s="33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14">
        <v>0</v>
      </c>
      <c r="AB33" s="14">
        <f t="shared" si="7"/>
        <v>0</v>
      </c>
      <c r="AC33" s="14">
        <v>0</v>
      </c>
      <c r="AD33" s="14">
        <f t="shared" si="8"/>
        <v>0</v>
      </c>
      <c r="AE33" s="14">
        <v>0</v>
      </c>
      <c r="AF33" s="14">
        <f t="shared" si="9"/>
        <v>0</v>
      </c>
    </row>
    <row r="34" spans="1:32" ht="36" x14ac:dyDescent="0.2">
      <c r="A34" s="29">
        <v>28</v>
      </c>
      <c r="B34" s="50" t="s">
        <v>146</v>
      </c>
      <c r="C34" s="30"/>
      <c r="D34" s="48" t="s">
        <v>92</v>
      </c>
      <c r="E34" s="53" t="s">
        <v>68</v>
      </c>
      <c r="F34" s="48" t="s">
        <v>93</v>
      </c>
      <c r="G34" s="31"/>
      <c r="H34" s="10">
        <v>47</v>
      </c>
      <c r="I34" s="10">
        <v>16</v>
      </c>
      <c r="J34" s="10">
        <v>26</v>
      </c>
      <c r="K34" s="31">
        <v>21</v>
      </c>
      <c r="L34" s="31">
        <v>21</v>
      </c>
      <c r="M34" s="31">
        <v>2</v>
      </c>
      <c r="N34" s="14">
        <f t="shared" si="1"/>
        <v>44.680851063829785</v>
      </c>
      <c r="O34" s="32">
        <v>14490.35</v>
      </c>
      <c r="P34" s="33">
        <f t="shared" si="2"/>
        <v>14490.35</v>
      </c>
      <c r="Q34" s="33">
        <f t="shared" si="3"/>
        <v>100</v>
      </c>
      <c r="R34" s="33">
        <f t="shared" si="10"/>
        <v>791.70000000000073</v>
      </c>
      <c r="S34" s="33">
        <f t="shared" si="4"/>
        <v>5.4636361440544965</v>
      </c>
      <c r="T34" s="33">
        <v>13698.65</v>
      </c>
      <c r="U34" s="14">
        <f t="shared" si="5"/>
        <v>94.53636385594551</v>
      </c>
      <c r="V34" s="16">
        <v>17</v>
      </c>
      <c r="W34" s="16">
        <v>18</v>
      </c>
      <c r="X34" s="16">
        <v>0</v>
      </c>
      <c r="Y34" s="14">
        <f t="shared" si="6"/>
        <v>36.170212765957451</v>
      </c>
      <c r="Z34" s="14">
        <v>10539.66</v>
      </c>
      <c r="AA34" s="14">
        <v>0</v>
      </c>
      <c r="AB34" s="14">
        <f t="shared" si="7"/>
        <v>0</v>
      </c>
      <c r="AC34" s="14">
        <v>0</v>
      </c>
      <c r="AD34" s="14">
        <f t="shared" si="8"/>
        <v>0</v>
      </c>
      <c r="AE34" s="14">
        <v>0</v>
      </c>
      <c r="AF34" s="14">
        <f t="shared" si="9"/>
        <v>0</v>
      </c>
    </row>
    <row r="35" spans="1:32" ht="24" x14ac:dyDescent="0.2">
      <c r="A35" s="29">
        <v>29</v>
      </c>
      <c r="B35" s="50" t="s">
        <v>146</v>
      </c>
      <c r="C35" s="30"/>
      <c r="D35" s="48" t="s">
        <v>94</v>
      </c>
      <c r="E35" s="53" t="s">
        <v>95</v>
      </c>
      <c r="F35" s="48" t="s">
        <v>96</v>
      </c>
      <c r="G35" s="31"/>
      <c r="H35" s="10">
        <v>22</v>
      </c>
      <c r="I35" s="10">
        <v>2</v>
      </c>
      <c r="J35" s="10">
        <v>18</v>
      </c>
      <c r="K35" s="31">
        <v>18</v>
      </c>
      <c r="L35" s="31">
        <v>30</v>
      </c>
      <c r="M35" s="31">
        <v>0</v>
      </c>
      <c r="N35" s="14">
        <f t="shared" si="1"/>
        <v>81.818181818181827</v>
      </c>
      <c r="O35" s="32">
        <v>19362.349999999999</v>
      </c>
      <c r="P35" s="33">
        <f t="shared" si="2"/>
        <v>19362.349999999999</v>
      </c>
      <c r="Q35" s="33">
        <f t="shared" si="3"/>
        <v>100</v>
      </c>
      <c r="R35" s="33">
        <f t="shared" si="10"/>
        <v>15127.059999999998</v>
      </c>
      <c r="S35" s="33">
        <f t="shared" si="4"/>
        <v>78.126157207157192</v>
      </c>
      <c r="T35" s="33">
        <v>4235.29</v>
      </c>
      <c r="U35" s="14">
        <f t="shared" si="5"/>
        <v>21.873842792842812</v>
      </c>
      <c r="V35" s="16">
        <v>2</v>
      </c>
      <c r="W35" s="16">
        <v>2</v>
      </c>
      <c r="X35" s="16">
        <v>0</v>
      </c>
      <c r="Y35" s="14">
        <f t="shared" si="6"/>
        <v>9.0909090909090917</v>
      </c>
      <c r="Z35" s="14">
        <v>844.08</v>
      </c>
      <c r="AA35" s="14">
        <v>0</v>
      </c>
      <c r="AB35" s="14">
        <f t="shared" si="7"/>
        <v>0</v>
      </c>
      <c r="AC35" s="14">
        <v>0</v>
      </c>
      <c r="AD35" s="14">
        <f t="shared" si="8"/>
        <v>0</v>
      </c>
      <c r="AE35" s="14">
        <v>0</v>
      </c>
      <c r="AF35" s="14">
        <f t="shared" si="9"/>
        <v>0</v>
      </c>
    </row>
    <row r="36" spans="1:32" ht="24" x14ac:dyDescent="0.2">
      <c r="A36" s="29">
        <v>30</v>
      </c>
      <c r="B36" s="50" t="s">
        <v>146</v>
      </c>
      <c r="C36" s="30"/>
      <c r="D36" s="48" t="s">
        <v>97</v>
      </c>
      <c r="E36" s="53" t="s">
        <v>63</v>
      </c>
      <c r="F36" s="48" t="s">
        <v>98</v>
      </c>
      <c r="G36" s="31"/>
      <c r="H36" s="10">
        <v>34</v>
      </c>
      <c r="I36" s="10">
        <v>2</v>
      </c>
      <c r="J36" s="10">
        <v>31</v>
      </c>
      <c r="K36" s="31">
        <v>30</v>
      </c>
      <c r="L36" s="31">
        <v>30</v>
      </c>
      <c r="M36" s="31">
        <v>0</v>
      </c>
      <c r="N36" s="14">
        <f t="shared" si="1"/>
        <v>88.235294117647058</v>
      </c>
      <c r="O36" s="32">
        <v>8012.63</v>
      </c>
      <c r="P36" s="33">
        <f t="shared" si="2"/>
        <v>8012.63</v>
      </c>
      <c r="Q36" s="33">
        <f t="shared" si="3"/>
        <v>100</v>
      </c>
      <c r="R36" s="33">
        <f t="shared" si="10"/>
        <v>6887.59</v>
      </c>
      <c r="S36" s="33">
        <f t="shared" si="4"/>
        <v>85.95916696515377</v>
      </c>
      <c r="T36" s="33">
        <v>1125.04</v>
      </c>
      <c r="U36" s="14">
        <f t="shared" si="5"/>
        <v>14.040833034846237</v>
      </c>
      <c r="V36" s="16">
        <v>0</v>
      </c>
      <c r="W36" s="16">
        <v>0</v>
      </c>
      <c r="X36" s="16">
        <v>0</v>
      </c>
      <c r="Y36" s="14">
        <f t="shared" si="6"/>
        <v>0</v>
      </c>
      <c r="Z36" s="14">
        <v>0</v>
      </c>
      <c r="AA36" s="14">
        <v>0</v>
      </c>
      <c r="AB36" s="14">
        <f t="shared" si="7"/>
        <v>0</v>
      </c>
      <c r="AC36" s="14">
        <v>0</v>
      </c>
      <c r="AD36" s="14">
        <f t="shared" si="8"/>
        <v>0</v>
      </c>
      <c r="AE36" s="14">
        <v>0</v>
      </c>
      <c r="AF36" s="14">
        <f t="shared" si="9"/>
        <v>0</v>
      </c>
    </row>
    <row r="37" spans="1:32" ht="36" x14ac:dyDescent="0.2">
      <c r="A37" s="29">
        <v>31</v>
      </c>
      <c r="B37" s="50" t="s">
        <v>146</v>
      </c>
      <c r="C37" s="30"/>
      <c r="D37" s="48" t="s">
        <v>99</v>
      </c>
      <c r="E37" s="53" t="s">
        <v>31</v>
      </c>
      <c r="F37" s="48" t="s">
        <v>100</v>
      </c>
      <c r="G37" s="31"/>
      <c r="H37" s="10">
        <v>13</v>
      </c>
      <c r="I37" s="10">
        <v>2</v>
      </c>
      <c r="J37" s="10">
        <v>7</v>
      </c>
      <c r="K37" s="31">
        <v>5</v>
      </c>
      <c r="L37" s="31">
        <v>5</v>
      </c>
      <c r="M37" s="31">
        <v>0</v>
      </c>
      <c r="N37" s="14">
        <f t="shared" si="1"/>
        <v>38.461538461538467</v>
      </c>
      <c r="O37" s="32">
        <v>6324.79</v>
      </c>
      <c r="P37" s="33">
        <f t="shared" si="2"/>
        <v>6324.79</v>
      </c>
      <c r="Q37" s="33">
        <f t="shared" si="3"/>
        <v>100</v>
      </c>
      <c r="R37" s="33">
        <f t="shared" si="10"/>
        <v>3861.38</v>
      </c>
      <c r="S37" s="33">
        <f t="shared" si="4"/>
        <v>61.051513172769376</v>
      </c>
      <c r="T37" s="33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0</v>
      </c>
      <c r="AA37" s="14">
        <v>0</v>
      </c>
      <c r="AB37" s="14">
        <f t="shared" si="7"/>
        <v>0</v>
      </c>
      <c r="AC37" s="14">
        <v>0</v>
      </c>
      <c r="AD37" s="14">
        <f t="shared" si="8"/>
        <v>0</v>
      </c>
      <c r="AE37" s="14">
        <v>0</v>
      </c>
      <c r="AF37" s="14">
        <f t="shared" si="9"/>
        <v>0</v>
      </c>
    </row>
    <row r="38" spans="1:32" ht="36" x14ac:dyDescent="0.2">
      <c r="A38" s="29">
        <v>32</v>
      </c>
      <c r="B38" s="50" t="s">
        <v>146</v>
      </c>
      <c r="C38" s="30"/>
      <c r="D38" s="48" t="s">
        <v>101</v>
      </c>
      <c r="E38" s="53" t="s">
        <v>31</v>
      </c>
      <c r="F38" s="48" t="s">
        <v>102</v>
      </c>
      <c r="G38" s="31"/>
      <c r="H38" s="10">
        <v>13</v>
      </c>
      <c r="I38" s="10">
        <v>2</v>
      </c>
      <c r="J38" s="10">
        <v>10</v>
      </c>
      <c r="K38" s="31">
        <v>11</v>
      </c>
      <c r="L38" s="31">
        <v>11</v>
      </c>
      <c r="M38" s="31">
        <v>0</v>
      </c>
      <c r="N38" s="14">
        <f t="shared" si="1"/>
        <v>84.615384615384613</v>
      </c>
      <c r="O38" s="32">
        <v>8545.08</v>
      </c>
      <c r="P38" s="33">
        <f t="shared" si="2"/>
        <v>8545.08</v>
      </c>
      <c r="Q38" s="33">
        <f t="shared" si="3"/>
        <v>100</v>
      </c>
      <c r="R38" s="33">
        <f t="shared" si="10"/>
        <v>5888.09</v>
      </c>
      <c r="S38" s="33">
        <f t="shared" si="4"/>
        <v>68.906200995192563</v>
      </c>
      <c r="T38" s="33">
        <v>2656.99</v>
      </c>
      <c r="U38" s="14">
        <f t="shared" si="5"/>
        <v>31.093799004807444</v>
      </c>
      <c r="V38" s="16">
        <v>0</v>
      </c>
      <c r="W38" s="16">
        <v>0</v>
      </c>
      <c r="X38" s="16">
        <v>0</v>
      </c>
      <c r="Y38" s="14">
        <f t="shared" si="6"/>
        <v>0</v>
      </c>
      <c r="Z38" s="14">
        <v>0</v>
      </c>
      <c r="AA38" s="14">
        <v>0</v>
      </c>
      <c r="AB38" s="14">
        <f t="shared" si="7"/>
        <v>0</v>
      </c>
      <c r="AC38" s="14">
        <v>0</v>
      </c>
      <c r="AD38" s="14">
        <f t="shared" si="8"/>
        <v>0</v>
      </c>
      <c r="AE38" s="14">
        <v>0</v>
      </c>
      <c r="AF38" s="14">
        <f t="shared" si="9"/>
        <v>0</v>
      </c>
    </row>
    <row r="39" spans="1:32" ht="36" x14ac:dyDescent="0.2">
      <c r="A39" s="29">
        <v>33</v>
      </c>
      <c r="B39" s="50" t="s">
        <v>146</v>
      </c>
      <c r="C39" s="30"/>
      <c r="D39" s="48" t="s">
        <v>103</v>
      </c>
      <c r="E39" s="53" t="s">
        <v>68</v>
      </c>
      <c r="F39" s="48" t="s">
        <v>104</v>
      </c>
      <c r="G39" s="31"/>
      <c r="H39" s="10">
        <v>67</v>
      </c>
      <c r="I39" s="10">
        <v>13</v>
      </c>
      <c r="J39" s="10">
        <v>47</v>
      </c>
      <c r="K39" s="31">
        <v>22</v>
      </c>
      <c r="L39" s="31">
        <v>22</v>
      </c>
      <c r="M39" s="31">
        <v>0</v>
      </c>
      <c r="N39" s="14">
        <f t="shared" si="1"/>
        <v>32.835820895522389</v>
      </c>
      <c r="O39" s="32">
        <v>31050.46</v>
      </c>
      <c r="P39" s="33">
        <f t="shared" si="2"/>
        <v>31050.46</v>
      </c>
      <c r="Q39" s="33">
        <f t="shared" si="3"/>
        <v>100</v>
      </c>
      <c r="R39" s="33">
        <f t="shared" si="10"/>
        <v>13879.309999999998</v>
      </c>
      <c r="S39" s="33">
        <f t="shared" si="4"/>
        <v>44.699208965020162</v>
      </c>
      <c r="T39" s="33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14">
        <v>0</v>
      </c>
      <c r="AB39" s="14">
        <f t="shared" si="7"/>
        <v>0</v>
      </c>
      <c r="AC39" s="14">
        <v>0</v>
      </c>
      <c r="AD39" s="14">
        <f t="shared" si="8"/>
        <v>0</v>
      </c>
      <c r="AE39" s="14">
        <v>0</v>
      </c>
      <c r="AF39" s="14">
        <f t="shared" si="9"/>
        <v>0</v>
      </c>
    </row>
    <row r="40" spans="1:32" ht="36" x14ac:dyDescent="0.2">
      <c r="A40" s="29">
        <v>34</v>
      </c>
      <c r="B40" s="50" t="s">
        <v>146</v>
      </c>
      <c r="C40" s="30"/>
      <c r="D40" s="48" t="s">
        <v>105</v>
      </c>
      <c r="E40" s="53" t="s">
        <v>106</v>
      </c>
      <c r="F40" s="48" t="s">
        <v>107</v>
      </c>
      <c r="G40" s="31"/>
      <c r="H40" s="10">
        <v>18</v>
      </c>
      <c r="I40" s="10">
        <v>3</v>
      </c>
      <c r="J40" s="10">
        <v>14</v>
      </c>
      <c r="K40" s="31">
        <v>12</v>
      </c>
      <c r="L40" s="31">
        <v>12</v>
      </c>
      <c r="M40" s="31">
        <v>0</v>
      </c>
      <c r="N40" s="14">
        <f t="shared" si="1"/>
        <v>66.666666666666657</v>
      </c>
      <c r="O40" s="32">
        <v>20473.14</v>
      </c>
      <c r="P40" s="33">
        <f t="shared" si="2"/>
        <v>20473.14</v>
      </c>
      <c r="Q40" s="33">
        <f t="shared" si="3"/>
        <v>100</v>
      </c>
      <c r="R40" s="33">
        <f t="shared" si="10"/>
        <v>0</v>
      </c>
      <c r="S40" s="33">
        <f t="shared" si="4"/>
        <v>0</v>
      </c>
      <c r="T40" s="33">
        <v>20473.14</v>
      </c>
      <c r="U40" s="14">
        <f t="shared" si="5"/>
        <v>100</v>
      </c>
      <c r="V40" s="16">
        <v>0</v>
      </c>
      <c r="W40" s="16">
        <v>0</v>
      </c>
      <c r="X40" s="16">
        <v>0</v>
      </c>
      <c r="Y40" s="14">
        <f t="shared" si="6"/>
        <v>0</v>
      </c>
      <c r="Z40" s="14">
        <v>0</v>
      </c>
      <c r="AA40" s="14">
        <v>0</v>
      </c>
      <c r="AB40" s="14">
        <f t="shared" si="7"/>
        <v>0</v>
      </c>
      <c r="AC40" s="14">
        <v>0</v>
      </c>
      <c r="AD40" s="14">
        <f t="shared" si="8"/>
        <v>0</v>
      </c>
      <c r="AE40" s="14">
        <v>0</v>
      </c>
      <c r="AF40" s="14">
        <f t="shared" si="9"/>
        <v>0</v>
      </c>
    </row>
    <row r="41" spans="1:32" ht="36" x14ac:dyDescent="0.2">
      <c r="A41" s="29">
        <v>35</v>
      </c>
      <c r="B41" s="50" t="s">
        <v>146</v>
      </c>
      <c r="C41" s="30"/>
      <c r="D41" s="48" t="s">
        <v>108</v>
      </c>
      <c r="E41" s="53" t="s">
        <v>68</v>
      </c>
      <c r="F41" s="48" t="s">
        <v>109</v>
      </c>
      <c r="G41" s="31"/>
      <c r="H41" s="10">
        <v>15</v>
      </c>
      <c r="I41" s="10">
        <v>4</v>
      </c>
      <c r="J41" s="10">
        <v>10</v>
      </c>
      <c r="K41" s="31">
        <v>10</v>
      </c>
      <c r="L41" s="31">
        <v>10</v>
      </c>
      <c r="M41" s="31">
        <v>1</v>
      </c>
      <c r="N41" s="14">
        <f t="shared" si="1"/>
        <v>66.666666666666657</v>
      </c>
      <c r="O41" s="32">
        <v>7877.95</v>
      </c>
      <c r="P41" s="33">
        <f t="shared" si="2"/>
        <v>7877.95</v>
      </c>
      <c r="Q41" s="33">
        <f t="shared" si="3"/>
        <v>100</v>
      </c>
      <c r="R41" s="33">
        <f t="shared" si="10"/>
        <v>5473.74</v>
      </c>
      <c r="S41" s="33">
        <f t="shared" si="4"/>
        <v>69.481781427909539</v>
      </c>
      <c r="T41" s="33">
        <v>2404.21</v>
      </c>
      <c r="U41" s="14">
        <f t="shared" si="5"/>
        <v>30.518218572090454</v>
      </c>
      <c r="V41" s="16">
        <v>0</v>
      </c>
      <c r="W41" s="16">
        <v>0</v>
      </c>
      <c r="X41" s="16">
        <v>0</v>
      </c>
      <c r="Y41" s="14">
        <f t="shared" si="6"/>
        <v>0</v>
      </c>
      <c r="Z41" s="14">
        <v>0</v>
      </c>
      <c r="AA41" s="14">
        <v>0</v>
      </c>
      <c r="AB41" s="14">
        <f t="shared" si="7"/>
        <v>0</v>
      </c>
      <c r="AC41" s="14">
        <v>0</v>
      </c>
      <c r="AD41" s="14">
        <f t="shared" si="8"/>
        <v>0</v>
      </c>
      <c r="AE41" s="14">
        <v>0</v>
      </c>
      <c r="AF41" s="14">
        <f t="shared" si="9"/>
        <v>0</v>
      </c>
    </row>
    <row r="42" spans="1:32" ht="36" x14ac:dyDescent="0.2">
      <c r="A42" s="29">
        <v>36</v>
      </c>
      <c r="B42" s="50" t="s">
        <v>146</v>
      </c>
      <c r="C42" s="30"/>
      <c r="D42" s="48" t="s">
        <v>110</v>
      </c>
      <c r="E42" s="53" t="s">
        <v>68</v>
      </c>
      <c r="F42" s="48" t="s">
        <v>111</v>
      </c>
      <c r="G42" s="31"/>
      <c r="H42" s="10">
        <v>17</v>
      </c>
      <c r="I42" s="10">
        <v>4</v>
      </c>
      <c r="J42" s="10">
        <v>13</v>
      </c>
      <c r="K42" s="31">
        <v>11</v>
      </c>
      <c r="L42" s="31">
        <v>11</v>
      </c>
      <c r="M42" s="31">
        <v>0</v>
      </c>
      <c r="N42" s="14">
        <f t="shared" si="1"/>
        <v>64.705882352941174</v>
      </c>
      <c r="O42" s="32">
        <v>15021.14</v>
      </c>
      <c r="P42" s="33">
        <f t="shared" si="2"/>
        <v>15021.14</v>
      </c>
      <c r="Q42" s="33">
        <f t="shared" si="3"/>
        <v>100</v>
      </c>
      <c r="R42" s="33">
        <f t="shared" si="10"/>
        <v>6059.6999999999989</v>
      </c>
      <c r="S42" s="33">
        <f t="shared" si="4"/>
        <v>40.341145878408689</v>
      </c>
      <c r="T42" s="33">
        <v>8961.44</v>
      </c>
      <c r="U42" s="14">
        <f t="shared" si="5"/>
        <v>59.658854121591311</v>
      </c>
      <c r="V42" s="16">
        <v>0</v>
      </c>
      <c r="W42" s="16">
        <v>0</v>
      </c>
      <c r="X42" s="16">
        <v>0</v>
      </c>
      <c r="Y42" s="14">
        <f t="shared" si="6"/>
        <v>0</v>
      </c>
      <c r="Z42" s="14">
        <v>0</v>
      </c>
      <c r="AA42" s="14">
        <v>0</v>
      </c>
      <c r="AB42" s="14">
        <f t="shared" si="7"/>
        <v>0</v>
      </c>
      <c r="AC42" s="14">
        <v>0</v>
      </c>
      <c r="AD42" s="14">
        <f t="shared" si="8"/>
        <v>0</v>
      </c>
      <c r="AE42" s="14">
        <v>0</v>
      </c>
      <c r="AF42" s="14">
        <f t="shared" si="9"/>
        <v>0</v>
      </c>
    </row>
    <row r="43" spans="1:32" ht="36" x14ac:dyDescent="0.2">
      <c r="A43" s="29">
        <v>37</v>
      </c>
      <c r="B43" s="50" t="s">
        <v>146</v>
      </c>
      <c r="C43" s="30"/>
      <c r="D43" s="48" t="s">
        <v>112</v>
      </c>
      <c r="E43" s="53" t="s">
        <v>113</v>
      </c>
      <c r="F43" s="48" t="s">
        <v>114</v>
      </c>
      <c r="G43" s="31"/>
      <c r="H43" s="10">
        <v>6</v>
      </c>
      <c r="I43" s="10">
        <v>1</v>
      </c>
      <c r="J43" s="10">
        <v>5</v>
      </c>
      <c r="K43" s="31">
        <v>3</v>
      </c>
      <c r="L43" s="31">
        <v>5</v>
      </c>
      <c r="M43" s="31">
        <v>0</v>
      </c>
      <c r="N43" s="14">
        <f t="shared" si="1"/>
        <v>50</v>
      </c>
      <c r="O43" s="32">
        <v>3737.06</v>
      </c>
      <c r="P43" s="33">
        <f t="shared" si="2"/>
        <v>3737.06</v>
      </c>
      <c r="Q43" s="33">
        <f t="shared" si="3"/>
        <v>100</v>
      </c>
      <c r="R43" s="33">
        <f t="shared" si="10"/>
        <v>2557.31</v>
      </c>
      <c r="S43" s="33">
        <f t="shared" si="4"/>
        <v>68.431066132200186</v>
      </c>
      <c r="T43" s="33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14">
        <v>0</v>
      </c>
      <c r="AA43" s="14">
        <v>0</v>
      </c>
      <c r="AB43" s="14">
        <f t="shared" si="7"/>
        <v>0</v>
      </c>
      <c r="AC43" s="14">
        <v>0</v>
      </c>
      <c r="AD43" s="14">
        <f t="shared" si="8"/>
        <v>0</v>
      </c>
      <c r="AE43" s="14">
        <v>0</v>
      </c>
      <c r="AF43" s="14">
        <f t="shared" si="9"/>
        <v>0</v>
      </c>
    </row>
    <row r="44" spans="1:32" ht="24" x14ac:dyDescent="0.2">
      <c r="A44" s="29">
        <v>38</v>
      </c>
      <c r="B44" s="50" t="s">
        <v>146</v>
      </c>
      <c r="C44" s="30"/>
      <c r="D44" s="48" t="s">
        <v>115</v>
      </c>
      <c r="E44" s="53" t="s">
        <v>106</v>
      </c>
      <c r="F44" s="48" t="s">
        <v>116</v>
      </c>
      <c r="G44" s="31"/>
      <c r="H44" s="10">
        <v>21</v>
      </c>
      <c r="I44" s="10">
        <v>1</v>
      </c>
      <c r="J44" s="10">
        <v>20</v>
      </c>
      <c r="K44" s="31">
        <v>15</v>
      </c>
      <c r="L44" s="31">
        <v>19</v>
      </c>
      <c r="M44" s="31">
        <v>1</v>
      </c>
      <c r="N44" s="14">
        <f t="shared" si="1"/>
        <v>71.428571428571431</v>
      </c>
      <c r="O44" s="32">
        <v>27105.63</v>
      </c>
      <c r="P44" s="33">
        <f t="shared" si="2"/>
        <v>27105.63</v>
      </c>
      <c r="Q44" s="33">
        <f t="shared" si="3"/>
        <v>100</v>
      </c>
      <c r="R44" s="33">
        <f t="shared" si="10"/>
        <v>12920.140000000001</v>
      </c>
      <c r="S44" s="33">
        <f t="shared" si="4"/>
        <v>47.665890813089383</v>
      </c>
      <c r="T44" s="33">
        <v>14185.49</v>
      </c>
      <c r="U44" s="14">
        <f t="shared" si="5"/>
        <v>52.334109186910617</v>
      </c>
      <c r="V44" s="16">
        <v>0</v>
      </c>
      <c r="W44" s="16">
        <v>0</v>
      </c>
      <c r="X44" s="16">
        <v>0</v>
      </c>
      <c r="Y44" s="14">
        <f t="shared" si="6"/>
        <v>0</v>
      </c>
      <c r="Z44" s="14">
        <v>0</v>
      </c>
      <c r="AA44" s="14">
        <v>0</v>
      </c>
      <c r="AB44" s="14">
        <f t="shared" si="7"/>
        <v>0</v>
      </c>
      <c r="AC44" s="14">
        <v>0</v>
      </c>
      <c r="AD44" s="14">
        <f t="shared" si="8"/>
        <v>0</v>
      </c>
      <c r="AE44" s="14">
        <v>0</v>
      </c>
      <c r="AF44" s="14">
        <f t="shared" si="9"/>
        <v>0</v>
      </c>
    </row>
    <row r="45" spans="1:32" ht="36" x14ac:dyDescent="0.2">
      <c r="A45" s="29">
        <v>39</v>
      </c>
      <c r="B45" s="50" t="s">
        <v>146</v>
      </c>
      <c r="C45" s="30"/>
      <c r="D45" s="48" t="s">
        <v>117</v>
      </c>
      <c r="E45" s="53" t="s">
        <v>31</v>
      </c>
      <c r="F45" s="48" t="s">
        <v>118</v>
      </c>
      <c r="G45" s="31"/>
      <c r="H45" s="10">
        <v>23</v>
      </c>
      <c r="I45" s="10">
        <v>6</v>
      </c>
      <c r="J45" s="10">
        <v>17</v>
      </c>
      <c r="K45" s="31">
        <v>9</v>
      </c>
      <c r="L45" s="31">
        <v>10</v>
      </c>
      <c r="M45" s="31">
        <v>0</v>
      </c>
      <c r="N45" s="14">
        <f t="shared" si="1"/>
        <v>39.130434782608695</v>
      </c>
      <c r="O45" s="32">
        <v>11125.2</v>
      </c>
      <c r="P45" s="33">
        <f t="shared" si="2"/>
        <v>11125.2</v>
      </c>
      <c r="Q45" s="33">
        <f t="shared" si="3"/>
        <v>100</v>
      </c>
      <c r="R45" s="33">
        <f t="shared" si="10"/>
        <v>6117.89</v>
      </c>
      <c r="S45" s="33">
        <f t="shared" si="4"/>
        <v>54.991281055621464</v>
      </c>
      <c r="T45" s="33">
        <v>5007.3100000000004</v>
      </c>
      <c r="U45" s="14">
        <f t="shared" si="5"/>
        <v>45.008718944378529</v>
      </c>
      <c r="V45" s="16">
        <v>0</v>
      </c>
      <c r="W45" s="16">
        <v>0</v>
      </c>
      <c r="X45" s="16">
        <v>0</v>
      </c>
      <c r="Y45" s="14">
        <f t="shared" si="6"/>
        <v>0</v>
      </c>
      <c r="Z45" s="14">
        <v>0</v>
      </c>
      <c r="AA45" s="14">
        <v>0</v>
      </c>
      <c r="AB45" s="14">
        <f t="shared" si="7"/>
        <v>0</v>
      </c>
      <c r="AC45" s="14">
        <v>0</v>
      </c>
      <c r="AD45" s="14">
        <f t="shared" si="8"/>
        <v>0</v>
      </c>
      <c r="AE45" s="14">
        <v>0</v>
      </c>
      <c r="AF45" s="14">
        <f t="shared" si="9"/>
        <v>0</v>
      </c>
    </row>
    <row r="46" spans="1:32" ht="24" x14ac:dyDescent="0.2">
      <c r="A46" s="29">
        <v>40</v>
      </c>
      <c r="B46" s="50" t="s">
        <v>146</v>
      </c>
      <c r="C46" s="30"/>
      <c r="D46" s="48" t="s">
        <v>119</v>
      </c>
      <c r="E46" s="53" t="s">
        <v>120</v>
      </c>
      <c r="F46" s="48" t="s">
        <v>121</v>
      </c>
      <c r="G46" s="31"/>
      <c r="H46" s="10">
        <v>0</v>
      </c>
      <c r="I46" s="10">
        <v>0</v>
      </c>
      <c r="J46" s="10">
        <v>0</v>
      </c>
      <c r="K46" s="31">
        <v>0</v>
      </c>
      <c r="L46" s="31">
        <v>0</v>
      </c>
      <c r="M46" s="31">
        <v>0</v>
      </c>
      <c r="N46" s="14">
        <f t="shared" si="1"/>
        <v>0</v>
      </c>
      <c r="O46" s="32">
        <v>0</v>
      </c>
      <c r="P46" s="33">
        <f t="shared" si="2"/>
        <v>0</v>
      </c>
      <c r="Q46" s="33">
        <f t="shared" si="3"/>
        <v>0</v>
      </c>
      <c r="R46" s="33">
        <f t="shared" si="10"/>
        <v>0</v>
      </c>
      <c r="S46" s="33">
        <f t="shared" si="4"/>
        <v>0</v>
      </c>
      <c r="T46" s="33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14">
        <v>0</v>
      </c>
      <c r="AB46" s="14">
        <f t="shared" si="7"/>
        <v>0</v>
      </c>
      <c r="AC46" s="14">
        <v>0</v>
      </c>
      <c r="AD46" s="14">
        <f t="shared" si="8"/>
        <v>0</v>
      </c>
      <c r="AE46" s="14">
        <v>0</v>
      </c>
      <c r="AF46" s="14">
        <f t="shared" si="9"/>
        <v>0</v>
      </c>
    </row>
    <row r="47" spans="1:32" ht="24" x14ac:dyDescent="0.2">
      <c r="A47" s="29">
        <v>41</v>
      </c>
      <c r="B47" s="50" t="s">
        <v>146</v>
      </c>
      <c r="C47" s="30"/>
      <c r="D47" s="48" t="s">
        <v>122</v>
      </c>
      <c r="E47" s="53" t="s">
        <v>31</v>
      </c>
      <c r="F47" s="48" t="s">
        <v>123</v>
      </c>
      <c r="G47" s="31"/>
      <c r="H47" s="10">
        <v>0</v>
      </c>
      <c r="I47" s="10">
        <v>0</v>
      </c>
      <c r="J47" s="10">
        <v>0</v>
      </c>
      <c r="K47" s="31">
        <v>0</v>
      </c>
      <c r="L47" s="31">
        <v>0</v>
      </c>
      <c r="M47" s="31">
        <v>0</v>
      </c>
      <c r="N47" s="14">
        <f t="shared" si="1"/>
        <v>0</v>
      </c>
      <c r="O47" s="32">
        <v>0</v>
      </c>
      <c r="P47" s="33">
        <f t="shared" si="2"/>
        <v>0</v>
      </c>
      <c r="Q47" s="33">
        <f t="shared" si="3"/>
        <v>0</v>
      </c>
      <c r="R47" s="33">
        <f t="shared" si="10"/>
        <v>0</v>
      </c>
      <c r="S47" s="33">
        <f t="shared" si="4"/>
        <v>0</v>
      </c>
      <c r="T47" s="33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14">
        <v>0</v>
      </c>
      <c r="AB47" s="14">
        <f t="shared" si="7"/>
        <v>0</v>
      </c>
      <c r="AC47" s="14">
        <v>0</v>
      </c>
      <c r="AD47" s="14">
        <f t="shared" si="8"/>
        <v>0</v>
      </c>
      <c r="AE47" s="14">
        <v>0</v>
      </c>
      <c r="AF47" s="14">
        <f t="shared" si="9"/>
        <v>0</v>
      </c>
    </row>
    <row r="48" spans="1:32" ht="36" x14ac:dyDescent="0.2">
      <c r="A48" s="29">
        <v>42</v>
      </c>
      <c r="B48" s="50" t="s">
        <v>146</v>
      </c>
      <c r="C48" s="30"/>
      <c r="D48" s="48" t="s">
        <v>124</v>
      </c>
      <c r="E48" s="53" t="s">
        <v>106</v>
      </c>
      <c r="F48" s="48" t="s">
        <v>125</v>
      </c>
      <c r="G48" s="31"/>
      <c r="H48" s="10">
        <v>18</v>
      </c>
      <c r="I48" s="10">
        <v>4</v>
      </c>
      <c r="J48" s="10">
        <v>9</v>
      </c>
      <c r="K48" s="31">
        <v>11</v>
      </c>
      <c r="L48" s="31">
        <v>12</v>
      </c>
      <c r="M48" s="31">
        <v>0</v>
      </c>
      <c r="N48" s="14">
        <f t="shared" si="1"/>
        <v>61.111111111111114</v>
      </c>
      <c r="O48" s="32">
        <v>13801.29</v>
      </c>
      <c r="P48" s="33">
        <f t="shared" si="2"/>
        <v>13801.29</v>
      </c>
      <c r="Q48" s="33">
        <f t="shared" si="3"/>
        <v>100</v>
      </c>
      <c r="R48" s="33">
        <f t="shared" si="10"/>
        <v>5005.7400000000016</v>
      </c>
      <c r="S48" s="33">
        <f t="shared" si="4"/>
        <v>36.270087796140807</v>
      </c>
      <c r="T48" s="33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14">
        <v>3261.19</v>
      </c>
      <c r="AA48" s="14">
        <v>0</v>
      </c>
      <c r="AB48" s="14">
        <f t="shared" si="7"/>
        <v>0</v>
      </c>
      <c r="AC48" s="14">
        <v>0</v>
      </c>
      <c r="AD48" s="14">
        <f t="shared" si="8"/>
        <v>0</v>
      </c>
      <c r="AE48" s="14">
        <v>0</v>
      </c>
      <c r="AF48" s="14">
        <f t="shared" si="9"/>
        <v>0</v>
      </c>
    </row>
    <row r="49" spans="1:32" ht="24" x14ac:dyDescent="0.2">
      <c r="A49" s="29">
        <v>43</v>
      </c>
      <c r="B49" s="50" t="s">
        <v>146</v>
      </c>
      <c r="C49" s="30"/>
      <c r="D49" s="48" t="s">
        <v>126</v>
      </c>
      <c r="E49" s="53" t="s">
        <v>31</v>
      </c>
      <c r="F49" s="48" t="s">
        <v>127</v>
      </c>
      <c r="G49" s="31"/>
      <c r="H49" s="10">
        <v>22</v>
      </c>
      <c r="I49" s="10">
        <v>4</v>
      </c>
      <c r="J49" s="10">
        <v>16</v>
      </c>
      <c r="K49" s="31">
        <v>11</v>
      </c>
      <c r="L49" s="31">
        <v>19</v>
      </c>
      <c r="M49" s="31">
        <v>0</v>
      </c>
      <c r="N49" s="14">
        <f t="shared" si="1"/>
        <v>50</v>
      </c>
      <c r="O49" s="32">
        <v>22324.080000000002</v>
      </c>
      <c r="P49" s="33">
        <f t="shared" si="2"/>
        <v>22324.080000000002</v>
      </c>
      <c r="Q49" s="33">
        <f t="shared" si="3"/>
        <v>100</v>
      </c>
      <c r="R49" s="33">
        <f t="shared" si="10"/>
        <v>9345.2000000000025</v>
      </c>
      <c r="S49" s="33">
        <f t="shared" si="4"/>
        <v>41.861523520790115</v>
      </c>
      <c r="T49" s="33">
        <v>12978.88</v>
      </c>
      <c r="U49" s="14">
        <f t="shared" si="5"/>
        <v>58.138476479209885</v>
      </c>
      <c r="V49" s="16">
        <v>2</v>
      </c>
      <c r="W49" s="16">
        <v>2</v>
      </c>
      <c r="X49" s="16">
        <v>0</v>
      </c>
      <c r="Y49" s="14">
        <f t="shared" si="6"/>
        <v>9.0909090909090917</v>
      </c>
      <c r="Z49" s="14">
        <v>3142.54</v>
      </c>
      <c r="AA49" s="14">
        <v>0</v>
      </c>
      <c r="AB49" s="14">
        <f t="shared" si="7"/>
        <v>0</v>
      </c>
      <c r="AC49" s="14">
        <v>0</v>
      </c>
      <c r="AD49" s="14">
        <f t="shared" si="8"/>
        <v>0</v>
      </c>
      <c r="AE49" s="14">
        <v>0</v>
      </c>
      <c r="AF49" s="14">
        <f t="shared" si="9"/>
        <v>0</v>
      </c>
    </row>
    <row r="50" spans="1:32" ht="24" x14ac:dyDescent="0.2">
      <c r="A50" s="29">
        <v>44</v>
      </c>
      <c r="B50" s="50" t="s">
        <v>146</v>
      </c>
      <c r="C50" s="30"/>
      <c r="D50" s="48" t="s">
        <v>128</v>
      </c>
      <c r="E50" s="53" t="s">
        <v>120</v>
      </c>
      <c r="F50" s="48" t="s">
        <v>129</v>
      </c>
      <c r="G50" s="31"/>
      <c r="H50" s="10">
        <v>9</v>
      </c>
      <c r="I50" s="10">
        <v>1</v>
      </c>
      <c r="J50" s="10">
        <v>8</v>
      </c>
      <c r="K50" s="31">
        <v>3</v>
      </c>
      <c r="L50" s="31">
        <v>3</v>
      </c>
      <c r="M50" s="31">
        <v>0</v>
      </c>
      <c r="N50" s="14">
        <f t="shared" si="1"/>
        <v>33.333333333333329</v>
      </c>
      <c r="O50" s="32">
        <v>3349.5</v>
      </c>
      <c r="P50" s="33">
        <f t="shared" si="2"/>
        <v>3349.5</v>
      </c>
      <c r="Q50" s="33">
        <f t="shared" si="3"/>
        <v>100</v>
      </c>
      <c r="R50" s="33">
        <f t="shared" si="10"/>
        <v>3349.5</v>
      </c>
      <c r="S50" s="33">
        <f t="shared" si="4"/>
        <v>100</v>
      </c>
      <c r="T50" s="33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12722.84</v>
      </c>
      <c r="AA50" s="14">
        <v>0</v>
      </c>
      <c r="AB50" s="14">
        <f t="shared" si="7"/>
        <v>0</v>
      </c>
      <c r="AC50" s="14">
        <v>0</v>
      </c>
      <c r="AD50" s="14">
        <f t="shared" si="8"/>
        <v>0</v>
      </c>
      <c r="AE50" s="14">
        <v>0</v>
      </c>
      <c r="AF50" s="14">
        <f t="shared" si="9"/>
        <v>0</v>
      </c>
    </row>
    <row r="51" spans="1:32" ht="36" x14ac:dyDescent="0.2">
      <c r="A51" s="29">
        <v>45</v>
      </c>
      <c r="B51" s="50" t="s">
        <v>146</v>
      </c>
      <c r="C51" s="30"/>
      <c r="D51" s="48" t="s">
        <v>130</v>
      </c>
      <c r="E51" s="53" t="s">
        <v>131</v>
      </c>
      <c r="F51" s="48" t="s">
        <v>132</v>
      </c>
      <c r="G51" s="31"/>
      <c r="H51" s="10">
        <v>8</v>
      </c>
      <c r="I51" s="10">
        <v>1</v>
      </c>
      <c r="J51" s="10">
        <v>6</v>
      </c>
      <c r="K51" s="31">
        <v>5</v>
      </c>
      <c r="L51" s="31">
        <v>7</v>
      </c>
      <c r="M51" s="31">
        <v>0</v>
      </c>
      <c r="N51" s="14">
        <f t="shared" si="1"/>
        <v>62.5</v>
      </c>
      <c r="O51" s="32">
        <v>5481.46</v>
      </c>
      <c r="P51" s="33">
        <f t="shared" si="2"/>
        <v>5481.46</v>
      </c>
      <c r="Q51" s="33">
        <f t="shared" si="3"/>
        <v>100</v>
      </c>
      <c r="R51" s="33">
        <f t="shared" si="10"/>
        <v>0</v>
      </c>
      <c r="S51" s="33">
        <f t="shared" si="4"/>
        <v>0</v>
      </c>
      <c r="T51" s="33">
        <v>5481.46</v>
      </c>
      <c r="U51" s="14">
        <f t="shared" si="5"/>
        <v>100</v>
      </c>
      <c r="V51" s="16">
        <v>0</v>
      </c>
      <c r="W51" s="16">
        <v>0</v>
      </c>
      <c r="X51" s="16">
        <v>0</v>
      </c>
      <c r="Y51" s="14">
        <f t="shared" si="6"/>
        <v>0</v>
      </c>
      <c r="Z51" s="14">
        <v>0</v>
      </c>
      <c r="AA51" s="14">
        <v>0</v>
      </c>
      <c r="AB51" s="14">
        <f t="shared" si="7"/>
        <v>0</v>
      </c>
      <c r="AC51" s="14">
        <v>0</v>
      </c>
      <c r="AD51" s="14">
        <f t="shared" si="8"/>
        <v>0</v>
      </c>
      <c r="AE51" s="14">
        <v>0</v>
      </c>
      <c r="AF51" s="14">
        <f t="shared" si="9"/>
        <v>0</v>
      </c>
    </row>
    <row r="52" spans="1:32" ht="36" x14ac:dyDescent="0.2">
      <c r="A52" s="29">
        <v>46</v>
      </c>
      <c r="B52" s="50" t="s">
        <v>146</v>
      </c>
      <c r="C52" s="30"/>
      <c r="D52" s="48" t="s">
        <v>133</v>
      </c>
      <c r="E52" s="53" t="s">
        <v>68</v>
      </c>
      <c r="F52" s="48" t="s">
        <v>134</v>
      </c>
      <c r="G52" s="31"/>
      <c r="H52" s="10">
        <v>6</v>
      </c>
      <c r="I52" s="10">
        <v>0</v>
      </c>
      <c r="J52" s="10">
        <v>4</v>
      </c>
      <c r="K52" s="31">
        <v>0</v>
      </c>
      <c r="L52" s="31">
        <v>0</v>
      </c>
      <c r="M52" s="31">
        <v>0</v>
      </c>
      <c r="N52" s="14">
        <f t="shared" si="1"/>
        <v>0</v>
      </c>
      <c r="O52" s="32">
        <v>0</v>
      </c>
      <c r="P52" s="33">
        <f t="shared" si="2"/>
        <v>0</v>
      </c>
      <c r="Q52" s="33">
        <f t="shared" si="3"/>
        <v>0</v>
      </c>
      <c r="R52" s="33">
        <f t="shared" si="10"/>
        <v>0</v>
      </c>
      <c r="S52" s="33">
        <f t="shared" si="4"/>
        <v>0</v>
      </c>
      <c r="T52" s="33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14">
        <v>0</v>
      </c>
      <c r="AB52" s="14">
        <f t="shared" si="7"/>
        <v>0</v>
      </c>
      <c r="AC52" s="14">
        <v>0</v>
      </c>
      <c r="AD52" s="14">
        <f t="shared" si="8"/>
        <v>0</v>
      </c>
      <c r="AE52" s="14">
        <v>0</v>
      </c>
      <c r="AF52" s="14">
        <f t="shared" si="9"/>
        <v>0</v>
      </c>
    </row>
    <row r="53" spans="1:32" ht="24" x14ac:dyDescent="0.2">
      <c r="A53" s="29">
        <v>47</v>
      </c>
      <c r="B53" s="50" t="s">
        <v>146</v>
      </c>
      <c r="C53" s="30"/>
      <c r="D53" s="48" t="s">
        <v>135</v>
      </c>
      <c r="E53" s="53" t="s">
        <v>136</v>
      </c>
      <c r="F53" s="48" t="s">
        <v>137</v>
      </c>
      <c r="G53" s="31"/>
      <c r="H53" s="10">
        <v>21</v>
      </c>
      <c r="I53" s="10">
        <v>2</v>
      </c>
      <c r="J53" s="10">
        <v>19</v>
      </c>
      <c r="K53" s="31">
        <v>21</v>
      </c>
      <c r="L53" s="31">
        <v>24</v>
      </c>
      <c r="M53" s="31">
        <v>3</v>
      </c>
      <c r="N53" s="14">
        <f t="shared" si="1"/>
        <v>100</v>
      </c>
      <c r="O53" s="32">
        <v>35215.5</v>
      </c>
      <c r="P53" s="33">
        <f t="shared" si="2"/>
        <v>35215.5</v>
      </c>
      <c r="Q53" s="33">
        <f t="shared" si="3"/>
        <v>100</v>
      </c>
      <c r="R53" s="33">
        <f t="shared" si="10"/>
        <v>12119.169999999998</v>
      </c>
      <c r="S53" s="33">
        <f t="shared" si="4"/>
        <v>34.414306200394705</v>
      </c>
      <c r="T53" s="33">
        <v>23096.33</v>
      </c>
      <c r="U53" s="14">
        <f t="shared" si="5"/>
        <v>65.585693799605295</v>
      </c>
      <c r="V53" s="16">
        <v>1</v>
      </c>
      <c r="W53" s="16">
        <v>1</v>
      </c>
      <c r="X53" s="16">
        <v>0</v>
      </c>
      <c r="Y53" s="14">
        <f t="shared" si="6"/>
        <v>4.7619047619047619</v>
      </c>
      <c r="Z53" s="14">
        <v>938.02</v>
      </c>
      <c r="AA53" s="14">
        <v>0</v>
      </c>
      <c r="AB53" s="14">
        <f t="shared" si="7"/>
        <v>0</v>
      </c>
      <c r="AC53" s="14">
        <v>0</v>
      </c>
      <c r="AD53" s="14">
        <f t="shared" si="8"/>
        <v>0</v>
      </c>
      <c r="AE53" s="14">
        <v>0</v>
      </c>
      <c r="AF53" s="14">
        <f t="shared" si="9"/>
        <v>0</v>
      </c>
    </row>
    <row r="54" spans="1:32" ht="36" x14ac:dyDescent="0.2">
      <c r="A54" s="29">
        <v>48</v>
      </c>
      <c r="B54" s="50" t="s">
        <v>146</v>
      </c>
      <c r="C54" s="30"/>
      <c r="D54" s="48" t="s">
        <v>138</v>
      </c>
      <c r="E54" s="53" t="s">
        <v>113</v>
      </c>
      <c r="F54" s="48" t="s">
        <v>139</v>
      </c>
      <c r="G54" s="31"/>
      <c r="H54" s="10">
        <v>21</v>
      </c>
      <c r="I54" s="10">
        <v>4</v>
      </c>
      <c r="J54" s="10">
        <v>17</v>
      </c>
      <c r="K54" s="31">
        <v>14</v>
      </c>
      <c r="L54" s="31">
        <v>14</v>
      </c>
      <c r="M54" s="31">
        <v>0</v>
      </c>
      <c r="N54" s="14">
        <f t="shared" si="1"/>
        <v>66.666666666666657</v>
      </c>
      <c r="O54" s="32">
        <v>20318.66</v>
      </c>
      <c r="P54" s="33">
        <f t="shared" si="2"/>
        <v>20318.66</v>
      </c>
      <c r="Q54" s="33">
        <f t="shared" si="3"/>
        <v>100</v>
      </c>
      <c r="R54" s="33">
        <f t="shared" si="10"/>
        <v>4993.7999999999993</v>
      </c>
      <c r="S54" s="33">
        <f t="shared" si="4"/>
        <v>24.577408155852794</v>
      </c>
      <c r="T54" s="33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14">
        <v>2687.64</v>
      </c>
      <c r="AA54" s="14">
        <v>0</v>
      </c>
      <c r="AB54" s="14">
        <f t="shared" si="7"/>
        <v>0</v>
      </c>
      <c r="AC54" s="14">
        <v>0</v>
      </c>
      <c r="AD54" s="14">
        <f t="shared" si="8"/>
        <v>0</v>
      </c>
      <c r="AE54" s="14">
        <v>0</v>
      </c>
      <c r="AF54" s="14">
        <f t="shared" si="9"/>
        <v>0</v>
      </c>
    </row>
    <row r="55" spans="1:32" ht="36" x14ac:dyDescent="0.2">
      <c r="A55" s="29">
        <v>49</v>
      </c>
      <c r="B55" s="50" t="s">
        <v>146</v>
      </c>
      <c r="C55" s="30"/>
      <c r="D55" s="48" t="s">
        <v>140</v>
      </c>
      <c r="E55" s="53" t="s">
        <v>113</v>
      </c>
      <c r="F55" s="48" t="s">
        <v>141</v>
      </c>
      <c r="G55" s="31"/>
      <c r="H55" s="10">
        <v>10</v>
      </c>
      <c r="I55" s="10">
        <v>0</v>
      </c>
      <c r="J55" s="10">
        <v>10</v>
      </c>
      <c r="K55" s="31">
        <v>8</v>
      </c>
      <c r="L55" s="31">
        <v>8</v>
      </c>
      <c r="M55" s="31">
        <v>0</v>
      </c>
      <c r="N55" s="14">
        <f t="shared" si="1"/>
        <v>80</v>
      </c>
      <c r="O55" s="32">
        <v>5063.0600000000004</v>
      </c>
      <c r="P55" s="33">
        <f t="shared" si="2"/>
        <v>5063.0600000000004</v>
      </c>
      <c r="Q55" s="33">
        <f t="shared" si="3"/>
        <v>100</v>
      </c>
      <c r="R55" s="33">
        <f t="shared" si="10"/>
        <v>3306.63</v>
      </c>
      <c r="S55" s="33">
        <f t="shared" si="4"/>
        <v>65.308923852373852</v>
      </c>
      <c r="T55" s="33">
        <v>1756.43</v>
      </c>
      <c r="U55" s="14">
        <f t="shared" si="5"/>
        <v>34.691076147626134</v>
      </c>
      <c r="V55" s="16">
        <v>2</v>
      </c>
      <c r="W55" s="16">
        <v>2</v>
      </c>
      <c r="X55" s="16">
        <v>0</v>
      </c>
      <c r="Y55" s="14">
        <f t="shared" si="6"/>
        <v>20</v>
      </c>
      <c r="Z55" s="14">
        <v>2877.65</v>
      </c>
      <c r="AA55" s="14">
        <v>0</v>
      </c>
      <c r="AB55" s="14">
        <f t="shared" si="7"/>
        <v>0</v>
      </c>
      <c r="AC55" s="14">
        <v>0</v>
      </c>
      <c r="AD55" s="14">
        <f t="shared" si="8"/>
        <v>0</v>
      </c>
      <c r="AE55" s="14">
        <v>0</v>
      </c>
      <c r="AF55" s="14">
        <f t="shared" si="9"/>
        <v>0</v>
      </c>
    </row>
    <row r="56" spans="1:32" ht="36" x14ac:dyDescent="0.2">
      <c r="A56" s="29">
        <v>50</v>
      </c>
      <c r="B56" s="50" t="s">
        <v>146</v>
      </c>
      <c r="C56" s="30"/>
      <c r="D56" s="48" t="s">
        <v>142</v>
      </c>
      <c r="E56" s="53" t="s">
        <v>68</v>
      </c>
      <c r="F56" s="48" t="s">
        <v>143</v>
      </c>
      <c r="G56" s="31"/>
      <c r="H56" s="10">
        <v>24</v>
      </c>
      <c r="I56" s="10">
        <v>2</v>
      </c>
      <c r="J56" s="10">
        <v>20</v>
      </c>
      <c r="K56" s="31">
        <v>12</v>
      </c>
      <c r="L56" s="31">
        <v>12</v>
      </c>
      <c r="M56" s="31">
        <v>1</v>
      </c>
      <c r="N56" s="14">
        <f t="shared" si="1"/>
        <v>50</v>
      </c>
      <c r="O56" s="32">
        <v>17496.89</v>
      </c>
      <c r="P56" s="33">
        <f t="shared" si="2"/>
        <v>17496.89</v>
      </c>
      <c r="Q56" s="33">
        <f t="shared" si="3"/>
        <v>100</v>
      </c>
      <c r="R56" s="33">
        <f t="shared" si="10"/>
        <v>8068.119999999999</v>
      </c>
      <c r="S56" s="33">
        <f t="shared" si="4"/>
        <v>46.11173757164844</v>
      </c>
      <c r="T56" s="33">
        <v>9428.77</v>
      </c>
      <c r="U56" s="14">
        <f t="shared" si="5"/>
        <v>53.888262428351553</v>
      </c>
      <c r="V56" s="16">
        <v>9</v>
      </c>
      <c r="W56" s="16">
        <v>10</v>
      </c>
      <c r="X56" s="16">
        <v>0</v>
      </c>
      <c r="Y56" s="14">
        <f t="shared" si="6"/>
        <v>37.5</v>
      </c>
      <c r="Z56" s="14">
        <v>4610.6099999999997</v>
      </c>
      <c r="AA56" s="14">
        <v>0</v>
      </c>
      <c r="AB56" s="14">
        <f t="shared" si="7"/>
        <v>0</v>
      </c>
      <c r="AC56" s="14">
        <v>0</v>
      </c>
      <c r="AD56" s="14">
        <f t="shared" si="8"/>
        <v>0</v>
      </c>
      <c r="AE56" s="14">
        <v>0</v>
      </c>
      <c r="AF56" s="14">
        <f t="shared" si="9"/>
        <v>0</v>
      </c>
    </row>
    <row r="57" spans="1:32" ht="24" x14ac:dyDescent="0.2">
      <c r="A57" s="29">
        <v>51</v>
      </c>
      <c r="B57" s="50" t="s">
        <v>146</v>
      </c>
      <c r="C57" s="30"/>
      <c r="D57" s="48" t="s">
        <v>144</v>
      </c>
      <c r="E57" s="53" t="s">
        <v>63</v>
      </c>
      <c r="F57" s="48" t="s">
        <v>145</v>
      </c>
      <c r="G57" s="31"/>
      <c r="H57" s="10">
        <v>145</v>
      </c>
      <c r="I57" s="10">
        <v>3</v>
      </c>
      <c r="J57" s="10">
        <v>139</v>
      </c>
      <c r="K57" s="31">
        <v>113</v>
      </c>
      <c r="L57" s="31">
        <v>53</v>
      </c>
      <c r="M57" s="31">
        <v>0</v>
      </c>
      <c r="N57" s="14">
        <f t="shared" si="1"/>
        <v>77.931034482758619</v>
      </c>
      <c r="O57" s="32">
        <v>42550.64</v>
      </c>
      <c r="P57" s="33">
        <f t="shared" si="2"/>
        <v>42550.64</v>
      </c>
      <c r="Q57" s="33">
        <f t="shared" si="3"/>
        <v>100</v>
      </c>
      <c r="R57" s="33">
        <f t="shared" si="10"/>
        <v>25650.6</v>
      </c>
      <c r="S57" s="33">
        <f t="shared" si="4"/>
        <v>60.282524540171423</v>
      </c>
      <c r="T57" s="33">
        <v>16900.04</v>
      </c>
      <c r="U57" s="14">
        <f t="shared" si="5"/>
        <v>39.71747545982857</v>
      </c>
      <c r="V57" s="16">
        <v>0</v>
      </c>
      <c r="W57" s="16">
        <v>0</v>
      </c>
      <c r="X57" s="16">
        <v>0</v>
      </c>
      <c r="Y57" s="14">
        <f t="shared" si="6"/>
        <v>0</v>
      </c>
      <c r="Z57" s="14">
        <v>0</v>
      </c>
      <c r="AA57" s="14">
        <v>0</v>
      </c>
      <c r="AB57" s="14">
        <f t="shared" si="7"/>
        <v>0</v>
      </c>
      <c r="AC57" s="14">
        <v>0</v>
      </c>
      <c r="AD57" s="14">
        <f t="shared" si="8"/>
        <v>0</v>
      </c>
      <c r="AE57" s="14">
        <v>0</v>
      </c>
      <c r="AF57" s="14">
        <f t="shared" si="9"/>
        <v>0</v>
      </c>
    </row>
    <row r="58" spans="1:32" x14ac:dyDescent="0.2">
      <c r="A58" s="262" t="s">
        <v>25</v>
      </c>
      <c r="B58" s="263"/>
      <c r="C58" s="263"/>
      <c r="D58" s="263"/>
      <c r="E58" s="263"/>
      <c r="F58" s="264"/>
      <c r="G58" s="31">
        <f>SUM(G7:G57)</f>
        <v>0</v>
      </c>
      <c r="H58" s="34">
        <f t="shared" ref="H58:M58" si="11">SUM(H7:H57)</f>
        <v>1073</v>
      </c>
      <c r="I58" s="34">
        <f t="shared" si="11"/>
        <v>161</v>
      </c>
      <c r="J58" s="34">
        <f t="shared" si="11"/>
        <v>841</v>
      </c>
      <c r="K58" s="34">
        <f t="shared" si="11"/>
        <v>639</v>
      </c>
      <c r="L58" s="34">
        <f t="shared" si="11"/>
        <v>677</v>
      </c>
      <c r="M58" s="34">
        <f t="shared" si="11"/>
        <v>17</v>
      </c>
      <c r="N58" s="14">
        <f>IF(H58=0,0,K58/H58)*100</f>
        <v>59.55265610438024</v>
      </c>
      <c r="O58" s="34">
        <f>SUM(O7:O57)</f>
        <v>702095.20000000007</v>
      </c>
      <c r="P58" s="35">
        <f>SUM(P7:P57)</f>
        <v>702095.20000000007</v>
      </c>
      <c r="Q58" s="33">
        <f>IF(O58=0,0,P58/O58)*100</f>
        <v>100</v>
      </c>
      <c r="R58" s="35">
        <f>SUM(R7:R57)</f>
        <v>355336.87000000005</v>
      </c>
      <c r="S58" s="33">
        <f>IF(P58=0,0,R58/P58)*100</f>
        <v>50.61092427351732</v>
      </c>
      <c r="T58" s="35">
        <f>SUM(T7:T57)</f>
        <v>344702.64999999997</v>
      </c>
      <c r="U58" s="14">
        <f>IF(P58=0,0,T58/P58)*100</f>
        <v>49.096283523943754</v>
      </c>
      <c r="V58" s="34">
        <f>SUM(V7:V57)</f>
        <v>82</v>
      </c>
      <c r="W58" s="34">
        <f>SUM(W7:W57)</f>
        <v>90</v>
      </c>
      <c r="X58" s="34">
        <f>SUM(X7:X57)</f>
        <v>0</v>
      </c>
      <c r="Y58" s="14">
        <f>IF(H58=0,0,V58/H58)*100</f>
        <v>7.6421248835041933</v>
      </c>
      <c r="Z58" s="34">
        <f>SUM(Z7:Z57)</f>
        <v>86183.680000000008</v>
      </c>
      <c r="AA58" s="36">
        <f>SUM(AA7:AA57)</f>
        <v>0</v>
      </c>
      <c r="AB58" s="14">
        <f>IF(Z58=0,0,AA58/Z58)*100</f>
        <v>0</v>
      </c>
      <c r="AC58" s="36">
        <f>SUM(AC7:AC57)</f>
        <v>0</v>
      </c>
      <c r="AD58" s="14">
        <f>IF(AA58=0,0,AC58/AA58)*100</f>
        <v>0</v>
      </c>
      <c r="AE58" s="36">
        <f>SUM(AE7:AE57)</f>
        <v>0</v>
      </c>
      <c r="AF58" s="14">
        <f>IF(AA58=0,0,AE58/AA58)*100</f>
        <v>0</v>
      </c>
    </row>
  </sheetData>
  <mergeCells count="35">
    <mergeCell ref="A1:AF1"/>
    <mergeCell ref="A2:A5"/>
    <mergeCell ref="B2:B5"/>
    <mergeCell ref="C2:C5"/>
    <mergeCell ref="D2:D5"/>
    <mergeCell ref="N4:N5"/>
    <mergeCell ref="O4:O5"/>
    <mergeCell ref="P4:Q4"/>
    <mergeCell ref="R4:S4"/>
    <mergeCell ref="T4:U4"/>
    <mergeCell ref="H2:J3"/>
    <mergeCell ref="K2:U2"/>
    <mergeCell ref="H4:H5"/>
    <mergeCell ref="I4:I5"/>
    <mergeCell ref="J4:J5"/>
    <mergeCell ref="K4:K5"/>
    <mergeCell ref="Z4:Z5"/>
    <mergeCell ref="M4:M5"/>
    <mergeCell ref="E2:E5"/>
    <mergeCell ref="F2:F5"/>
    <mergeCell ref="G2:G5"/>
    <mergeCell ref="V2:AF2"/>
    <mergeCell ref="K3:O3"/>
    <mergeCell ref="P3:U3"/>
    <mergeCell ref="V3:Z3"/>
    <mergeCell ref="AA3:AF3"/>
    <mergeCell ref="AC4:AD4"/>
    <mergeCell ref="AE4:AF4"/>
    <mergeCell ref="AA4:AB4"/>
    <mergeCell ref="L4:L5"/>
    <mergeCell ref="A58:F58"/>
    <mergeCell ref="V4:V5"/>
    <mergeCell ref="W4:W5"/>
    <mergeCell ref="X4:X5"/>
    <mergeCell ref="Y4:Y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"/>
  <sheetViews>
    <sheetView topLeftCell="D1" zoomScale="85" zoomScaleNormal="85" workbookViewId="0">
      <selection activeCell="A22" sqref="A22:IV22"/>
    </sheetView>
  </sheetViews>
  <sheetFormatPr defaultColWidth="9.7109375" defaultRowHeight="12.75" x14ac:dyDescent="0.2"/>
  <cols>
    <col min="1" max="1" width="3.7109375" style="3" customWidth="1"/>
    <col min="2" max="2" width="10.85546875" style="51" customWidth="1"/>
    <col min="3" max="3" width="7.5703125" style="3" customWidth="1"/>
    <col min="4" max="4" width="12.140625" style="49" customWidth="1"/>
    <col min="5" max="5" width="11.5703125" style="54" customWidth="1"/>
    <col min="6" max="6" width="9.85546875" style="49" customWidth="1"/>
    <col min="7" max="7" width="7" style="3" customWidth="1"/>
    <col min="8" max="8" width="6.42578125" style="3" customWidth="1"/>
    <col min="9" max="9" width="8.28515625" style="3" customWidth="1"/>
    <col min="10" max="10" width="6.5703125" style="3" customWidth="1"/>
    <col min="11" max="11" width="6.7109375" style="3" customWidth="1"/>
    <col min="12" max="12" width="7.42578125" style="3" customWidth="1"/>
    <col min="13" max="13" width="7.7109375" style="3" customWidth="1"/>
    <col min="14" max="14" width="8.7109375" style="3" customWidth="1"/>
    <col min="15" max="15" width="9.7109375" style="37"/>
    <col min="16" max="16" width="9" style="37" bestFit="1" customWidth="1"/>
    <col min="17" max="17" width="9" style="3" customWidth="1"/>
    <col min="18" max="18" width="9" style="37" bestFit="1" customWidth="1"/>
    <col min="19" max="19" width="11" style="3" customWidth="1"/>
    <col min="20" max="20" width="9.85546875" style="37" customWidth="1"/>
    <col min="21" max="21" width="9.5703125" style="3" customWidth="1"/>
    <col min="22" max="22" width="7.140625" style="3" customWidth="1"/>
    <col min="23" max="24" width="6.5703125" style="3" customWidth="1"/>
    <col min="25" max="25" width="7.42578125" style="3" customWidth="1"/>
    <col min="26" max="26" width="9.28515625" style="3" customWidth="1"/>
    <col min="27" max="27" width="7.7109375" style="3" customWidth="1"/>
    <col min="28" max="28" width="7.5703125" style="3" customWidth="1"/>
    <col min="29" max="29" width="8.5703125" style="3" customWidth="1"/>
    <col min="30" max="30" width="8.28515625" style="3" customWidth="1"/>
    <col min="31" max="31" width="7.28515625" style="3" customWidth="1"/>
    <col min="32" max="32" width="7.5703125" style="3" customWidth="1"/>
    <col min="33" max="16384" width="9.7109375" style="3"/>
  </cols>
  <sheetData>
    <row r="1" spans="1:32" s="4" customFormat="1" ht="48" customHeight="1" x14ac:dyDescent="0.2">
      <c r="A1" s="294" t="s">
        <v>155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</row>
    <row r="2" spans="1:32" s="4" customFormat="1" ht="26.25" customHeight="1" x14ac:dyDescent="0.2">
      <c r="A2" s="280" t="s">
        <v>3</v>
      </c>
      <c r="B2" s="280" t="s">
        <v>21</v>
      </c>
      <c r="C2" s="280" t="s">
        <v>22</v>
      </c>
      <c r="D2" s="280" t="s">
        <v>1</v>
      </c>
      <c r="E2" s="277" t="s">
        <v>4</v>
      </c>
      <c r="F2" s="277" t="s">
        <v>0</v>
      </c>
      <c r="G2" s="280" t="s">
        <v>20</v>
      </c>
      <c r="H2" s="283" t="s">
        <v>11</v>
      </c>
      <c r="I2" s="284"/>
      <c r="J2" s="285"/>
      <c r="K2" s="289" t="s">
        <v>12</v>
      </c>
      <c r="L2" s="290"/>
      <c r="M2" s="290"/>
      <c r="N2" s="290"/>
      <c r="O2" s="290"/>
      <c r="P2" s="290"/>
      <c r="Q2" s="290"/>
      <c r="R2" s="290"/>
      <c r="S2" s="290"/>
      <c r="T2" s="290"/>
      <c r="U2" s="291"/>
      <c r="V2" s="289" t="s">
        <v>13</v>
      </c>
      <c r="W2" s="290"/>
      <c r="X2" s="290"/>
      <c r="Y2" s="290"/>
      <c r="Z2" s="290"/>
      <c r="AA2" s="290"/>
      <c r="AB2" s="290"/>
      <c r="AC2" s="290"/>
      <c r="AD2" s="290"/>
      <c r="AE2" s="290"/>
      <c r="AF2" s="291"/>
    </row>
    <row r="3" spans="1:32" ht="39.75" customHeight="1" x14ac:dyDescent="0.2">
      <c r="A3" s="281"/>
      <c r="B3" s="281"/>
      <c r="C3" s="281"/>
      <c r="D3" s="281"/>
      <c r="E3" s="278"/>
      <c r="F3" s="278"/>
      <c r="G3" s="281"/>
      <c r="H3" s="286"/>
      <c r="I3" s="287"/>
      <c r="J3" s="288"/>
      <c r="K3" s="289" t="s">
        <v>17</v>
      </c>
      <c r="L3" s="290"/>
      <c r="M3" s="290"/>
      <c r="N3" s="290"/>
      <c r="O3" s="291"/>
      <c r="P3" s="289" t="s">
        <v>18</v>
      </c>
      <c r="Q3" s="290"/>
      <c r="R3" s="290"/>
      <c r="S3" s="290"/>
      <c r="T3" s="290"/>
      <c r="U3" s="291"/>
      <c r="V3" s="289" t="s">
        <v>17</v>
      </c>
      <c r="W3" s="290"/>
      <c r="X3" s="290"/>
      <c r="Y3" s="290"/>
      <c r="Z3" s="291"/>
      <c r="AA3" s="289" t="s">
        <v>26</v>
      </c>
      <c r="AB3" s="290"/>
      <c r="AC3" s="290"/>
      <c r="AD3" s="290"/>
      <c r="AE3" s="290"/>
      <c r="AF3" s="291"/>
    </row>
    <row r="4" spans="1:32" ht="42" customHeight="1" x14ac:dyDescent="0.2">
      <c r="A4" s="281"/>
      <c r="B4" s="281"/>
      <c r="C4" s="281"/>
      <c r="D4" s="281"/>
      <c r="E4" s="278"/>
      <c r="F4" s="278"/>
      <c r="G4" s="281"/>
      <c r="H4" s="280" t="s">
        <v>10</v>
      </c>
      <c r="I4" s="280" t="s">
        <v>5</v>
      </c>
      <c r="J4" s="280" t="s">
        <v>6</v>
      </c>
      <c r="K4" s="280" t="s">
        <v>9</v>
      </c>
      <c r="L4" s="280" t="s">
        <v>24</v>
      </c>
      <c r="M4" s="280" t="s">
        <v>23</v>
      </c>
      <c r="N4" s="280" t="str">
        <f>"відсоток  до загальної кількості виданих доручень (гр."&amp;K6&amp;"/гр."&amp;H6&amp;"*100)"</f>
        <v>відсоток  до загальної кількості виданих доручень (гр.11/гр.8*100)</v>
      </c>
      <c r="O4" s="292" t="s">
        <v>19</v>
      </c>
      <c r="P4" s="289" t="s">
        <v>14</v>
      </c>
      <c r="Q4" s="291"/>
      <c r="R4" s="289" t="s">
        <v>15</v>
      </c>
      <c r="S4" s="291"/>
      <c r="T4" s="289" t="s">
        <v>16</v>
      </c>
      <c r="U4" s="291"/>
      <c r="V4" s="280" t="s">
        <v>9</v>
      </c>
      <c r="W4" s="280" t="s">
        <v>24</v>
      </c>
      <c r="X4" s="280" t="s">
        <v>23</v>
      </c>
      <c r="Y4" s="280" t="str">
        <f>"відсоток  до загальної кількості виданих доручень (гр."&amp;V6&amp;"/гр."&amp;'[2]МО-вер 15'!H6&amp;"*100)"</f>
        <v>відсоток  до загальної кількості виданих доручень (гр.22/гр.42249*100)</v>
      </c>
      <c r="Z4" s="296" t="s">
        <v>19</v>
      </c>
      <c r="AA4" s="289" t="s">
        <v>2</v>
      </c>
      <c r="AB4" s="291"/>
      <c r="AC4" s="289" t="s">
        <v>7</v>
      </c>
      <c r="AD4" s="291"/>
      <c r="AE4" s="289" t="s">
        <v>16</v>
      </c>
      <c r="AF4" s="291"/>
    </row>
    <row r="5" spans="1:32" ht="159.75" customHeight="1" x14ac:dyDescent="0.2">
      <c r="A5" s="282"/>
      <c r="B5" s="282"/>
      <c r="C5" s="282"/>
      <c r="D5" s="282"/>
      <c r="E5" s="279"/>
      <c r="F5" s="279"/>
      <c r="G5" s="282"/>
      <c r="H5" s="282"/>
      <c r="I5" s="282"/>
      <c r="J5" s="282"/>
      <c r="K5" s="282"/>
      <c r="L5" s="282"/>
      <c r="M5" s="282"/>
      <c r="N5" s="282"/>
      <c r="O5" s="293"/>
      <c r="P5" s="42" t="s">
        <v>8</v>
      </c>
      <c r="Q5" s="43" t="str">
        <f>"відсоток до суми, що підлягає оплаті (гр. "&amp;P6&amp;"/гр.  "&amp;O6&amp;"*100)"</f>
        <v>відсоток до суми, що підлягає оплаті (гр. 16/гр.  15*100)</v>
      </c>
      <c r="R5" s="42" t="s">
        <v>8</v>
      </c>
      <c r="S5" s="43" t="str">
        <f>"відсоток до зареєстрованих фінансових зобов’язань(гр."&amp;R6&amp;"/гр. "&amp;P6&amp;"*100)"</f>
        <v>відсоток до зареєстрованих фінансових зобов’язань(гр.18/гр. 16*100)</v>
      </c>
      <c r="T5" s="42" t="s">
        <v>8</v>
      </c>
      <c r="U5" s="43" t="str">
        <f>"відсоток до зареєстрованих фінансових зобов’язань(гр."&amp;T6&amp;"/гр. "&amp;P6&amp;"*100)"</f>
        <v>відсоток до зареєстрованих фінансових зобов’язань(гр.20/гр. 16*100)</v>
      </c>
      <c r="V5" s="282"/>
      <c r="W5" s="282"/>
      <c r="X5" s="282"/>
      <c r="Y5" s="282"/>
      <c r="Z5" s="297"/>
      <c r="AA5" s="42" t="str">
        <f>"сума, грн.
(гр."&amp;T6&amp;"+гр."&amp;Z6&amp;")"</f>
        <v>сума, грн.
(гр.20+гр.26)</v>
      </c>
      <c r="AB5" s="43" t="str">
        <f>"відсоток до суми, що підлягає оплаті (гр. "&amp;AA6&amp;"/гр.  "&amp;Z6&amp;"*100)"</f>
        <v>відсоток до суми, що підлягає оплаті (гр. 27/гр.  26*100)</v>
      </c>
      <c r="AC5" s="42" t="s">
        <v>8</v>
      </c>
      <c r="AD5" s="43" t="str">
        <f>"відсоток до зареєстрованих фінансових зобов’язань(гр."&amp;AC6&amp;"/гр. "&amp;AA6&amp;"*100)"</f>
        <v>відсоток до зареєстрованих фінансових зобов’язань(гр.29/гр. 27*100)</v>
      </c>
      <c r="AE5" s="42" t="s">
        <v>8</v>
      </c>
      <c r="AF5" s="43" t="str">
        <f>"відсоток до зареєстрованих фінансових зобов’язань(гр."&amp;AE6&amp;"/гр. "&amp;AA6&amp;"*100)"</f>
        <v>відсоток до зареєстрованих фінансових зобов’язань(гр.31/гр. 27*100)</v>
      </c>
    </row>
    <row r="6" spans="1:32" ht="26.25" customHeight="1" x14ac:dyDescent="0.2">
      <c r="A6" s="7">
        <v>1</v>
      </c>
      <c r="B6" s="43">
        <f>A6+1</f>
        <v>2</v>
      </c>
      <c r="C6" s="7">
        <f t="shared" ref="C6:AD6" si="0">B6+1</f>
        <v>3</v>
      </c>
      <c r="D6" s="47">
        <f t="shared" si="0"/>
        <v>4</v>
      </c>
      <c r="E6" s="52">
        <f t="shared" si="0"/>
        <v>5</v>
      </c>
      <c r="F6" s="47">
        <f t="shared" si="0"/>
        <v>6</v>
      </c>
      <c r="G6" s="7">
        <f t="shared" si="0"/>
        <v>7</v>
      </c>
      <c r="H6" s="7">
        <f t="shared" si="0"/>
        <v>8</v>
      </c>
      <c r="I6" s="7">
        <f t="shared" si="0"/>
        <v>9</v>
      </c>
      <c r="J6" s="7">
        <f t="shared" si="0"/>
        <v>10</v>
      </c>
      <c r="K6" s="7">
        <f t="shared" si="0"/>
        <v>11</v>
      </c>
      <c r="L6" s="7">
        <f t="shared" si="0"/>
        <v>12</v>
      </c>
      <c r="M6" s="7">
        <f t="shared" si="0"/>
        <v>13</v>
      </c>
      <c r="N6" s="7">
        <f t="shared" si="0"/>
        <v>14</v>
      </c>
      <c r="O6" s="7">
        <f t="shared" si="0"/>
        <v>15</v>
      </c>
      <c r="P6" s="7">
        <f t="shared" si="0"/>
        <v>16</v>
      </c>
      <c r="Q6" s="7">
        <f t="shared" si="0"/>
        <v>17</v>
      </c>
      <c r="R6" s="7">
        <f t="shared" si="0"/>
        <v>18</v>
      </c>
      <c r="S6" s="7">
        <f t="shared" si="0"/>
        <v>19</v>
      </c>
      <c r="T6" s="7">
        <f t="shared" si="0"/>
        <v>20</v>
      </c>
      <c r="U6" s="7">
        <f t="shared" si="0"/>
        <v>21</v>
      </c>
      <c r="V6" s="7">
        <f t="shared" si="0"/>
        <v>22</v>
      </c>
      <c r="W6" s="7">
        <f t="shared" si="0"/>
        <v>23</v>
      </c>
      <c r="X6" s="7">
        <f t="shared" si="0"/>
        <v>24</v>
      </c>
      <c r="Y6" s="7">
        <f t="shared" si="0"/>
        <v>25</v>
      </c>
      <c r="Z6" s="7">
        <f t="shared" si="0"/>
        <v>26</v>
      </c>
      <c r="AA6" s="7">
        <f t="shared" si="0"/>
        <v>27</v>
      </c>
      <c r="AB6" s="7">
        <f t="shared" si="0"/>
        <v>28</v>
      </c>
      <c r="AC6" s="7">
        <f t="shared" si="0"/>
        <v>29</v>
      </c>
      <c r="AD6" s="7">
        <f t="shared" si="0"/>
        <v>30</v>
      </c>
      <c r="AE6" s="7">
        <v>31</v>
      </c>
      <c r="AF6" s="7">
        <v>32</v>
      </c>
    </row>
    <row r="7" spans="1:32" ht="36" x14ac:dyDescent="0.2">
      <c r="A7" s="29">
        <v>1</v>
      </c>
      <c r="B7" s="50" t="s">
        <v>146</v>
      </c>
      <c r="C7" s="30"/>
      <c r="D7" s="48" t="s">
        <v>27</v>
      </c>
      <c r="E7" s="53" t="s">
        <v>28</v>
      </c>
      <c r="F7" s="48" t="s">
        <v>29</v>
      </c>
      <c r="G7" s="31"/>
      <c r="H7" s="10">
        <v>29</v>
      </c>
      <c r="I7" s="10">
        <v>4</v>
      </c>
      <c r="J7" s="10">
        <v>24</v>
      </c>
      <c r="K7" s="31">
        <v>22</v>
      </c>
      <c r="L7" s="31">
        <v>30</v>
      </c>
      <c r="M7" s="31">
        <v>0</v>
      </c>
      <c r="N7" s="14">
        <f t="shared" ref="N7:N57" si="1">IF(H7=0,0,K7/H7)*100</f>
        <v>75.862068965517238</v>
      </c>
      <c r="O7" s="32">
        <v>28747.35</v>
      </c>
      <c r="P7" s="33">
        <f t="shared" ref="P7:P57" si="2">O7</f>
        <v>28747.35</v>
      </c>
      <c r="Q7" s="33">
        <f t="shared" ref="Q7:Q57" si="3">IF(O7=0,0,P7/O7)*100</f>
        <v>100</v>
      </c>
      <c r="R7" s="33">
        <f>P7-T7</f>
        <v>21103</v>
      </c>
      <c r="S7" s="33">
        <f t="shared" ref="S7:S57" si="4">IF(P7=0,0,R7/P7)*100</f>
        <v>73.408505479635522</v>
      </c>
      <c r="T7" s="33">
        <v>7644.35</v>
      </c>
      <c r="U7" s="14">
        <f t="shared" ref="U7:U57" si="5">IF(P7=0,0,T7/P7)*100</f>
        <v>26.591494520364488</v>
      </c>
      <c r="V7" s="16">
        <v>7</v>
      </c>
      <c r="W7" s="16">
        <v>10</v>
      </c>
      <c r="X7" s="16">
        <v>0</v>
      </c>
      <c r="Y7" s="14">
        <f t="shared" ref="Y7:Y57" si="6">IF(H7=0,0,V7/H7)*100</f>
        <v>24.137931034482758</v>
      </c>
      <c r="Z7" s="14">
        <v>11365.65</v>
      </c>
      <c r="AA7" s="14">
        <v>0</v>
      </c>
      <c r="AB7" s="14">
        <f t="shared" ref="AB7:AB57" si="7">IF(Z7=0,0,AA7/Z7)*100</f>
        <v>0</v>
      </c>
      <c r="AC7" s="55">
        <v>0</v>
      </c>
      <c r="AD7" s="14">
        <f t="shared" ref="AD7:AD57" si="8">IF(AA7=0,0,AC7/AA7)*100</f>
        <v>0</v>
      </c>
      <c r="AE7" s="14">
        <v>0</v>
      </c>
      <c r="AF7" s="14">
        <f t="shared" ref="AF7:AF57" si="9">IF(AA7=0,0,AE7/AA7)*100</f>
        <v>0</v>
      </c>
    </row>
    <row r="8" spans="1:32" ht="36" x14ac:dyDescent="0.2">
      <c r="A8" s="29">
        <v>2</v>
      </c>
      <c r="B8" s="50" t="s">
        <v>146</v>
      </c>
      <c r="C8" s="30"/>
      <c r="D8" s="48" t="s">
        <v>30</v>
      </c>
      <c r="E8" s="53" t="s">
        <v>31</v>
      </c>
      <c r="F8" s="48" t="s">
        <v>32</v>
      </c>
      <c r="G8" s="31"/>
      <c r="H8" s="10">
        <v>11</v>
      </c>
      <c r="I8" s="10">
        <v>2</v>
      </c>
      <c r="J8" s="10">
        <v>8</v>
      </c>
      <c r="K8" s="31">
        <v>3</v>
      </c>
      <c r="L8" s="31">
        <v>3</v>
      </c>
      <c r="M8" s="31">
        <v>0</v>
      </c>
      <c r="N8" s="14">
        <f t="shared" si="1"/>
        <v>27.27272727272727</v>
      </c>
      <c r="O8" s="32">
        <v>2055.6799999999998</v>
      </c>
      <c r="P8" s="33">
        <f t="shared" si="2"/>
        <v>2055.6799999999998</v>
      </c>
      <c r="Q8" s="33">
        <f t="shared" si="3"/>
        <v>100</v>
      </c>
      <c r="R8" s="33">
        <v>0</v>
      </c>
      <c r="S8" s="33">
        <f t="shared" si="4"/>
        <v>0</v>
      </c>
      <c r="T8" s="33">
        <v>0</v>
      </c>
      <c r="U8" s="14">
        <f t="shared" si="5"/>
        <v>0</v>
      </c>
      <c r="V8" s="16">
        <v>0</v>
      </c>
      <c r="W8" s="16">
        <v>0</v>
      </c>
      <c r="X8" s="16">
        <v>0</v>
      </c>
      <c r="Y8" s="14">
        <f t="shared" si="6"/>
        <v>0</v>
      </c>
      <c r="Z8" s="14">
        <v>0</v>
      </c>
      <c r="AA8" s="14">
        <v>0</v>
      </c>
      <c r="AB8" s="14">
        <f t="shared" si="7"/>
        <v>0</v>
      </c>
      <c r="AC8" s="55">
        <v>0</v>
      </c>
      <c r="AD8" s="14">
        <f t="shared" si="8"/>
        <v>0</v>
      </c>
      <c r="AE8" s="14">
        <v>0</v>
      </c>
      <c r="AF8" s="14">
        <f t="shared" si="9"/>
        <v>0</v>
      </c>
    </row>
    <row r="9" spans="1:32" ht="36" x14ac:dyDescent="0.2">
      <c r="A9" s="29">
        <v>3</v>
      </c>
      <c r="B9" s="50" t="s">
        <v>146</v>
      </c>
      <c r="C9" s="30"/>
      <c r="D9" s="48" t="s">
        <v>33</v>
      </c>
      <c r="E9" s="53" t="s">
        <v>34</v>
      </c>
      <c r="F9" s="48" t="s">
        <v>35</v>
      </c>
      <c r="G9" s="31"/>
      <c r="H9" s="10">
        <v>33</v>
      </c>
      <c r="I9" s="10">
        <v>4</v>
      </c>
      <c r="J9" s="10">
        <v>29</v>
      </c>
      <c r="K9" s="31">
        <v>17</v>
      </c>
      <c r="L9" s="31">
        <v>17</v>
      </c>
      <c r="M9" s="31">
        <v>0</v>
      </c>
      <c r="N9" s="14">
        <f t="shared" si="1"/>
        <v>51.515151515151516</v>
      </c>
      <c r="O9" s="32">
        <v>26929.119999999999</v>
      </c>
      <c r="P9" s="33">
        <f t="shared" si="2"/>
        <v>26929.119999999999</v>
      </c>
      <c r="Q9" s="33">
        <f t="shared" si="3"/>
        <v>100</v>
      </c>
      <c r="R9" s="33">
        <v>0</v>
      </c>
      <c r="S9" s="33">
        <f t="shared" si="4"/>
        <v>0</v>
      </c>
      <c r="T9" s="33">
        <f>O9-R9</f>
        <v>26929.119999999999</v>
      </c>
      <c r="U9" s="14">
        <f t="shared" si="5"/>
        <v>100</v>
      </c>
      <c r="V9" s="16">
        <v>0</v>
      </c>
      <c r="W9" s="16">
        <v>0</v>
      </c>
      <c r="X9" s="16">
        <v>0</v>
      </c>
      <c r="Y9" s="14">
        <f t="shared" si="6"/>
        <v>0</v>
      </c>
      <c r="Z9" s="14">
        <v>0</v>
      </c>
      <c r="AA9" s="14">
        <v>0</v>
      </c>
      <c r="AB9" s="14">
        <f t="shared" si="7"/>
        <v>0</v>
      </c>
      <c r="AC9" s="55">
        <v>11263.2</v>
      </c>
      <c r="AD9" s="14">
        <f t="shared" si="8"/>
        <v>0</v>
      </c>
      <c r="AE9" s="14">
        <v>0</v>
      </c>
      <c r="AF9" s="14">
        <f t="shared" si="9"/>
        <v>0</v>
      </c>
    </row>
    <row r="10" spans="1:32" ht="36" x14ac:dyDescent="0.2">
      <c r="A10" s="29">
        <v>4</v>
      </c>
      <c r="B10" s="50" t="s">
        <v>146</v>
      </c>
      <c r="C10" s="30"/>
      <c r="D10" s="48" t="s">
        <v>36</v>
      </c>
      <c r="E10" s="53" t="s">
        <v>31</v>
      </c>
      <c r="F10" s="48" t="s">
        <v>37</v>
      </c>
      <c r="G10" s="31"/>
      <c r="H10" s="10">
        <v>1</v>
      </c>
      <c r="I10" s="10">
        <v>0</v>
      </c>
      <c r="J10" s="10">
        <v>1</v>
      </c>
      <c r="K10" s="31">
        <v>0</v>
      </c>
      <c r="L10" s="31">
        <v>0</v>
      </c>
      <c r="M10" s="31">
        <v>0</v>
      </c>
      <c r="N10" s="14">
        <f t="shared" si="1"/>
        <v>0</v>
      </c>
      <c r="O10" s="32">
        <v>0</v>
      </c>
      <c r="P10" s="33">
        <f t="shared" si="2"/>
        <v>0</v>
      </c>
      <c r="Q10" s="33">
        <f t="shared" si="3"/>
        <v>0</v>
      </c>
      <c r="R10" s="33">
        <v>0</v>
      </c>
      <c r="S10" s="33">
        <f t="shared" si="4"/>
        <v>0</v>
      </c>
      <c r="T10" s="33">
        <f>O10-R10</f>
        <v>0</v>
      </c>
      <c r="U10" s="14">
        <f t="shared" si="5"/>
        <v>0</v>
      </c>
      <c r="V10" s="16">
        <v>0</v>
      </c>
      <c r="W10" s="16">
        <v>0</v>
      </c>
      <c r="X10" s="16">
        <v>0</v>
      </c>
      <c r="Y10" s="14">
        <f t="shared" si="6"/>
        <v>0</v>
      </c>
      <c r="Z10" s="14">
        <v>0</v>
      </c>
      <c r="AA10" s="14">
        <v>0</v>
      </c>
      <c r="AB10" s="14">
        <f t="shared" si="7"/>
        <v>0</v>
      </c>
      <c r="AC10" s="55">
        <v>0</v>
      </c>
      <c r="AD10" s="14">
        <f t="shared" si="8"/>
        <v>0</v>
      </c>
      <c r="AE10" s="14">
        <v>0</v>
      </c>
      <c r="AF10" s="14">
        <f t="shared" si="9"/>
        <v>0</v>
      </c>
    </row>
    <row r="11" spans="1:32" ht="24" x14ac:dyDescent="0.2">
      <c r="A11" s="29">
        <v>5</v>
      </c>
      <c r="B11" s="50" t="s">
        <v>146</v>
      </c>
      <c r="C11" s="30"/>
      <c r="D11" s="48" t="s">
        <v>38</v>
      </c>
      <c r="E11" s="53" t="s">
        <v>31</v>
      </c>
      <c r="F11" s="48" t="s">
        <v>39</v>
      </c>
      <c r="G11" s="31"/>
      <c r="H11" s="10">
        <v>4</v>
      </c>
      <c r="I11" s="10">
        <v>0</v>
      </c>
      <c r="J11" s="10">
        <v>4</v>
      </c>
      <c r="K11" s="31">
        <v>0</v>
      </c>
      <c r="L11" s="31">
        <v>0</v>
      </c>
      <c r="M11" s="31">
        <v>0</v>
      </c>
      <c r="N11" s="14">
        <f t="shared" si="1"/>
        <v>0</v>
      </c>
      <c r="O11" s="32">
        <v>0</v>
      </c>
      <c r="P11" s="33">
        <f t="shared" si="2"/>
        <v>0</v>
      </c>
      <c r="Q11" s="33">
        <f t="shared" si="3"/>
        <v>0</v>
      </c>
      <c r="R11" s="33">
        <v>0</v>
      </c>
      <c r="S11" s="33">
        <f t="shared" si="4"/>
        <v>0</v>
      </c>
      <c r="T11" s="33">
        <f>O11-R11</f>
        <v>0</v>
      </c>
      <c r="U11" s="14">
        <f t="shared" si="5"/>
        <v>0</v>
      </c>
      <c r="V11" s="16">
        <v>0</v>
      </c>
      <c r="W11" s="16">
        <v>0</v>
      </c>
      <c r="X11" s="16">
        <v>0</v>
      </c>
      <c r="Y11" s="14">
        <f t="shared" si="6"/>
        <v>0</v>
      </c>
      <c r="Z11" s="14">
        <v>0</v>
      </c>
      <c r="AA11" s="14">
        <v>0</v>
      </c>
      <c r="AB11" s="14">
        <f t="shared" si="7"/>
        <v>0</v>
      </c>
      <c r="AC11" s="55">
        <v>0</v>
      </c>
      <c r="AD11" s="14">
        <f t="shared" si="8"/>
        <v>0</v>
      </c>
      <c r="AE11" s="14">
        <v>0</v>
      </c>
      <c r="AF11" s="14">
        <f t="shared" si="9"/>
        <v>0</v>
      </c>
    </row>
    <row r="12" spans="1:32" ht="24" x14ac:dyDescent="0.2">
      <c r="A12" s="29">
        <v>6</v>
      </c>
      <c r="B12" s="50" t="s">
        <v>146</v>
      </c>
      <c r="C12" s="30"/>
      <c r="D12" s="48" t="s">
        <v>40</v>
      </c>
      <c r="E12" s="53" t="s">
        <v>31</v>
      </c>
      <c r="F12" s="48" t="s">
        <v>41</v>
      </c>
      <c r="G12" s="31"/>
      <c r="H12" s="10">
        <v>10</v>
      </c>
      <c r="I12" s="10">
        <v>1</v>
      </c>
      <c r="J12" s="10">
        <v>8</v>
      </c>
      <c r="K12" s="31">
        <v>9</v>
      </c>
      <c r="L12" s="31">
        <v>12</v>
      </c>
      <c r="M12" s="31">
        <v>1</v>
      </c>
      <c r="N12" s="14">
        <f t="shared" si="1"/>
        <v>90</v>
      </c>
      <c r="O12" s="32">
        <v>8535.26</v>
      </c>
      <c r="P12" s="33">
        <f t="shared" si="2"/>
        <v>8535.26</v>
      </c>
      <c r="Q12" s="33">
        <f t="shared" si="3"/>
        <v>100</v>
      </c>
      <c r="R12" s="33">
        <v>3776.24</v>
      </c>
      <c r="S12" s="33">
        <f t="shared" si="4"/>
        <v>44.242823300051782</v>
      </c>
      <c r="T12" s="33">
        <f>O12-R12</f>
        <v>4759.0200000000004</v>
      </c>
      <c r="U12" s="14">
        <f t="shared" si="5"/>
        <v>55.757176699948218</v>
      </c>
      <c r="V12" s="16">
        <v>0</v>
      </c>
      <c r="W12" s="16">
        <v>0</v>
      </c>
      <c r="X12" s="16">
        <v>0</v>
      </c>
      <c r="Y12" s="14">
        <f t="shared" si="6"/>
        <v>0</v>
      </c>
      <c r="Z12" s="14">
        <v>0</v>
      </c>
      <c r="AA12" s="14">
        <v>0</v>
      </c>
      <c r="AB12" s="14">
        <f t="shared" si="7"/>
        <v>0</v>
      </c>
      <c r="AC12" s="55">
        <v>4759.0200000000004</v>
      </c>
      <c r="AD12" s="14">
        <f t="shared" si="8"/>
        <v>0</v>
      </c>
      <c r="AE12" s="14">
        <v>0</v>
      </c>
      <c r="AF12" s="14">
        <f t="shared" si="9"/>
        <v>0</v>
      </c>
    </row>
    <row r="13" spans="1:32" ht="36" x14ac:dyDescent="0.2">
      <c r="A13" s="29">
        <v>7</v>
      </c>
      <c r="B13" s="50" t="s">
        <v>146</v>
      </c>
      <c r="C13" s="30"/>
      <c r="D13" s="48" t="s">
        <v>42</v>
      </c>
      <c r="E13" s="53" t="s">
        <v>31</v>
      </c>
      <c r="F13" s="48" t="s">
        <v>43</v>
      </c>
      <c r="G13" s="31"/>
      <c r="H13" s="10">
        <v>32</v>
      </c>
      <c r="I13" s="10">
        <v>8</v>
      </c>
      <c r="J13" s="10">
        <v>20</v>
      </c>
      <c r="K13" s="31">
        <v>9</v>
      </c>
      <c r="L13" s="31">
        <v>9</v>
      </c>
      <c r="M13" s="31">
        <v>0</v>
      </c>
      <c r="N13" s="14">
        <f t="shared" si="1"/>
        <v>28.125</v>
      </c>
      <c r="O13" s="32">
        <v>15760.08</v>
      </c>
      <c r="P13" s="33">
        <f t="shared" si="2"/>
        <v>15760.08</v>
      </c>
      <c r="Q13" s="33">
        <f t="shared" si="3"/>
        <v>100</v>
      </c>
      <c r="R13" s="33">
        <v>2719.69</v>
      </c>
      <c r="S13" s="33">
        <f t="shared" si="4"/>
        <v>17.256828645539869</v>
      </c>
      <c r="T13" s="33">
        <f>O13-R13</f>
        <v>13040.39</v>
      </c>
      <c r="U13" s="14">
        <f t="shared" si="5"/>
        <v>82.743171354460117</v>
      </c>
      <c r="V13" s="16">
        <v>0</v>
      </c>
      <c r="W13" s="16">
        <v>0</v>
      </c>
      <c r="X13" s="16">
        <v>0</v>
      </c>
      <c r="Y13" s="14">
        <f t="shared" si="6"/>
        <v>0</v>
      </c>
      <c r="Z13" s="14">
        <v>0</v>
      </c>
      <c r="AA13" s="14">
        <v>0</v>
      </c>
      <c r="AB13" s="14">
        <f t="shared" si="7"/>
        <v>0</v>
      </c>
      <c r="AC13" s="55">
        <v>13040.39</v>
      </c>
      <c r="AD13" s="14">
        <f t="shared" si="8"/>
        <v>0</v>
      </c>
      <c r="AE13" s="14">
        <v>0</v>
      </c>
      <c r="AF13" s="14">
        <f t="shared" si="9"/>
        <v>0</v>
      </c>
    </row>
    <row r="14" spans="1:32" ht="36" x14ac:dyDescent="0.2">
      <c r="A14" s="29">
        <v>8</v>
      </c>
      <c r="B14" s="50" t="s">
        <v>146</v>
      </c>
      <c r="C14" s="30"/>
      <c r="D14" s="48" t="s">
        <v>44</v>
      </c>
      <c r="E14" s="53" t="s">
        <v>45</v>
      </c>
      <c r="F14" s="48" t="s">
        <v>46</v>
      </c>
      <c r="G14" s="31"/>
      <c r="H14" s="10">
        <v>11</v>
      </c>
      <c r="I14" s="10">
        <v>0</v>
      </c>
      <c r="J14" s="10">
        <v>9</v>
      </c>
      <c r="K14" s="31">
        <v>6</v>
      </c>
      <c r="L14" s="31">
        <v>7</v>
      </c>
      <c r="M14" s="31">
        <v>0</v>
      </c>
      <c r="N14" s="14">
        <f t="shared" si="1"/>
        <v>54.54545454545454</v>
      </c>
      <c r="O14" s="32">
        <v>8604.99</v>
      </c>
      <c r="P14" s="33">
        <f t="shared" si="2"/>
        <v>8604.99</v>
      </c>
      <c r="Q14" s="33">
        <f t="shared" si="3"/>
        <v>100</v>
      </c>
      <c r="R14" s="33">
        <f>P14-T14</f>
        <v>4897.9599999999991</v>
      </c>
      <c r="S14" s="33">
        <f t="shared" si="4"/>
        <v>56.919996420681485</v>
      </c>
      <c r="T14" s="33">
        <v>3707.03</v>
      </c>
      <c r="U14" s="14">
        <f t="shared" si="5"/>
        <v>43.080003579318515</v>
      </c>
      <c r="V14" s="16">
        <v>0</v>
      </c>
      <c r="W14" s="16">
        <v>0</v>
      </c>
      <c r="X14" s="16">
        <v>0</v>
      </c>
      <c r="Y14" s="14">
        <f t="shared" si="6"/>
        <v>0</v>
      </c>
      <c r="Z14" s="14">
        <v>0</v>
      </c>
      <c r="AA14" s="14">
        <v>0</v>
      </c>
      <c r="AB14" s="14">
        <f t="shared" si="7"/>
        <v>0</v>
      </c>
      <c r="AC14" s="55">
        <v>3707.03</v>
      </c>
      <c r="AD14" s="14">
        <f t="shared" si="8"/>
        <v>0</v>
      </c>
      <c r="AE14" s="14">
        <v>0</v>
      </c>
      <c r="AF14" s="14">
        <f t="shared" si="9"/>
        <v>0</v>
      </c>
    </row>
    <row r="15" spans="1:32" ht="36" x14ac:dyDescent="0.2">
      <c r="A15" s="29">
        <v>9</v>
      </c>
      <c r="B15" s="50" t="s">
        <v>146</v>
      </c>
      <c r="C15" s="30"/>
      <c r="D15" s="48" t="s">
        <v>47</v>
      </c>
      <c r="E15" s="53" t="s">
        <v>31</v>
      </c>
      <c r="F15" s="48" t="s">
        <v>48</v>
      </c>
      <c r="G15" s="31"/>
      <c r="H15" s="10">
        <v>9</v>
      </c>
      <c r="I15" s="10">
        <v>2</v>
      </c>
      <c r="J15" s="10">
        <v>6</v>
      </c>
      <c r="K15" s="31">
        <v>2</v>
      </c>
      <c r="L15" s="31">
        <v>2</v>
      </c>
      <c r="M15" s="31">
        <v>0</v>
      </c>
      <c r="N15" s="14">
        <f t="shared" si="1"/>
        <v>22.222222222222221</v>
      </c>
      <c r="O15" s="32">
        <v>274.06</v>
      </c>
      <c r="P15" s="33">
        <f t="shared" si="2"/>
        <v>274.06</v>
      </c>
      <c r="Q15" s="33">
        <f t="shared" si="3"/>
        <v>100</v>
      </c>
      <c r="R15" s="33">
        <f t="shared" ref="R15:R57" si="10">P15-T15</f>
        <v>0</v>
      </c>
      <c r="S15" s="33">
        <f t="shared" si="4"/>
        <v>0</v>
      </c>
      <c r="T15" s="33">
        <v>274.06</v>
      </c>
      <c r="U15" s="14">
        <f t="shared" si="5"/>
        <v>100</v>
      </c>
      <c r="V15" s="16">
        <v>0</v>
      </c>
      <c r="W15" s="16">
        <v>0</v>
      </c>
      <c r="X15" s="16">
        <v>0</v>
      </c>
      <c r="Y15" s="14">
        <f t="shared" si="6"/>
        <v>0</v>
      </c>
      <c r="Z15" s="14">
        <v>0</v>
      </c>
      <c r="AA15" s="14">
        <v>0</v>
      </c>
      <c r="AB15" s="14">
        <f t="shared" si="7"/>
        <v>0</v>
      </c>
      <c r="AC15" s="55">
        <v>274.06</v>
      </c>
      <c r="AD15" s="14">
        <f t="shared" si="8"/>
        <v>0</v>
      </c>
      <c r="AE15" s="14">
        <v>0</v>
      </c>
      <c r="AF15" s="14">
        <f t="shared" si="9"/>
        <v>0</v>
      </c>
    </row>
    <row r="16" spans="1:32" ht="36" x14ac:dyDescent="0.2">
      <c r="A16" s="29">
        <v>10</v>
      </c>
      <c r="B16" s="50" t="s">
        <v>146</v>
      </c>
      <c r="C16" s="30"/>
      <c r="D16" s="48" t="s">
        <v>49</v>
      </c>
      <c r="E16" s="53" t="s">
        <v>50</v>
      </c>
      <c r="F16" s="48" t="s">
        <v>51</v>
      </c>
      <c r="G16" s="31"/>
      <c r="H16" s="10">
        <v>16</v>
      </c>
      <c r="I16" s="10">
        <v>4</v>
      </c>
      <c r="J16" s="10">
        <v>10</v>
      </c>
      <c r="K16" s="31">
        <v>14</v>
      </c>
      <c r="L16" s="31">
        <v>18</v>
      </c>
      <c r="M16" s="31">
        <v>0</v>
      </c>
      <c r="N16" s="14">
        <f t="shared" si="1"/>
        <v>87.5</v>
      </c>
      <c r="O16" s="32">
        <v>11740.43</v>
      </c>
      <c r="P16" s="33">
        <f t="shared" si="2"/>
        <v>11740.43</v>
      </c>
      <c r="Q16" s="33">
        <f t="shared" si="3"/>
        <v>100</v>
      </c>
      <c r="R16" s="33">
        <f t="shared" si="10"/>
        <v>10695.27</v>
      </c>
      <c r="S16" s="33">
        <f t="shared" si="4"/>
        <v>91.097770694940465</v>
      </c>
      <c r="T16" s="33">
        <v>1045.1600000000001</v>
      </c>
      <c r="U16" s="14">
        <f t="shared" si="5"/>
        <v>8.9022293050595245</v>
      </c>
      <c r="V16" s="16">
        <v>1</v>
      </c>
      <c r="W16" s="16">
        <v>1</v>
      </c>
      <c r="X16" s="16">
        <v>0</v>
      </c>
      <c r="Y16" s="14">
        <f t="shared" si="6"/>
        <v>6.25</v>
      </c>
      <c r="Z16" s="14">
        <v>301.45999999999998</v>
      </c>
      <c r="AA16" s="14">
        <v>0</v>
      </c>
      <c r="AB16" s="14">
        <f t="shared" si="7"/>
        <v>0</v>
      </c>
      <c r="AC16" s="55">
        <v>0</v>
      </c>
      <c r="AD16" s="14">
        <f t="shared" si="8"/>
        <v>0</v>
      </c>
      <c r="AE16" s="14">
        <v>0</v>
      </c>
      <c r="AF16" s="14">
        <f t="shared" si="9"/>
        <v>0</v>
      </c>
    </row>
    <row r="17" spans="1:32" ht="36" x14ac:dyDescent="0.2">
      <c r="A17" s="29">
        <v>11</v>
      </c>
      <c r="B17" s="50" t="s">
        <v>146</v>
      </c>
      <c r="C17" s="30"/>
      <c r="D17" s="48" t="s">
        <v>52</v>
      </c>
      <c r="E17" s="53" t="s">
        <v>31</v>
      </c>
      <c r="F17" s="48" t="s">
        <v>53</v>
      </c>
      <c r="G17" s="31"/>
      <c r="H17" s="10">
        <v>13</v>
      </c>
      <c r="I17" s="10">
        <v>2</v>
      </c>
      <c r="J17" s="10">
        <v>10</v>
      </c>
      <c r="K17" s="31">
        <v>6</v>
      </c>
      <c r="L17" s="31">
        <v>6</v>
      </c>
      <c r="M17" s="31">
        <v>1</v>
      </c>
      <c r="N17" s="14">
        <f t="shared" si="1"/>
        <v>46.153846153846153</v>
      </c>
      <c r="O17" s="32">
        <v>8358.52</v>
      </c>
      <c r="P17" s="33">
        <f t="shared" si="2"/>
        <v>8358.52</v>
      </c>
      <c r="Q17" s="33">
        <f t="shared" si="3"/>
        <v>100</v>
      </c>
      <c r="R17" s="33">
        <f t="shared" si="10"/>
        <v>7678.1500000000005</v>
      </c>
      <c r="S17" s="33">
        <f t="shared" si="4"/>
        <v>91.860161846834131</v>
      </c>
      <c r="T17" s="33">
        <v>680.37</v>
      </c>
      <c r="U17" s="14">
        <f t="shared" si="5"/>
        <v>8.1398381531658703</v>
      </c>
      <c r="V17" s="16">
        <v>2</v>
      </c>
      <c r="W17" s="16">
        <v>2</v>
      </c>
      <c r="X17" s="16">
        <v>0</v>
      </c>
      <c r="Y17" s="14">
        <f t="shared" si="6"/>
        <v>15.384615384615385</v>
      </c>
      <c r="Z17" s="14">
        <v>2264.91</v>
      </c>
      <c r="AA17" s="14">
        <v>0</v>
      </c>
      <c r="AB17" s="14">
        <f t="shared" si="7"/>
        <v>0</v>
      </c>
      <c r="AC17" s="55">
        <v>0</v>
      </c>
      <c r="AD17" s="14">
        <f t="shared" si="8"/>
        <v>0</v>
      </c>
      <c r="AE17" s="14">
        <v>0</v>
      </c>
      <c r="AF17" s="14">
        <f t="shared" si="9"/>
        <v>0</v>
      </c>
    </row>
    <row r="18" spans="1:32" ht="36" x14ac:dyDescent="0.2">
      <c r="A18" s="29">
        <v>12</v>
      </c>
      <c r="B18" s="50" t="s">
        <v>146</v>
      </c>
      <c r="C18" s="30"/>
      <c r="D18" s="48" t="s">
        <v>54</v>
      </c>
      <c r="E18" s="53" t="s">
        <v>28</v>
      </c>
      <c r="F18" s="48" t="s">
        <v>55</v>
      </c>
      <c r="G18" s="31"/>
      <c r="H18" s="10">
        <v>32</v>
      </c>
      <c r="I18" s="10">
        <v>3</v>
      </c>
      <c r="J18" s="10">
        <v>28</v>
      </c>
      <c r="K18" s="31">
        <v>21</v>
      </c>
      <c r="L18" s="31">
        <v>32</v>
      </c>
      <c r="M18" s="31">
        <v>0</v>
      </c>
      <c r="N18" s="14">
        <f t="shared" si="1"/>
        <v>65.625</v>
      </c>
      <c r="O18" s="32">
        <v>42617.1</v>
      </c>
      <c r="P18" s="33">
        <f t="shared" si="2"/>
        <v>42617.1</v>
      </c>
      <c r="Q18" s="33">
        <f t="shared" si="3"/>
        <v>100</v>
      </c>
      <c r="R18" s="33">
        <f t="shared" si="10"/>
        <v>27105.35</v>
      </c>
      <c r="S18" s="33">
        <f t="shared" si="4"/>
        <v>63.60205175856639</v>
      </c>
      <c r="T18" s="33">
        <v>15511.75</v>
      </c>
      <c r="U18" s="14">
        <f t="shared" si="5"/>
        <v>36.397948241433603</v>
      </c>
      <c r="V18" s="16">
        <v>2</v>
      </c>
      <c r="W18" s="16">
        <v>3</v>
      </c>
      <c r="X18" s="16">
        <v>0</v>
      </c>
      <c r="Y18" s="14">
        <f t="shared" si="6"/>
        <v>6.25</v>
      </c>
      <c r="Z18" s="14">
        <v>7374.19</v>
      </c>
      <c r="AA18" s="14">
        <v>0</v>
      </c>
      <c r="AB18" s="14">
        <f t="shared" si="7"/>
        <v>0</v>
      </c>
      <c r="AC18" s="55">
        <v>15511.75</v>
      </c>
      <c r="AD18" s="14">
        <f t="shared" si="8"/>
        <v>0</v>
      </c>
      <c r="AE18" s="14">
        <v>0</v>
      </c>
      <c r="AF18" s="14">
        <f t="shared" si="9"/>
        <v>0</v>
      </c>
    </row>
    <row r="19" spans="1:32" ht="36" x14ac:dyDescent="0.2">
      <c r="A19" s="29">
        <v>13</v>
      </c>
      <c r="B19" s="50" t="s">
        <v>146</v>
      </c>
      <c r="C19" s="30"/>
      <c r="D19" s="48" t="s">
        <v>56</v>
      </c>
      <c r="E19" s="53" t="s">
        <v>57</v>
      </c>
      <c r="F19" s="48" t="s">
        <v>58</v>
      </c>
      <c r="G19" s="31"/>
      <c r="H19" s="10">
        <v>23</v>
      </c>
      <c r="I19" s="10">
        <v>5</v>
      </c>
      <c r="J19" s="10">
        <v>15</v>
      </c>
      <c r="K19" s="31">
        <v>17</v>
      </c>
      <c r="L19" s="31">
        <v>18</v>
      </c>
      <c r="M19" s="31">
        <v>1</v>
      </c>
      <c r="N19" s="14">
        <f t="shared" si="1"/>
        <v>73.91304347826086</v>
      </c>
      <c r="O19" s="32">
        <v>18009.21</v>
      </c>
      <c r="P19" s="33">
        <f t="shared" si="2"/>
        <v>18009.21</v>
      </c>
      <c r="Q19" s="33">
        <f t="shared" si="3"/>
        <v>100</v>
      </c>
      <c r="R19" s="33">
        <f t="shared" si="10"/>
        <v>8665.8499999999985</v>
      </c>
      <c r="S19" s="33">
        <f t="shared" si="4"/>
        <v>48.118990227777893</v>
      </c>
      <c r="T19" s="33">
        <v>9343.36</v>
      </c>
      <c r="U19" s="14">
        <f t="shared" si="5"/>
        <v>51.881009772222107</v>
      </c>
      <c r="V19" s="16">
        <v>0</v>
      </c>
      <c r="W19" s="16">
        <v>0</v>
      </c>
      <c r="X19" s="16">
        <v>0</v>
      </c>
      <c r="Y19" s="14">
        <f t="shared" si="6"/>
        <v>0</v>
      </c>
      <c r="Z19" s="14">
        <v>0</v>
      </c>
      <c r="AA19" s="14">
        <v>0</v>
      </c>
      <c r="AB19" s="14">
        <f t="shared" si="7"/>
        <v>0</v>
      </c>
      <c r="AC19" s="55">
        <v>9343.36</v>
      </c>
      <c r="AD19" s="14">
        <f t="shared" si="8"/>
        <v>0</v>
      </c>
      <c r="AE19" s="14">
        <v>0</v>
      </c>
      <c r="AF19" s="14">
        <f t="shared" si="9"/>
        <v>0</v>
      </c>
    </row>
    <row r="20" spans="1:32" ht="36" x14ac:dyDescent="0.2">
      <c r="A20" s="29">
        <v>14</v>
      </c>
      <c r="B20" s="50" t="s">
        <v>146</v>
      </c>
      <c r="C20" s="30"/>
      <c r="D20" s="48" t="s">
        <v>59</v>
      </c>
      <c r="E20" s="53" t="s">
        <v>60</v>
      </c>
      <c r="F20" s="48" t="s">
        <v>61</v>
      </c>
      <c r="G20" s="31"/>
      <c r="H20" s="10">
        <v>10</v>
      </c>
      <c r="I20" s="10">
        <v>1</v>
      </c>
      <c r="J20" s="10">
        <v>8</v>
      </c>
      <c r="K20" s="31">
        <v>0</v>
      </c>
      <c r="L20" s="31">
        <v>0</v>
      </c>
      <c r="M20" s="31">
        <v>0</v>
      </c>
      <c r="N20" s="14">
        <f t="shared" si="1"/>
        <v>0</v>
      </c>
      <c r="O20" s="32">
        <v>0</v>
      </c>
      <c r="P20" s="33">
        <f t="shared" si="2"/>
        <v>0</v>
      </c>
      <c r="Q20" s="33">
        <f t="shared" si="3"/>
        <v>0</v>
      </c>
      <c r="R20" s="33">
        <v>0</v>
      </c>
      <c r="S20" s="33">
        <f t="shared" si="4"/>
        <v>0</v>
      </c>
      <c r="T20" s="33">
        <f>O20-R20</f>
        <v>0</v>
      </c>
      <c r="U20" s="14">
        <f t="shared" si="5"/>
        <v>0</v>
      </c>
      <c r="V20" s="16">
        <v>0</v>
      </c>
      <c r="W20" s="16">
        <v>0</v>
      </c>
      <c r="X20" s="16">
        <v>0</v>
      </c>
      <c r="Y20" s="14">
        <f t="shared" si="6"/>
        <v>0</v>
      </c>
      <c r="Z20" s="14">
        <v>0</v>
      </c>
      <c r="AA20" s="14">
        <v>0</v>
      </c>
      <c r="AB20" s="14">
        <f t="shared" si="7"/>
        <v>0</v>
      </c>
      <c r="AC20" s="55">
        <v>0</v>
      </c>
      <c r="AD20" s="14">
        <f t="shared" si="8"/>
        <v>0</v>
      </c>
      <c r="AE20" s="14">
        <v>0</v>
      </c>
      <c r="AF20" s="14">
        <f t="shared" si="9"/>
        <v>0</v>
      </c>
    </row>
    <row r="21" spans="1:32" ht="36" x14ac:dyDescent="0.2">
      <c r="A21" s="29">
        <v>15</v>
      </c>
      <c r="B21" s="50" t="s">
        <v>146</v>
      </c>
      <c r="C21" s="30"/>
      <c r="D21" s="48" t="s">
        <v>62</v>
      </c>
      <c r="E21" s="53" t="s">
        <v>63</v>
      </c>
      <c r="F21" s="48" t="s">
        <v>64</v>
      </c>
      <c r="G21" s="31"/>
      <c r="H21" s="10">
        <v>30</v>
      </c>
      <c r="I21" s="10">
        <v>9</v>
      </c>
      <c r="J21" s="10">
        <v>20</v>
      </c>
      <c r="K21" s="31">
        <v>23</v>
      </c>
      <c r="L21" s="31">
        <v>27</v>
      </c>
      <c r="M21" s="31">
        <v>0</v>
      </c>
      <c r="N21" s="14">
        <f t="shared" si="1"/>
        <v>76.666666666666671</v>
      </c>
      <c r="O21" s="32">
        <v>14183.88</v>
      </c>
      <c r="P21" s="33">
        <f t="shared" si="2"/>
        <v>14183.88</v>
      </c>
      <c r="Q21" s="33">
        <f t="shared" si="3"/>
        <v>100</v>
      </c>
      <c r="R21" s="33">
        <f t="shared" si="10"/>
        <v>6831.0499999999993</v>
      </c>
      <c r="S21" s="33">
        <f t="shared" si="4"/>
        <v>48.160658437606635</v>
      </c>
      <c r="T21" s="33">
        <v>7352.83</v>
      </c>
      <c r="U21" s="14">
        <f t="shared" si="5"/>
        <v>51.839341562393372</v>
      </c>
      <c r="V21" s="16">
        <v>4</v>
      </c>
      <c r="W21" s="16">
        <v>4</v>
      </c>
      <c r="X21" s="16">
        <v>0</v>
      </c>
      <c r="Y21" s="14">
        <f t="shared" si="6"/>
        <v>13.333333333333334</v>
      </c>
      <c r="Z21" s="14">
        <v>1239.55</v>
      </c>
      <c r="AA21" s="14">
        <v>0</v>
      </c>
      <c r="AB21" s="14">
        <f t="shared" si="7"/>
        <v>0</v>
      </c>
      <c r="AC21" s="55">
        <v>7352.83</v>
      </c>
      <c r="AD21" s="14">
        <f t="shared" si="8"/>
        <v>0</v>
      </c>
      <c r="AE21" s="14">
        <v>0</v>
      </c>
      <c r="AF21" s="14">
        <f t="shared" si="9"/>
        <v>0</v>
      </c>
    </row>
    <row r="22" spans="1:32" ht="36" x14ac:dyDescent="0.2">
      <c r="A22" s="29">
        <v>16</v>
      </c>
      <c r="B22" s="50" t="s">
        <v>146</v>
      </c>
      <c r="C22" s="30"/>
      <c r="D22" s="48" t="s">
        <v>65</v>
      </c>
      <c r="E22" s="53" t="s">
        <v>31</v>
      </c>
      <c r="F22" s="48" t="s">
        <v>66</v>
      </c>
      <c r="G22" s="31"/>
      <c r="H22" s="10">
        <v>18</v>
      </c>
      <c r="I22" s="10">
        <v>1</v>
      </c>
      <c r="J22" s="10">
        <v>15</v>
      </c>
      <c r="K22" s="31">
        <v>14</v>
      </c>
      <c r="L22" s="31">
        <v>19</v>
      </c>
      <c r="M22" s="31">
        <v>1</v>
      </c>
      <c r="N22" s="14">
        <f t="shared" si="1"/>
        <v>77.777777777777786</v>
      </c>
      <c r="O22" s="32">
        <v>13431.38</v>
      </c>
      <c r="P22" s="33">
        <f t="shared" si="2"/>
        <v>13431.38</v>
      </c>
      <c r="Q22" s="33">
        <f t="shared" si="3"/>
        <v>100</v>
      </c>
      <c r="R22" s="33">
        <f t="shared" si="10"/>
        <v>7096.0699999999988</v>
      </c>
      <c r="S22" s="33">
        <f t="shared" si="4"/>
        <v>52.832024706322059</v>
      </c>
      <c r="T22" s="33">
        <v>6335.31</v>
      </c>
      <c r="U22" s="14">
        <f t="shared" si="5"/>
        <v>47.167975293677941</v>
      </c>
      <c r="V22" s="16">
        <v>2</v>
      </c>
      <c r="W22" s="16">
        <v>2</v>
      </c>
      <c r="X22" s="16">
        <v>0</v>
      </c>
      <c r="Y22" s="14">
        <f t="shared" si="6"/>
        <v>11.111111111111111</v>
      </c>
      <c r="Z22" s="14">
        <v>1420.86</v>
      </c>
      <c r="AA22" s="14">
        <v>0</v>
      </c>
      <c r="AB22" s="14">
        <f t="shared" si="7"/>
        <v>0</v>
      </c>
      <c r="AC22" s="55">
        <v>6335.31</v>
      </c>
      <c r="AD22" s="14">
        <f t="shared" si="8"/>
        <v>0</v>
      </c>
      <c r="AE22" s="14">
        <v>0</v>
      </c>
      <c r="AF22" s="14">
        <f t="shared" si="9"/>
        <v>0</v>
      </c>
    </row>
    <row r="23" spans="1:32" ht="36" x14ac:dyDescent="0.2">
      <c r="A23" s="29">
        <v>17</v>
      </c>
      <c r="B23" s="50" t="s">
        <v>146</v>
      </c>
      <c r="C23" s="30"/>
      <c r="D23" s="48" t="s">
        <v>67</v>
      </c>
      <c r="E23" s="53" t="s">
        <v>68</v>
      </c>
      <c r="F23" s="48" t="s">
        <v>69</v>
      </c>
      <c r="G23" s="31"/>
      <c r="H23" s="10">
        <v>10</v>
      </c>
      <c r="I23" s="10">
        <v>3</v>
      </c>
      <c r="J23" s="10">
        <v>4</v>
      </c>
      <c r="K23" s="31">
        <v>2</v>
      </c>
      <c r="L23" s="31">
        <v>2</v>
      </c>
      <c r="M23" s="31">
        <v>0</v>
      </c>
      <c r="N23" s="14">
        <f t="shared" si="1"/>
        <v>20</v>
      </c>
      <c r="O23" s="32">
        <v>4382.9799999999996</v>
      </c>
      <c r="P23" s="33">
        <f t="shared" si="2"/>
        <v>4382.9799999999996</v>
      </c>
      <c r="Q23" s="33">
        <f t="shared" si="3"/>
        <v>100</v>
      </c>
      <c r="R23" s="33">
        <v>0</v>
      </c>
      <c r="S23" s="33">
        <f t="shared" si="4"/>
        <v>0</v>
      </c>
      <c r="T23" s="33">
        <f>O23-R23</f>
        <v>4382.9799999999996</v>
      </c>
      <c r="U23" s="14">
        <f t="shared" si="5"/>
        <v>100</v>
      </c>
      <c r="V23" s="16">
        <v>0</v>
      </c>
      <c r="W23" s="16">
        <v>0</v>
      </c>
      <c r="X23" s="16">
        <v>0</v>
      </c>
      <c r="Y23" s="14">
        <f t="shared" si="6"/>
        <v>0</v>
      </c>
      <c r="Z23" s="14">
        <v>0</v>
      </c>
      <c r="AA23" s="14">
        <v>0</v>
      </c>
      <c r="AB23" s="14">
        <f t="shared" si="7"/>
        <v>0</v>
      </c>
      <c r="AC23" s="55">
        <v>0</v>
      </c>
      <c r="AD23" s="14">
        <f t="shared" si="8"/>
        <v>0</v>
      </c>
      <c r="AE23" s="14">
        <v>0</v>
      </c>
      <c r="AF23" s="14">
        <f t="shared" si="9"/>
        <v>0</v>
      </c>
    </row>
    <row r="24" spans="1:32" ht="36" x14ac:dyDescent="0.2">
      <c r="A24" s="29">
        <v>18</v>
      </c>
      <c r="B24" s="50" t="s">
        <v>146</v>
      </c>
      <c r="C24" s="30"/>
      <c r="D24" s="48" t="s">
        <v>70</v>
      </c>
      <c r="E24" s="53" t="s">
        <v>31</v>
      </c>
      <c r="F24" s="48" t="s">
        <v>71</v>
      </c>
      <c r="G24" s="31"/>
      <c r="H24" s="10">
        <v>2</v>
      </c>
      <c r="I24" s="10">
        <v>0</v>
      </c>
      <c r="J24" s="10">
        <v>2</v>
      </c>
      <c r="K24" s="31">
        <v>0</v>
      </c>
      <c r="L24" s="31">
        <v>0</v>
      </c>
      <c r="M24" s="31">
        <v>0</v>
      </c>
      <c r="N24" s="14">
        <f t="shared" si="1"/>
        <v>0</v>
      </c>
      <c r="O24" s="32">
        <v>0</v>
      </c>
      <c r="P24" s="33">
        <f t="shared" si="2"/>
        <v>0</v>
      </c>
      <c r="Q24" s="33">
        <f t="shared" si="3"/>
        <v>0</v>
      </c>
      <c r="R24" s="33">
        <v>0</v>
      </c>
      <c r="S24" s="33">
        <f t="shared" si="4"/>
        <v>0</v>
      </c>
      <c r="T24" s="33">
        <v>0</v>
      </c>
      <c r="U24" s="14">
        <f t="shared" si="5"/>
        <v>0</v>
      </c>
      <c r="V24" s="16">
        <v>0</v>
      </c>
      <c r="W24" s="16">
        <v>0</v>
      </c>
      <c r="X24" s="16">
        <v>0</v>
      </c>
      <c r="Y24" s="14">
        <f t="shared" si="6"/>
        <v>0</v>
      </c>
      <c r="Z24" s="14">
        <v>0</v>
      </c>
      <c r="AA24" s="14">
        <v>0</v>
      </c>
      <c r="AB24" s="14">
        <f t="shared" si="7"/>
        <v>0</v>
      </c>
      <c r="AC24" s="55">
        <v>0</v>
      </c>
      <c r="AD24" s="14">
        <f t="shared" si="8"/>
        <v>0</v>
      </c>
      <c r="AE24" s="14">
        <v>0</v>
      </c>
      <c r="AF24" s="14">
        <f t="shared" si="9"/>
        <v>0</v>
      </c>
    </row>
    <row r="25" spans="1:32" ht="36" x14ac:dyDescent="0.2">
      <c r="A25" s="29">
        <v>19</v>
      </c>
      <c r="B25" s="50" t="s">
        <v>146</v>
      </c>
      <c r="C25" s="30"/>
      <c r="D25" s="48" t="s">
        <v>72</v>
      </c>
      <c r="E25" s="53" t="s">
        <v>73</v>
      </c>
      <c r="F25" s="48" t="s">
        <v>74</v>
      </c>
      <c r="G25" s="31"/>
      <c r="H25" s="10">
        <v>4</v>
      </c>
      <c r="I25" s="10">
        <v>1</v>
      </c>
      <c r="J25" s="10">
        <v>3</v>
      </c>
      <c r="K25" s="31">
        <v>2</v>
      </c>
      <c r="L25" s="31">
        <v>2</v>
      </c>
      <c r="M25" s="31">
        <v>1</v>
      </c>
      <c r="N25" s="14">
        <f t="shared" si="1"/>
        <v>50</v>
      </c>
      <c r="O25" s="32">
        <v>563.33000000000004</v>
      </c>
      <c r="P25" s="33">
        <f t="shared" si="2"/>
        <v>563.33000000000004</v>
      </c>
      <c r="Q25" s="33">
        <f t="shared" si="3"/>
        <v>100</v>
      </c>
      <c r="R25" s="33">
        <v>0</v>
      </c>
      <c r="S25" s="33">
        <f t="shared" si="4"/>
        <v>0</v>
      </c>
      <c r="T25" s="33">
        <v>563.33000000000004</v>
      </c>
      <c r="U25" s="14">
        <f t="shared" si="5"/>
        <v>100</v>
      </c>
      <c r="V25" s="16">
        <v>0</v>
      </c>
      <c r="W25" s="16">
        <v>0</v>
      </c>
      <c r="X25" s="16">
        <v>0</v>
      </c>
      <c r="Y25" s="14">
        <f t="shared" si="6"/>
        <v>0</v>
      </c>
      <c r="Z25" s="14">
        <v>0</v>
      </c>
      <c r="AA25" s="14">
        <v>0</v>
      </c>
      <c r="AB25" s="14">
        <f t="shared" si="7"/>
        <v>0</v>
      </c>
      <c r="AC25" s="55">
        <v>0</v>
      </c>
      <c r="AD25" s="14">
        <f t="shared" si="8"/>
        <v>0</v>
      </c>
      <c r="AE25" s="14">
        <v>0</v>
      </c>
      <c r="AF25" s="14">
        <f t="shared" si="9"/>
        <v>0</v>
      </c>
    </row>
    <row r="26" spans="1:32" ht="48" x14ac:dyDescent="0.2">
      <c r="A26" s="29">
        <v>20</v>
      </c>
      <c r="B26" s="50" t="s">
        <v>146</v>
      </c>
      <c r="C26" s="30"/>
      <c r="D26" s="48" t="s">
        <v>75</v>
      </c>
      <c r="E26" s="53" t="s">
        <v>76</v>
      </c>
      <c r="F26" s="48" t="s">
        <v>77</v>
      </c>
      <c r="G26" s="31"/>
      <c r="H26" s="10">
        <v>40</v>
      </c>
      <c r="I26" s="10">
        <v>6</v>
      </c>
      <c r="J26" s="10">
        <v>27</v>
      </c>
      <c r="K26" s="31">
        <v>4</v>
      </c>
      <c r="L26" s="31">
        <v>4</v>
      </c>
      <c r="M26" s="31">
        <v>0</v>
      </c>
      <c r="N26" s="14">
        <f t="shared" si="1"/>
        <v>10</v>
      </c>
      <c r="O26" s="32">
        <v>2325.66</v>
      </c>
      <c r="P26" s="33">
        <f t="shared" si="2"/>
        <v>2325.66</v>
      </c>
      <c r="Q26" s="33">
        <f t="shared" si="3"/>
        <v>100</v>
      </c>
      <c r="R26" s="33">
        <f t="shared" si="10"/>
        <v>994.8</v>
      </c>
      <c r="S26" s="33">
        <f t="shared" si="4"/>
        <v>42.774954206547818</v>
      </c>
      <c r="T26" s="33">
        <v>1330.86</v>
      </c>
      <c r="U26" s="14">
        <f t="shared" si="5"/>
        <v>57.225045793452182</v>
      </c>
      <c r="V26" s="16">
        <v>16</v>
      </c>
      <c r="W26" s="16">
        <v>18</v>
      </c>
      <c r="X26" s="16">
        <v>0</v>
      </c>
      <c r="Y26" s="14">
        <f t="shared" si="6"/>
        <v>40</v>
      </c>
      <c r="Z26" s="14">
        <v>17370.21</v>
      </c>
      <c r="AA26" s="14">
        <v>0</v>
      </c>
      <c r="AB26" s="14">
        <f t="shared" si="7"/>
        <v>0</v>
      </c>
      <c r="AC26" s="55">
        <v>0</v>
      </c>
      <c r="AD26" s="14">
        <f t="shared" si="8"/>
        <v>0</v>
      </c>
      <c r="AE26" s="14">
        <v>0</v>
      </c>
      <c r="AF26" s="14">
        <f t="shared" si="9"/>
        <v>0</v>
      </c>
    </row>
    <row r="27" spans="1:32" ht="36" x14ac:dyDescent="0.2">
      <c r="A27" s="29">
        <v>21</v>
      </c>
      <c r="B27" s="50" t="s">
        <v>146</v>
      </c>
      <c r="C27" s="30"/>
      <c r="D27" s="48" t="s">
        <v>78</v>
      </c>
      <c r="E27" s="53" t="s">
        <v>31</v>
      </c>
      <c r="F27" s="48" t="s">
        <v>79</v>
      </c>
      <c r="G27" s="31"/>
      <c r="H27" s="10">
        <v>12</v>
      </c>
      <c r="I27" s="10">
        <v>3</v>
      </c>
      <c r="J27" s="10">
        <v>9</v>
      </c>
      <c r="K27" s="31">
        <v>7</v>
      </c>
      <c r="L27" s="31">
        <v>12</v>
      </c>
      <c r="M27" s="31">
        <v>1</v>
      </c>
      <c r="N27" s="14">
        <f t="shared" si="1"/>
        <v>58.333333333333336</v>
      </c>
      <c r="O27" s="32">
        <v>12560.53</v>
      </c>
      <c r="P27" s="33">
        <f t="shared" si="2"/>
        <v>12560.53</v>
      </c>
      <c r="Q27" s="33">
        <f t="shared" si="3"/>
        <v>100</v>
      </c>
      <c r="R27" s="33">
        <f t="shared" si="10"/>
        <v>1690.5700000000015</v>
      </c>
      <c r="S27" s="33">
        <f t="shared" si="4"/>
        <v>13.459384277574285</v>
      </c>
      <c r="T27" s="33">
        <v>10869.96</v>
      </c>
      <c r="U27" s="14">
        <f t="shared" si="5"/>
        <v>86.540615722425713</v>
      </c>
      <c r="V27" s="16">
        <v>0</v>
      </c>
      <c r="W27" s="16">
        <v>0</v>
      </c>
      <c r="X27" s="16">
        <v>0</v>
      </c>
      <c r="Y27" s="14">
        <f t="shared" si="6"/>
        <v>0</v>
      </c>
      <c r="Z27" s="14">
        <v>0</v>
      </c>
      <c r="AA27" s="14">
        <v>0</v>
      </c>
      <c r="AB27" s="14">
        <f t="shared" si="7"/>
        <v>0</v>
      </c>
      <c r="AC27" s="55">
        <v>0</v>
      </c>
      <c r="AD27" s="14">
        <f t="shared" si="8"/>
        <v>0</v>
      </c>
      <c r="AE27" s="14">
        <v>0</v>
      </c>
      <c r="AF27" s="14">
        <f t="shared" si="9"/>
        <v>0</v>
      </c>
    </row>
    <row r="28" spans="1:32" ht="24" x14ac:dyDescent="0.2">
      <c r="A28" s="29">
        <v>22</v>
      </c>
      <c r="B28" s="50" t="s">
        <v>146</v>
      </c>
      <c r="C28" s="30"/>
      <c r="D28" s="48" t="s">
        <v>80</v>
      </c>
      <c r="E28" s="53" t="s">
        <v>28</v>
      </c>
      <c r="F28" s="48" t="s">
        <v>81</v>
      </c>
      <c r="G28" s="31"/>
      <c r="H28" s="10">
        <v>56</v>
      </c>
      <c r="I28" s="10">
        <v>3</v>
      </c>
      <c r="J28" s="10">
        <v>52</v>
      </c>
      <c r="K28" s="31">
        <v>39</v>
      </c>
      <c r="L28" s="31">
        <v>46</v>
      </c>
      <c r="M28" s="31">
        <v>0</v>
      </c>
      <c r="N28" s="14">
        <f t="shared" si="1"/>
        <v>69.642857142857139</v>
      </c>
      <c r="O28" s="32">
        <v>75157.13</v>
      </c>
      <c r="P28" s="33">
        <f t="shared" si="2"/>
        <v>75157.13</v>
      </c>
      <c r="Q28" s="33">
        <f t="shared" si="3"/>
        <v>100</v>
      </c>
      <c r="R28" s="33">
        <f t="shared" si="10"/>
        <v>63386.960000000006</v>
      </c>
      <c r="S28" s="33">
        <f t="shared" si="4"/>
        <v>84.339250314640807</v>
      </c>
      <c r="T28" s="33">
        <v>11770.17</v>
      </c>
      <c r="U28" s="14">
        <f t="shared" si="5"/>
        <v>15.660749685359193</v>
      </c>
      <c r="V28" s="16">
        <v>0</v>
      </c>
      <c r="W28" s="16">
        <v>0</v>
      </c>
      <c r="X28" s="16">
        <v>0</v>
      </c>
      <c r="Y28" s="14">
        <f t="shared" si="6"/>
        <v>0</v>
      </c>
      <c r="Z28" s="14">
        <v>0</v>
      </c>
      <c r="AA28" s="14">
        <v>0</v>
      </c>
      <c r="AB28" s="14">
        <f t="shared" si="7"/>
        <v>0</v>
      </c>
      <c r="AC28" s="55">
        <v>0</v>
      </c>
      <c r="AD28" s="14">
        <f t="shared" si="8"/>
        <v>0</v>
      </c>
      <c r="AE28" s="14">
        <v>0</v>
      </c>
      <c r="AF28" s="14">
        <f t="shared" si="9"/>
        <v>0</v>
      </c>
    </row>
    <row r="29" spans="1:32" ht="36" x14ac:dyDescent="0.2">
      <c r="A29" s="29">
        <v>23</v>
      </c>
      <c r="B29" s="50" t="s">
        <v>146</v>
      </c>
      <c r="C29" s="30"/>
      <c r="D29" s="48" t="s">
        <v>82</v>
      </c>
      <c r="E29" s="53" t="s">
        <v>31</v>
      </c>
      <c r="F29" s="48" t="s">
        <v>83</v>
      </c>
      <c r="G29" s="31"/>
      <c r="H29" s="10">
        <v>24</v>
      </c>
      <c r="I29" s="10">
        <v>4</v>
      </c>
      <c r="J29" s="10">
        <v>20</v>
      </c>
      <c r="K29" s="31">
        <v>7</v>
      </c>
      <c r="L29" s="31">
        <v>7</v>
      </c>
      <c r="M29" s="31">
        <v>0</v>
      </c>
      <c r="N29" s="14">
        <f t="shared" si="1"/>
        <v>29.166666666666668</v>
      </c>
      <c r="O29" s="32">
        <v>8273.7000000000007</v>
      </c>
      <c r="P29" s="33">
        <f t="shared" si="2"/>
        <v>8273.7000000000007</v>
      </c>
      <c r="Q29" s="33">
        <f t="shared" si="3"/>
        <v>100</v>
      </c>
      <c r="R29" s="33">
        <f t="shared" si="10"/>
        <v>0</v>
      </c>
      <c r="S29" s="33">
        <f t="shared" si="4"/>
        <v>0</v>
      </c>
      <c r="T29" s="33">
        <v>8273.7000000000007</v>
      </c>
      <c r="U29" s="14">
        <f t="shared" si="5"/>
        <v>100</v>
      </c>
      <c r="V29" s="16">
        <v>1</v>
      </c>
      <c r="W29" s="16">
        <v>1</v>
      </c>
      <c r="X29" s="16">
        <v>0</v>
      </c>
      <c r="Y29" s="14">
        <f t="shared" si="6"/>
        <v>4.1666666666666661</v>
      </c>
      <c r="Z29" s="14">
        <v>2022.86</v>
      </c>
      <c r="AA29" s="14">
        <v>0</v>
      </c>
      <c r="AB29" s="14">
        <f t="shared" si="7"/>
        <v>0</v>
      </c>
      <c r="AC29" s="55">
        <v>8273.7000000000007</v>
      </c>
      <c r="AD29" s="14">
        <f t="shared" si="8"/>
        <v>0</v>
      </c>
      <c r="AE29" s="14">
        <v>0</v>
      </c>
      <c r="AF29" s="14">
        <f t="shared" si="9"/>
        <v>0</v>
      </c>
    </row>
    <row r="30" spans="1:32" ht="36" x14ac:dyDescent="0.2">
      <c r="A30" s="29">
        <v>24</v>
      </c>
      <c r="B30" s="50" t="s">
        <v>146</v>
      </c>
      <c r="C30" s="30"/>
      <c r="D30" s="48" t="s">
        <v>84</v>
      </c>
      <c r="E30" s="53" t="s">
        <v>31</v>
      </c>
      <c r="F30" s="48" t="s">
        <v>85</v>
      </c>
      <c r="G30" s="31"/>
      <c r="H30" s="10">
        <v>10</v>
      </c>
      <c r="I30" s="10">
        <v>1</v>
      </c>
      <c r="J30" s="10">
        <v>8</v>
      </c>
      <c r="K30" s="31">
        <v>7</v>
      </c>
      <c r="L30" s="31">
        <v>7</v>
      </c>
      <c r="M30" s="31">
        <v>0</v>
      </c>
      <c r="N30" s="14">
        <f t="shared" si="1"/>
        <v>70</v>
      </c>
      <c r="O30" s="32">
        <v>13297.75</v>
      </c>
      <c r="P30" s="33">
        <f t="shared" si="2"/>
        <v>13297.75</v>
      </c>
      <c r="Q30" s="33">
        <f t="shared" si="3"/>
        <v>100</v>
      </c>
      <c r="R30" s="33">
        <f t="shared" si="10"/>
        <v>4452.2299999999996</v>
      </c>
      <c r="S30" s="33">
        <f t="shared" si="4"/>
        <v>33.48107762591416</v>
      </c>
      <c r="T30" s="33">
        <v>8845.52</v>
      </c>
      <c r="U30" s="14">
        <f t="shared" si="5"/>
        <v>66.518922374085847</v>
      </c>
      <c r="V30" s="16">
        <v>0</v>
      </c>
      <c r="W30" s="16">
        <v>0</v>
      </c>
      <c r="X30" s="16">
        <v>0</v>
      </c>
      <c r="Y30" s="14">
        <f t="shared" si="6"/>
        <v>0</v>
      </c>
      <c r="Z30" s="14">
        <v>0</v>
      </c>
      <c r="AA30" s="14">
        <v>0</v>
      </c>
      <c r="AB30" s="14">
        <f t="shared" si="7"/>
        <v>0</v>
      </c>
      <c r="AC30" s="55">
        <v>0</v>
      </c>
      <c r="AD30" s="14">
        <f t="shared" si="8"/>
        <v>0</v>
      </c>
      <c r="AE30" s="14">
        <v>0</v>
      </c>
      <c r="AF30" s="14">
        <f t="shared" si="9"/>
        <v>0</v>
      </c>
    </row>
    <row r="31" spans="1:32" ht="36" x14ac:dyDescent="0.2">
      <c r="A31" s="29">
        <v>25</v>
      </c>
      <c r="B31" s="50" t="s">
        <v>146</v>
      </c>
      <c r="C31" s="30"/>
      <c r="D31" s="48" t="s">
        <v>86</v>
      </c>
      <c r="E31" s="53" t="s">
        <v>31</v>
      </c>
      <c r="F31" s="48" t="s">
        <v>87</v>
      </c>
      <c r="G31" s="31"/>
      <c r="H31" s="10">
        <v>42</v>
      </c>
      <c r="I31" s="10">
        <v>14</v>
      </c>
      <c r="J31" s="10">
        <v>27</v>
      </c>
      <c r="K31" s="31">
        <v>39</v>
      </c>
      <c r="L31" s="31">
        <v>55</v>
      </c>
      <c r="M31" s="31">
        <v>3</v>
      </c>
      <c r="N31" s="14">
        <f t="shared" si="1"/>
        <v>92.857142857142861</v>
      </c>
      <c r="O31" s="32">
        <v>43195.01</v>
      </c>
      <c r="P31" s="33">
        <f t="shared" si="2"/>
        <v>43195.01</v>
      </c>
      <c r="Q31" s="33">
        <f t="shared" si="3"/>
        <v>100</v>
      </c>
      <c r="R31" s="33">
        <f t="shared" si="10"/>
        <v>28475.82</v>
      </c>
      <c r="S31" s="33">
        <f t="shared" si="4"/>
        <v>65.923864816792488</v>
      </c>
      <c r="T31" s="33">
        <v>14719.19</v>
      </c>
      <c r="U31" s="14">
        <f t="shared" si="5"/>
        <v>34.076135183207505</v>
      </c>
      <c r="V31" s="16">
        <v>1</v>
      </c>
      <c r="W31" s="16">
        <v>1</v>
      </c>
      <c r="X31" s="16">
        <v>0</v>
      </c>
      <c r="Y31" s="14">
        <f t="shared" si="6"/>
        <v>2.3809523809523809</v>
      </c>
      <c r="Z31" s="14">
        <v>688.2</v>
      </c>
      <c r="AA31" s="14">
        <v>0</v>
      </c>
      <c r="AB31" s="14">
        <f t="shared" si="7"/>
        <v>0</v>
      </c>
      <c r="AC31" s="55">
        <v>7144.82</v>
      </c>
      <c r="AD31" s="14">
        <f t="shared" si="8"/>
        <v>0</v>
      </c>
      <c r="AE31" s="14">
        <v>0</v>
      </c>
      <c r="AF31" s="14">
        <f t="shared" si="9"/>
        <v>0</v>
      </c>
    </row>
    <row r="32" spans="1:32" ht="48" x14ac:dyDescent="0.2">
      <c r="A32" s="29">
        <v>26</v>
      </c>
      <c r="B32" s="50" t="s">
        <v>146</v>
      </c>
      <c r="C32" s="30"/>
      <c r="D32" s="48" t="s">
        <v>88</v>
      </c>
      <c r="E32" s="53" t="s">
        <v>31</v>
      </c>
      <c r="F32" s="48" t="s">
        <v>89</v>
      </c>
      <c r="G32" s="31"/>
      <c r="H32" s="10">
        <v>6</v>
      </c>
      <c r="I32" s="10">
        <v>2</v>
      </c>
      <c r="J32" s="10">
        <v>4</v>
      </c>
      <c r="K32" s="31">
        <v>4</v>
      </c>
      <c r="L32" s="31">
        <v>4</v>
      </c>
      <c r="M32" s="31">
        <v>0</v>
      </c>
      <c r="N32" s="14">
        <f t="shared" si="1"/>
        <v>66.666666666666657</v>
      </c>
      <c r="O32" s="32">
        <v>4365.1899999999996</v>
      </c>
      <c r="P32" s="33">
        <f t="shared" si="2"/>
        <v>4365.1899999999996</v>
      </c>
      <c r="Q32" s="33">
        <f t="shared" si="3"/>
        <v>100</v>
      </c>
      <c r="R32" s="33">
        <f t="shared" si="10"/>
        <v>4365.1899999999996</v>
      </c>
      <c r="S32" s="33">
        <f t="shared" si="4"/>
        <v>100</v>
      </c>
      <c r="T32" s="33">
        <v>0</v>
      </c>
      <c r="U32" s="14">
        <f t="shared" si="5"/>
        <v>0</v>
      </c>
      <c r="V32" s="16">
        <v>1</v>
      </c>
      <c r="W32" s="16">
        <v>1</v>
      </c>
      <c r="X32" s="16">
        <v>0</v>
      </c>
      <c r="Y32" s="14">
        <f t="shared" si="6"/>
        <v>16.666666666666664</v>
      </c>
      <c r="Z32" s="14">
        <v>511.56</v>
      </c>
      <c r="AA32" s="14">
        <v>0</v>
      </c>
      <c r="AB32" s="14">
        <f t="shared" si="7"/>
        <v>0</v>
      </c>
      <c r="AC32" s="55">
        <v>0</v>
      </c>
      <c r="AD32" s="14">
        <f t="shared" si="8"/>
        <v>0</v>
      </c>
      <c r="AE32" s="14">
        <v>0</v>
      </c>
      <c r="AF32" s="14">
        <f t="shared" si="9"/>
        <v>0</v>
      </c>
    </row>
    <row r="33" spans="1:32" ht="36" x14ac:dyDescent="0.2">
      <c r="A33" s="29">
        <v>27</v>
      </c>
      <c r="B33" s="50" t="s">
        <v>146</v>
      </c>
      <c r="C33" s="30"/>
      <c r="D33" s="48" t="s">
        <v>90</v>
      </c>
      <c r="E33" s="53" t="s">
        <v>60</v>
      </c>
      <c r="F33" s="48" t="s">
        <v>91</v>
      </c>
      <c r="G33" s="31"/>
      <c r="H33" s="10">
        <v>5</v>
      </c>
      <c r="I33" s="10">
        <v>1</v>
      </c>
      <c r="J33" s="10">
        <v>4</v>
      </c>
      <c r="K33" s="31">
        <v>0</v>
      </c>
      <c r="L33" s="31">
        <v>0</v>
      </c>
      <c r="M33" s="31">
        <v>0</v>
      </c>
      <c r="N33" s="14">
        <f t="shared" si="1"/>
        <v>0</v>
      </c>
      <c r="O33" s="32">
        <v>0</v>
      </c>
      <c r="P33" s="33">
        <f t="shared" si="2"/>
        <v>0</v>
      </c>
      <c r="Q33" s="33">
        <f t="shared" si="3"/>
        <v>0</v>
      </c>
      <c r="R33" s="33">
        <f t="shared" si="10"/>
        <v>0</v>
      </c>
      <c r="S33" s="33">
        <f t="shared" si="4"/>
        <v>0</v>
      </c>
      <c r="T33" s="33">
        <v>0</v>
      </c>
      <c r="U33" s="14">
        <f t="shared" si="5"/>
        <v>0</v>
      </c>
      <c r="V33" s="16">
        <v>0</v>
      </c>
      <c r="W33" s="16">
        <v>0</v>
      </c>
      <c r="X33" s="16">
        <v>0</v>
      </c>
      <c r="Y33" s="14">
        <f t="shared" si="6"/>
        <v>0</v>
      </c>
      <c r="Z33" s="14">
        <v>0</v>
      </c>
      <c r="AA33" s="14">
        <v>0</v>
      </c>
      <c r="AB33" s="14">
        <f t="shared" si="7"/>
        <v>0</v>
      </c>
      <c r="AC33" s="55">
        <v>0</v>
      </c>
      <c r="AD33" s="14">
        <f t="shared" si="8"/>
        <v>0</v>
      </c>
      <c r="AE33" s="14">
        <v>0</v>
      </c>
      <c r="AF33" s="14">
        <f t="shared" si="9"/>
        <v>0</v>
      </c>
    </row>
    <row r="34" spans="1:32" ht="36" x14ac:dyDescent="0.2">
      <c r="A34" s="29">
        <v>28</v>
      </c>
      <c r="B34" s="50" t="s">
        <v>146</v>
      </c>
      <c r="C34" s="30"/>
      <c r="D34" s="48" t="s">
        <v>92</v>
      </c>
      <c r="E34" s="53" t="s">
        <v>68</v>
      </c>
      <c r="F34" s="48" t="s">
        <v>93</v>
      </c>
      <c r="G34" s="31"/>
      <c r="H34" s="10">
        <v>47</v>
      </c>
      <c r="I34" s="10">
        <v>16</v>
      </c>
      <c r="J34" s="10">
        <v>26</v>
      </c>
      <c r="K34" s="31">
        <v>21</v>
      </c>
      <c r="L34" s="31">
        <v>21</v>
      </c>
      <c r="M34" s="31">
        <v>2</v>
      </c>
      <c r="N34" s="14">
        <f t="shared" si="1"/>
        <v>44.680851063829785</v>
      </c>
      <c r="O34" s="32">
        <v>14490.35</v>
      </c>
      <c r="P34" s="33">
        <f t="shared" si="2"/>
        <v>14490.35</v>
      </c>
      <c r="Q34" s="33">
        <f t="shared" si="3"/>
        <v>100</v>
      </c>
      <c r="R34" s="33">
        <f t="shared" si="10"/>
        <v>791.70000000000073</v>
      </c>
      <c r="S34" s="33">
        <f t="shared" si="4"/>
        <v>5.4636361440544965</v>
      </c>
      <c r="T34" s="33">
        <v>13698.65</v>
      </c>
      <c r="U34" s="14">
        <f t="shared" si="5"/>
        <v>94.53636385594551</v>
      </c>
      <c r="V34" s="16">
        <v>17</v>
      </c>
      <c r="W34" s="16">
        <v>18</v>
      </c>
      <c r="X34" s="16">
        <v>0</v>
      </c>
      <c r="Y34" s="14">
        <f t="shared" si="6"/>
        <v>36.170212765957451</v>
      </c>
      <c r="Z34" s="14">
        <v>10539.66</v>
      </c>
      <c r="AA34" s="14">
        <v>0</v>
      </c>
      <c r="AB34" s="14">
        <f t="shared" si="7"/>
        <v>0</v>
      </c>
      <c r="AC34" s="55">
        <v>13698.65</v>
      </c>
      <c r="AD34" s="14">
        <f t="shared" si="8"/>
        <v>0</v>
      </c>
      <c r="AE34" s="14">
        <v>0</v>
      </c>
      <c r="AF34" s="14">
        <f t="shared" si="9"/>
        <v>0</v>
      </c>
    </row>
    <row r="35" spans="1:32" ht="24" x14ac:dyDescent="0.2">
      <c r="A35" s="29">
        <v>29</v>
      </c>
      <c r="B35" s="50" t="s">
        <v>146</v>
      </c>
      <c r="C35" s="30"/>
      <c r="D35" s="48" t="s">
        <v>94</v>
      </c>
      <c r="E35" s="53" t="s">
        <v>95</v>
      </c>
      <c r="F35" s="48" t="s">
        <v>96</v>
      </c>
      <c r="G35" s="31"/>
      <c r="H35" s="10">
        <v>22</v>
      </c>
      <c r="I35" s="10">
        <v>2</v>
      </c>
      <c r="J35" s="10">
        <v>18</v>
      </c>
      <c r="K35" s="31">
        <v>18</v>
      </c>
      <c r="L35" s="31">
        <v>30</v>
      </c>
      <c r="M35" s="31">
        <v>0</v>
      </c>
      <c r="N35" s="14">
        <f t="shared" si="1"/>
        <v>81.818181818181827</v>
      </c>
      <c r="O35" s="32">
        <v>19362.349999999999</v>
      </c>
      <c r="P35" s="33">
        <f t="shared" si="2"/>
        <v>19362.349999999999</v>
      </c>
      <c r="Q35" s="33">
        <f t="shared" si="3"/>
        <v>100</v>
      </c>
      <c r="R35" s="33">
        <f t="shared" si="10"/>
        <v>15127.059999999998</v>
      </c>
      <c r="S35" s="33">
        <f t="shared" si="4"/>
        <v>78.126157207157192</v>
      </c>
      <c r="T35" s="33">
        <v>4235.29</v>
      </c>
      <c r="U35" s="14">
        <f t="shared" si="5"/>
        <v>21.873842792842812</v>
      </c>
      <c r="V35" s="16">
        <v>2</v>
      </c>
      <c r="W35" s="16">
        <v>2</v>
      </c>
      <c r="X35" s="16">
        <v>0</v>
      </c>
      <c r="Y35" s="14">
        <f t="shared" si="6"/>
        <v>9.0909090909090917</v>
      </c>
      <c r="Z35" s="14">
        <v>844.08</v>
      </c>
      <c r="AA35" s="14">
        <v>0</v>
      </c>
      <c r="AB35" s="14">
        <f t="shared" si="7"/>
        <v>0</v>
      </c>
      <c r="AC35" s="55">
        <v>0</v>
      </c>
      <c r="AD35" s="14">
        <f t="shared" si="8"/>
        <v>0</v>
      </c>
      <c r="AE35" s="14">
        <v>0</v>
      </c>
      <c r="AF35" s="14">
        <f t="shared" si="9"/>
        <v>0</v>
      </c>
    </row>
    <row r="36" spans="1:32" ht="24" x14ac:dyDescent="0.2">
      <c r="A36" s="29">
        <v>30</v>
      </c>
      <c r="B36" s="50" t="s">
        <v>146</v>
      </c>
      <c r="C36" s="30"/>
      <c r="D36" s="48" t="s">
        <v>97</v>
      </c>
      <c r="E36" s="53" t="s">
        <v>63</v>
      </c>
      <c r="F36" s="48" t="s">
        <v>98</v>
      </c>
      <c r="G36" s="31"/>
      <c r="H36" s="10">
        <v>34</v>
      </c>
      <c r="I36" s="10">
        <v>2</v>
      </c>
      <c r="J36" s="10">
        <v>31</v>
      </c>
      <c r="K36" s="31">
        <v>30</v>
      </c>
      <c r="L36" s="31">
        <v>30</v>
      </c>
      <c r="M36" s="31">
        <v>0</v>
      </c>
      <c r="N36" s="14">
        <f t="shared" si="1"/>
        <v>88.235294117647058</v>
      </c>
      <c r="O36" s="32">
        <v>8012.63</v>
      </c>
      <c r="P36" s="33">
        <f t="shared" si="2"/>
        <v>8012.63</v>
      </c>
      <c r="Q36" s="33">
        <f t="shared" si="3"/>
        <v>100</v>
      </c>
      <c r="R36" s="33">
        <f t="shared" si="10"/>
        <v>6887.59</v>
      </c>
      <c r="S36" s="33">
        <f t="shared" si="4"/>
        <v>85.95916696515377</v>
      </c>
      <c r="T36" s="33">
        <v>1125.04</v>
      </c>
      <c r="U36" s="14">
        <f t="shared" si="5"/>
        <v>14.040833034846237</v>
      </c>
      <c r="V36" s="16">
        <v>0</v>
      </c>
      <c r="W36" s="16">
        <v>0</v>
      </c>
      <c r="X36" s="16">
        <v>0</v>
      </c>
      <c r="Y36" s="14">
        <f t="shared" si="6"/>
        <v>0</v>
      </c>
      <c r="Z36" s="14">
        <v>0</v>
      </c>
      <c r="AA36" s="14">
        <v>0</v>
      </c>
      <c r="AB36" s="14">
        <f t="shared" si="7"/>
        <v>0</v>
      </c>
      <c r="AC36" s="55">
        <v>0</v>
      </c>
      <c r="AD36" s="14">
        <f t="shared" si="8"/>
        <v>0</v>
      </c>
      <c r="AE36" s="14">
        <v>0</v>
      </c>
      <c r="AF36" s="14">
        <f t="shared" si="9"/>
        <v>0</v>
      </c>
    </row>
    <row r="37" spans="1:32" ht="36" x14ac:dyDescent="0.2">
      <c r="A37" s="29">
        <v>31</v>
      </c>
      <c r="B37" s="50" t="s">
        <v>146</v>
      </c>
      <c r="C37" s="30"/>
      <c r="D37" s="48" t="s">
        <v>99</v>
      </c>
      <c r="E37" s="53" t="s">
        <v>31</v>
      </c>
      <c r="F37" s="48" t="s">
        <v>100</v>
      </c>
      <c r="G37" s="31"/>
      <c r="H37" s="10">
        <v>13</v>
      </c>
      <c r="I37" s="10">
        <v>2</v>
      </c>
      <c r="J37" s="10">
        <v>7</v>
      </c>
      <c r="K37" s="31">
        <v>5</v>
      </c>
      <c r="L37" s="31">
        <v>5</v>
      </c>
      <c r="M37" s="31">
        <v>0</v>
      </c>
      <c r="N37" s="14">
        <f t="shared" si="1"/>
        <v>38.461538461538467</v>
      </c>
      <c r="O37" s="32">
        <v>6324.79</v>
      </c>
      <c r="P37" s="33">
        <f t="shared" si="2"/>
        <v>6324.79</v>
      </c>
      <c r="Q37" s="33">
        <f t="shared" si="3"/>
        <v>100</v>
      </c>
      <c r="R37" s="33">
        <f t="shared" si="10"/>
        <v>3861.38</v>
      </c>
      <c r="S37" s="33">
        <f t="shared" si="4"/>
        <v>61.051513172769376</v>
      </c>
      <c r="T37" s="33">
        <v>2463.41</v>
      </c>
      <c r="U37" s="14">
        <f t="shared" si="5"/>
        <v>38.948486827230624</v>
      </c>
      <c r="V37" s="16">
        <v>0</v>
      </c>
      <c r="W37" s="16">
        <v>0</v>
      </c>
      <c r="X37" s="16">
        <v>0</v>
      </c>
      <c r="Y37" s="14">
        <f t="shared" si="6"/>
        <v>0</v>
      </c>
      <c r="Z37" s="14">
        <v>0</v>
      </c>
      <c r="AA37" s="14">
        <v>0</v>
      </c>
      <c r="AB37" s="14">
        <f t="shared" si="7"/>
        <v>0</v>
      </c>
      <c r="AC37" s="55">
        <v>2463.41</v>
      </c>
      <c r="AD37" s="14">
        <f t="shared" si="8"/>
        <v>0</v>
      </c>
      <c r="AE37" s="14">
        <v>0</v>
      </c>
      <c r="AF37" s="14">
        <f t="shared" si="9"/>
        <v>0</v>
      </c>
    </row>
    <row r="38" spans="1:32" ht="36" x14ac:dyDescent="0.2">
      <c r="A38" s="29">
        <v>32</v>
      </c>
      <c r="B38" s="50" t="s">
        <v>146</v>
      </c>
      <c r="C38" s="30"/>
      <c r="D38" s="48" t="s">
        <v>101</v>
      </c>
      <c r="E38" s="53" t="s">
        <v>31</v>
      </c>
      <c r="F38" s="48" t="s">
        <v>102</v>
      </c>
      <c r="G38" s="31"/>
      <c r="H38" s="10">
        <v>13</v>
      </c>
      <c r="I38" s="10">
        <v>2</v>
      </c>
      <c r="J38" s="10">
        <v>10</v>
      </c>
      <c r="K38" s="31">
        <v>11</v>
      </c>
      <c r="L38" s="31">
        <v>11</v>
      </c>
      <c r="M38" s="31">
        <v>0</v>
      </c>
      <c r="N38" s="14">
        <f t="shared" si="1"/>
        <v>84.615384615384613</v>
      </c>
      <c r="O38" s="32">
        <v>8545.08</v>
      </c>
      <c r="P38" s="33">
        <f t="shared" si="2"/>
        <v>8545.08</v>
      </c>
      <c r="Q38" s="33">
        <f t="shared" si="3"/>
        <v>100</v>
      </c>
      <c r="R38" s="33">
        <f t="shared" si="10"/>
        <v>5888.09</v>
      </c>
      <c r="S38" s="33">
        <f t="shared" si="4"/>
        <v>68.906200995192563</v>
      </c>
      <c r="T38" s="33">
        <v>2656.99</v>
      </c>
      <c r="U38" s="14">
        <f t="shared" si="5"/>
        <v>31.093799004807444</v>
      </c>
      <c r="V38" s="16">
        <v>0</v>
      </c>
      <c r="W38" s="16">
        <v>0</v>
      </c>
      <c r="X38" s="16">
        <v>0</v>
      </c>
      <c r="Y38" s="14">
        <f t="shared" si="6"/>
        <v>0</v>
      </c>
      <c r="Z38" s="14">
        <v>0</v>
      </c>
      <c r="AA38" s="14">
        <v>0</v>
      </c>
      <c r="AB38" s="14">
        <f t="shared" si="7"/>
        <v>0</v>
      </c>
      <c r="AC38" s="55">
        <v>2656.99</v>
      </c>
      <c r="AD38" s="14">
        <f t="shared" si="8"/>
        <v>0</v>
      </c>
      <c r="AE38" s="14">
        <v>0</v>
      </c>
      <c r="AF38" s="14">
        <f t="shared" si="9"/>
        <v>0</v>
      </c>
    </row>
    <row r="39" spans="1:32" ht="36" x14ac:dyDescent="0.2">
      <c r="A39" s="29">
        <v>33</v>
      </c>
      <c r="B39" s="50" t="s">
        <v>146</v>
      </c>
      <c r="C39" s="30"/>
      <c r="D39" s="48" t="s">
        <v>103</v>
      </c>
      <c r="E39" s="53" t="s">
        <v>68</v>
      </c>
      <c r="F39" s="48" t="s">
        <v>104</v>
      </c>
      <c r="G39" s="31"/>
      <c r="H39" s="10">
        <v>67</v>
      </c>
      <c r="I39" s="10">
        <v>13</v>
      </c>
      <c r="J39" s="10">
        <v>47</v>
      </c>
      <c r="K39" s="31">
        <v>22</v>
      </c>
      <c r="L39" s="31">
        <v>22</v>
      </c>
      <c r="M39" s="31">
        <v>0</v>
      </c>
      <c r="N39" s="14">
        <f t="shared" si="1"/>
        <v>32.835820895522389</v>
      </c>
      <c r="O39" s="32">
        <v>31050.46</v>
      </c>
      <c r="P39" s="33">
        <f t="shared" si="2"/>
        <v>31050.46</v>
      </c>
      <c r="Q39" s="33">
        <f t="shared" si="3"/>
        <v>100</v>
      </c>
      <c r="R39" s="33">
        <f t="shared" si="10"/>
        <v>13879.309999999998</v>
      </c>
      <c r="S39" s="33">
        <f t="shared" si="4"/>
        <v>44.699208965020162</v>
      </c>
      <c r="T39" s="33">
        <v>17171.150000000001</v>
      </c>
      <c r="U39" s="14">
        <f t="shared" si="5"/>
        <v>55.300791034979845</v>
      </c>
      <c r="V39" s="16">
        <v>0</v>
      </c>
      <c r="W39" s="16">
        <v>0</v>
      </c>
      <c r="X39" s="16">
        <v>0</v>
      </c>
      <c r="Y39" s="14">
        <f t="shared" si="6"/>
        <v>0</v>
      </c>
      <c r="Z39" s="14">
        <v>0</v>
      </c>
      <c r="AA39" s="14">
        <v>0</v>
      </c>
      <c r="AB39" s="14">
        <f t="shared" si="7"/>
        <v>0</v>
      </c>
      <c r="AC39" s="55">
        <v>0</v>
      </c>
      <c r="AD39" s="14">
        <f t="shared" si="8"/>
        <v>0</v>
      </c>
      <c r="AE39" s="14">
        <v>0</v>
      </c>
      <c r="AF39" s="14">
        <f t="shared" si="9"/>
        <v>0</v>
      </c>
    </row>
    <row r="40" spans="1:32" ht="36" x14ac:dyDescent="0.2">
      <c r="A40" s="29">
        <v>34</v>
      </c>
      <c r="B40" s="50" t="s">
        <v>146</v>
      </c>
      <c r="C40" s="30"/>
      <c r="D40" s="48" t="s">
        <v>105</v>
      </c>
      <c r="E40" s="53" t="s">
        <v>106</v>
      </c>
      <c r="F40" s="48" t="s">
        <v>107</v>
      </c>
      <c r="G40" s="31"/>
      <c r="H40" s="10">
        <v>18</v>
      </c>
      <c r="I40" s="10">
        <v>3</v>
      </c>
      <c r="J40" s="10">
        <v>14</v>
      </c>
      <c r="K40" s="31">
        <v>12</v>
      </c>
      <c r="L40" s="31">
        <v>12</v>
      </c>
      <c r="M40" s="31">
        <v>0</v>
      </c>
      <c r="N40" s="14">
        <f t="shared" si="1"/>
        <v>66.666666666666657</v>
      </c>
      <c r="O40" s="32">
        <v>20473.14</v>
      </c>
      <c r="P40" s="33">
        <f t="shared" si="2"/>
        <v>20473.14</v>
      </c>
      <c r="Q40" s="33">
        <f t="shared" si="3"/>
        <v>100</v>
      </c>
      <c r="R40" s="33">
        <f t="shared" si="10"/>
        <v>0</v>
      </c>
      <c r="S40" s="33">
        <f t="shared" si="4"/>
        <v>0</v>
      </c>
      <c r="T40" s="33">
        <v>20473.14</v>
      </c>
      <c r="U40" s="14">
        <f t="shared" si="5"/>
        <v>100</v>
      </c>
      <c r="V40" s="16">
        <v>0</v>
      </c>
      <c r="W40" s="16">
        <v>0</v>
      </c>
      <c r="X40" s="16">
        <v>0</v>
      </c>
      <c r="Y40" s="14">
        <f t="shared" si="6"/>
        <v>0</v>
      </c>
      <c r="Z40" s="14">
        <v>0</v>
      </c>
      <c r="AA40" s="14">
        <v>0</v>
      </c>
      <c r="AB40" s="14">
        <f t="shared" si="7"/>
        <v>0</v>
      </c>
      <c r="AC40" s="55">
        <v>0</v>
      </c>
      <c r="AD40" s="14">
        <f t="shared" si="8"/>
        <v>0</v>
      </c>
      <c r="AE40" s="14">
        <v>0</v>
      </c>
      <c r="AF40" s="14">
        <f t="shared" si="9"/>
        <v>0</v>
      </c>
    </row>
    <row r="41" spans="1:32" ht="36" x14ac:dyDescent="0.2">
      <c r="A41" s="29">
        <v>35</v>
      </c>
      <c r="B41" s="50" t="s">
        <v>146</v>
      </c>
      <c r="C41" s="30"/>
      <c r="D41" s="48" t="s">
        <v>108</v>
      </c>
      <c r="E41" s="53" t="s">
        <v>68</v>
      </c>
      <c r="F41" s="48" t="s">
        <v>109</v>
      </c>
      <c r="G41" s="31"/>
      <c r="H41" s="10">
        <v>15</v>
      </c>
      <c r="I41" s="10">
        <v>4</v>
      </c>
      <c r="J41" s="10">
        <v>10</v>
      </c>
      <c r="K41" s="31">
        <v>10</v>
      </c>
      <c r="L41" s="31">
        <v>10</v>
      </c>
      <c r="M41" s="31">
        <v>1</v>
      </c>
      <c r="N41" s="14">
        <f t="shared" si="1"/>
        <v>66.666666666666657</v>
      </c>
      <c r="O41" s="32">
        <v>7877.95</v>
      </c>
      <c r="P41" s="33">
        <f t="shared" si="2"/>
        <v>7877.95</v>
      </c>
      <c r="Q41" s="33">
        <f t="shared" si="3"/>
        <v>100</v>
      </c>
      <c r="R41" s="33">
        <f t="shared" si="10"/>
        <v>5473.74</v>
      </c>
      <c r="S41" s="33">
        <f t="shared" si="4"/>
        <v>69.481781427909539</v>
      </c>
      <c r="T41" s="33">
        <v>2404.21</v>
      </c>
      <c r="U41" s="14">
        <f t="shared" si="5"/>
        <v>30.518218572090454</v>
      </c>
      <c r="V41" s="16">
        <v>0</v>
      </c>
      <c r="W41" s="16">
        <v>0</v>
      </c>
      <c r="X41" s="16">
        <v>0</v>
      </c>
      <c r="Y41" s="14">
        <f t="shared" si="6"/>
        <v>0</v>
      </c>
      <c r="Z41" s="14">
        <v>0</v>
      </c>
      <c r="AA41" s="14">
        <v>0</v>
      </c>
      <c r="AB41" s="14">
        <f t="shared" si="7"/>
        <v>0</v>
      </c>
      <c r="AC41" s="55">
        <v>0</v>
      </c>
      <c r="AD41" s="14">
        <f t="shared" si="8"/>
        <v>0</v>
      </c>
      <c r="AE41" s="14">
        <v>0</v>
      </c>
      <c r="AF41" s="14">
        <f t="shared" si="9"/>
        <v>0</v>
      </c>
    </row>
    <row r="42" spans="1:32" ht="36" x14ac:dyDescent="0.2">
      <c r="A42" s="29">
        <v>36</v>
      </c>
      <c r="B42" s="50" t="s">
        <v>146</v>
      </c>
      <c r="C42" s="30"/>
      <c r="D42" s="48" t="s">
        <v>110</v>
      </c>
      <c r="E42" s="53" t="s">
        <v>68</v>
      </c>
      <c r="F42" s="48" t="s">
        <v>111</v>
      </c>
      <c r="G42" s="31"/>
      <c r="H42" s="10">
        <v>17</v>
      </c>
      <c r="I42" s="10">
        <v>4</v>
      </c>
      <c r="J42" s="10">
        <v>13</v>
      </c>
      <c r="K42" s="31">
        <v>11</v>
      </c>
      <c r="L42" s="31">
        <v>11</v>
      </c>
      <c r="M42" s="31">
        <v>0</v>
      </c>
      <c r="N42" s="14">
        <f t="shared" si="1"/>
        <v>64.705882352941174</v>
      </c>
      <c r="O42" s="32">
        <v>15021.14</v>
      </c>
      <c r="P42" s="33">
        <f t="shared" si="2"/>
        <v>15021.14</v>
      </c>
      <c r="Q42" s="33">
        <f t="shared" si="3"/>
        <v>100</v>
      </c>
      <c r="R42" s="33">
        <f t="shared" si="10"/>
        <v>6059.6999999999989</v>
      </c>
      <c r="S42" s="33">
        <f t="shared" si="4"/>
        <v>40.341145878408689</v>
      </c>
      <c r="T42" s="33">
        <v>8961.44</v>
      </c>
      <c r="U42" s="14">
        <f t="shared" si="5"/>
        <v>59.658854121591311</v>
      </c>
      <c r="V42" s="16">
        <v>0</v>
      </c>
      <c r="W42" s="16">
        <v>0</v>
      </c>
      <c r="X42" s="16">
        <v>0</v>
      </c>
      <c r="Y42" s="14">
        <f t="shared" si="6"/>
        <v>0</v>
      </c>
      <c r="Z42" s="14">
        <v>0</v>
      </c>
      <c r="AA42" s="14">
        <v>0</v>
      </c>
      <c r="AB42" s="14">
        <f t="shared" si="7"/>
        <v>0</v>
      </c>
      <c r="AC42" s="55">
        <v>0</v>
      </c>
      <c r="AD42" s="14">
        <f t="shared" si="8"/>
        <v>0</v>
      </c>
      <c r="AE42" s="14">
        <v>0</v>
      </c>
      <c r="AF42" s="14">
        <f t="shared" si="9"/>
        <v>0</v>
      </c>
    </row>
    <row r="43" spans="1:32" ht="36" x14ac:dyDescent="0.2">
      <c r="A43" s="29">
        <v>37</v>
      </c>
      <c r="B43" s="50" t="s">
        <v>146</v>
      </c>
      <c r="C43" s="30"/>
      <c r="D43" s="48" t="s">
        <v>112</v>
      </c>
      <c r="E43" s="53" t="s">
        <v>113</v>
      </c>
      <c r="F43" s="48" t="s">
        <v>114</v>
      </c>
      <c r="G43" s="31"/>
      <c r="H43" s="10">
        <v>6</v>
      </c>
      <c r="I43" s="10">
        <v>1</v>
      </c>
      <c r="J43" s="10">
        <v>5</v>
      </c>
      <c r="K43" s="31">
        <v>3</v>
      </c>
      <c r="L43" s="31">
        <v>5</v>
      </c>
      <c r="M43" s="31">
        <v>0</v>
      </c>
      <c r="N43" s="14">
        <f t="shared" si="1"/>
        <v>50</v>
      </c>
      <c r="O43" s="32">
        <v>3737.06</v>
      </c>
      <c r="P43" s="33">
        <f t="shared" si="2"/>
        <v>3737.06</v>
      </c>
      <c r="Q43" s="33">
        <f t="shared" si="3"/>
        <v>100</v>
      </c>
      <c r="R43" s="33">
        <f t="shared" si="10"/>
        <v>2557.31</v>
      </c>
      <c r="S43" s="33">
        <f t="shared" si="4"/>
        <v>68.431066132200186</v>
      </c>
      <c r="T43" s="33">
        <v>1179.75</v>
      </c>
      <c r="U43" s="14">
        <f t="shared" si="5"/>
        <v>31.568933867799821</v>
      </c>
      <c r="V43" s="16">
        <v>0</v>
      </c>
      <c r="W43" s="16">
        <v>0</v>
      </c>
      <c r="X43" s="16">
        <v>0</v>
      </c>
      <c r="Y43" s="14">
        <f t="shared" si="6"/>
        <v>0</v>
      </c>
      <c r="Z43" s="14">
        <v>0</v>
      </c>
      <c r="AA43" s="14">
        <v>0</v>
      </c>
      <c r="AB43" s="14">
        <f t="shared" si="7"/>
        <v>0</v>
      </c>
      <c r="AC43" s="55">
        <v>0</v>
      </c>
      <c r="AD43" s="14">
        <f t="shared" si="8"/>
        <v>0</v>
      </c>
      <c r="AE43" s="14">
        <v>0</v>
      </c>
      <c r="AF43" s="14">
        <f t="shared" si="9"/>
        <v>0</v>
      </c>
    </row>
    <row r="44" spans="1:32" ht="24" x14ac:dyDescent="0.2">
      <c r="A44" s="29">
        <v>38</v>
      </c>
      <c r="B44" s="50" t="s">
        <v>146</v>
      </c>
      <c r="C44" s="30"/>
      <c r="D44" s="48" t="s">
        <v>115</v>
      </c>
      <c r="E44" s="53" t="s">
        <v>106</v>
      </c>
      <c r="F44" s="48" t="s">
        <v>116</v>
      </c>
      <c r="G44" s="31"/>
      <c r="H44" s="10">
        <v>21</v>
      </c>
      <c r="I44" s="10">
        <v>1</v>
      </c>
      <c r="J44" s="10">
        <v>20</v>
      </c>
      <c r="K44" s="31">
        <v>15</v>
      </c>
      <c r="L44" s="31">
        <v>19</v>
      </c>
      <c r="M44" s="31">
        <v>1</v>
      </c>
      <c r="N44" s="14">
        <f t="shared" si="1"/>
        <v>71.428571428571431</v>
      </c>
      <c r="O44" s="32">
        <v>27105.63</v>
      </c>
      <c r="P44" s="33">
        <f t="shared" si="2"/>
        <v>27105.63</v>
      </c>
      <c r="Q44" s="33">
        <f t="shared" si="3"/>
        <v>100</v>
      </c>
      <c r="R44" s="33">
        <f t="shared" si="10"/>
        <v>12920.140000000001</v>
      </c>
      <c r="S44" s="33">
        <f t="shared" si="4"/>
        <v>47.665890813089383</v>
      </c>
      <c r="T44" s="33">
        <v>14185.49</v>
      </c>
      <c r="U44" s="14">
        <f t="shared" si="5"/>
        <v>52.334109186910617</v>
      </c>
      <c r="V44" s="16">
        <v>0</v>
      </c>
      <c r="W44" s="16">
        <v>0</v>
      </c>
      <c r="X44" s="16">
        <v>0</v>
      </c>
      <c r="Y44" s="14">
        <f t="shared" si="6"/>
        <v>0</v>
      </c>
      <c r="Z44" s="14">
        <v>0</v>
      </c>
      <c r="AA44" s="14">
        <v>0</v>
      </c>
      <c r="AB44" s="14">
        <f t="shared" si="7"/>
        <v>0</v>
      </c>
      <c r="AC44" s="55">
        <v>0</v>
      </c>
      <c r="AD44" s="14">
        <f t="shared" si="8"/>
        <v>0</v>
      </c>
      <c r="AE44" s="14">
        <v>0</v>
      </c>
      <c r="AF44" s="14">
        <f t="shared" si="9"/>
        <v>0</v>
      </c>
    </row>
    <row r="45" spans="1:32" ht="36" x14ac:dyDescent="0.2">
      <c r="A45" s="29">
        <v>39</v>
      </c>
      <c r="B45" s="50" t="s">
        <v>146</v>
      </c>
      <c r="C45" s="30"/>
      <c r="D45" s="48" t="s">
        <v>117</v>
      </c>
      <c r="E45" s="53" t="s">
        <v>31</v>
      </c>
      <c r="F45" s="48" t="s">
        <v>118</v>
      </c>
      <c r="G45" s="31"/>
      <c r="H45" s="10">
        <v>23</v>
      </c>
      <c r="I45" s="10">
        <v>6</v>
      </c>
      <c r="J45" s="10">
        <v>17</v>
      </c>
      <c r="K45" s="31">
        <v>9</v>
      </c>
      <c r="L45" s="31">
        <v>10</v>
      </c>
      <c r="M45" s="31">
        <v>0</v>
      </c>
      <c r="N45" s="14">
        <f t="shared" si="1"/>
        <v>39.130434782608695</v>
      </c>
      <c r="O45" s="32">
        <v>11125.2</v>
      </c>
      <c r="P45" s="33">
        <f t="shared" si="2"/>
        <v>11125.2</v>
      </c>
      <c r="Q45" s="33">
        <f t="shared" si="3"/>
        <v>100</v>
      </c>
      <c r="R45" s="33">
        <f t="shared" si="10"/>
        <v>6117.89</v>
      </c>
      <c r="S45" s="33">
        <f t="shared" si="4"/>
        <v>54.991281055621464</v>
      </c>
      <c r="T45" s="33">
        <v>5007.3100000000004</v>
      </c>
      <c r="U45" s="14">
        <f t="shared" si="5"/>
        <v>45.008718944378529</v>
      </c>
      <c r="V45" s="16">
        <v>5</v>
      </c>
      <c r="W45" s="16">
        <v>6</v>
      </c>
      <c r="X45" s="16">
        <v>0</v>
      </c>
      <c r="Y45" s="14">
        <f t="shared" si="6"/>
        <v>21.739130434782609</v>
      </c>
      <c r="Z45" s="14">
        <v>3852.3</v>
      </c>
      <c r="AA45" s="14">
        <v>0</v>
      </c>
      <c r="AB45" s="14">
        <f t="shared" si="7"/>
        <v>0</v>
      </c>
      <c r="AC45" s="55">
        <v>5007.3100000000004</v>
      </c>
      <c r="AD45" s="14">
        <f t="shared" si="8"/>
        <v>0</v>
      </c>
      <c r="AE45" s="14">
        <v>0</v>
      </c>
      <c r="AF45" s="14">
        <f t="shared" si="9"/>
        <v>0</v>
      </c>
    </row>
    <row r="46" spans="1:32" ht="24" x14ac:dyDescent="0.2">
      <c r="A46" s="29">
        <v>40</v>
      </c>
      <c r="B46" s="50" t="s">
        <v>146</v>
      </c>
      <c r="C46" s="30"/>
      <c r="D46" s="48" t="s">
        <v>119</v>
      </c>
      <c r="E46" s="53" t="s">
        <v>120</v>
      </c>
      <c r="F46" s="48" t="s">
        <v>121</v>
      </c>
      <c r="G46" s="31"/>
      <c r="H46" s="10">
        <v>0</v>
      </c>
      <c r="I46" s="10">
        <v>0</v>
      </c>
      <c r="J46" s="10">
        <v>0</v>
      </c>
      <c r="K46" s="31">
        <v>0</v>
      </c>
      <c r="L46" s="31">
        <v>0</v>
      </c>
      <c r="M46" s="31">
        <v>0</v>
      </c>
      <c r="N46" s="14">
        <f t="shared" si="1"/>
        <v>0</v>
      </c>
      <c r="O46" s="32">
        <v>0</v>
      </c>
      <c r="P46" s="33">
        <f t="shared" si="2"/>
        <v>0</v>
      </c>
      <c r="Q46" s="33">
        <f t="shared" si="3"/>
        <v>0</v>
      </c>
      <c r="R46" s="33">
        <f t="shared" si="10"/>
        <v>0</v>
      </c>
      <c r="S46" s="33">
        <f t="shared" si="4"/>
        <v>0</v>
      </c>
      <c r="T46" s="33">
        <v>0</v>
      </c>
      <c r="U46" s="14">
        <f t="shared" si="5"/>
        <v>0</v>
      </c>
      <c r="V46" s="16">
        <v>0</v>
      </c>
      <c r="W46" s="16">
        <v>0</v>
      </c>
      <c r="X46" s="16">
        <v>0</v>
      </c>
      <c r="Y46" s="14">
        <f t="shared" si="6"/>
        <v>0</v>
      </c>
      <c r="Z46" s="14">
        <v>0</v>
      </c>
      <c r="AA46" s="14">
        <v>0</v>
      </c>
      <c r="AB46" s="14">
        <f t="shared" si="7"/>
        <v>0</v>
      </c>
      <c r="AC46" s="55">
        <v>0</v>
      </c>
      <c r="AD46" s="14">
        <f t="shared" si="8"/>
        <v>0</v>
      </c>
      <c r="AE46" s="14">
        <v>0</v>
      </c>
      <c r="AF46" s="14">
        <f t="shared" si="9"/>
        <v>0</v>
      </c>
    </row>
    <row r="47" spans="1:32" ht="24" x14ac:dyDescent="0.2">
      <c r="A47" s="29">
        <v>41</v>
      </c>
      <c r="B47" s="50" t="s">
        <v>146</v>
      </c>
      <c r="C47" s="30"/>
      <c r="D47" s="48" t="s">
        <v>122</v>
      </c>
      <c r="E47" s="53" t="s">
        <v>31</v>
      </c>
      <c r="F47" s="48" t="s">
        <v>123</v>
      </c>
      <c r="G47" s="31"/>
      <c r="H47" s="10">
        <v>0</v>
      </c>
      <c r="I47" s="10">
        <v>0</v>
      </c>
      <c r="J47" s="10">
        <v>0</v>
      </c>
      <c r="K47" s="31">
        <v>0</v>
      </c>
      <c r="L47" s="31">
        <v>0</v>
      </c>
      <c r="M47" s="31">
        <v>0</v>
      </c>
      <c r="N47" s="14">
        <f t="shared" si="1"/>
        <v>0</v>
      </c>
      <c r="O47" s="32">
        <v>0</v>
      </c>
      <c r="P47" s="33">
        <f t="shared" si="2"/>
        <v>0</v>
      </c>
      <c r="Q47" s="33">
        <f t="shared" si="3"/>
        <v>0</v>
      </c>
      <c r="R47" s="33">
        <f t="shared" si="10"/>
        <v>0</v>
      </c>
      <c r="S47" s="33">
        <f t="shared" si="4"/>
        <v>0</v>
      </c>
      <c r="T47" s="33">
        <v>0</v>
      </c>
      <c r="U47" s="14">
        <f t="shared" si="5"/>
        <v>0</v>
      </c>
      <c r="V47" s="16">
        <v>0</v>
      </c>
      <c r="W47" s="16">
        <v>0</v>
      </c>
      <c r="X47" s="16">
        <v>0</v>
      </c>
      <c r="Y47" s="14">
        <f t="shared" si="6"/>
        <v>0</v>
      </c>
      <c r="Z47" s="14">
        <v>0</v>
      </c>
      <c r="AA47" s="14">
        <v>0</v>
      </c>
      <c r="AB47" s="14">
        <f t="shared" si="7"/>
        <v>0</v>
      </c>
      <c r="AC47" s="55">
        <v>0</v>
      </c>
      <c r="AD47" s="14">
        <f t="shared" si="8"/>
        <v>0</v>
      </c>
      <c r="AE47" s="14">
        <v>0</v>
      </c>
      <c r="AF47" s="14">
        <f t="shared" si="9"/>
        <v>0</v>
      </c>
    </row>
    <row r="48" spans="1:32" ht="36" x14ac:dyDescent="0.2">
      <c r="A48" s="29">
        <v>42</v>
      </c>
      <c r="B48" s="50" t="s">
        <v>146</v>
      </c>
      <c r="C48" s="30"/>
      <c r="D48" s="48" t="s">
        <v>124</v>
      </c>
      <c r="E48" s="53" t="s">
        <v>106</v>
      </c>
      <c r="F48" s="48" t="s">
        <v>125</v>
      </c>
      <c r="G48" s="31"/>
      <c r="H48" s="10">
        <v>18</v>
      </c>
      <c r="I48" s="10">
        <v>4</v>
      </c>
      <c r="J48" s="10">
        <v>9</v>
      </c>
      <c r="K48" s="31">
        <v>11</v>
      </c>
      <c r="L48" s="31">
        <v>12</v>
      </c>
      <c r="M48" s="31">
        <v>0</v>
      </c>
      <c r="N48" s="14">
        <f t="shared" si="1"/>
        <v>61.111111111111114</v>
      </c>
      <c r="O48" s="32">
        <v>13801.29</v>
      </c>
      <c r="P48" s="33">
        <f t="shared" si="2"/>
        <v>13801.29</v>
      </c>
      <c r="Q48" s="33">
        <f t="shared" si="3"/>
        <v>100</v>
      </c>
      <c r="R48" s="33">
        <f t="shared" si="10"/>
        <v>5005.7400000000016</v>
      </c>
      <c r="S48" s="33">
        <f t="shared" si="4"/>
        <v>36.270087796140807</v>
      </c>
      <c r="T48" s="33">
        <v>8795.5499999999993</v>
      </c>
      <c r="U48" s="14">
        <f t="shared" si="5"/>
        <v>63.729912203859193</v>
      </c>
      <c r="V48" s="16">
        <v>3</v>
      </c>
      <c r="W48" s="16">
        <v>3</v>
      </c>
      <c r="X48" s="16">
        <v>0</v>
      </c>
      <c r="Y48" s="14">
        <f t="shared" si="6"/>
        <v>16.666666666666664</v>
      </c>
      <c r="Z48" s="14">
        <v>3261.19</v>
      </c>
      <c r="AA48" s="14">
        <v>0</v>
      </c>
      <c r="AB48" s="14">
        <f t="shared" si="7"/>
        <v>0</v>
      </c>
      <c r="AC48" s="55">
        <v>8795.5499999999993</v>
      </c>
      <c r="AD48" s="14">
        <f t="shared" si="8"/>
        <v>0</v>
      </c>
      <c r="AE48" s="14">
        <v>0</v>
      </c>
      <c r="AF48" s="14">
        <f t="shared" si="9"/>
        <v>0</v>
      </c>
    </row>
    <row r="49" spans="1:32" ht="24" x14ac:dyDescent="0.2">
      <c r="A49" s="29">
        <v>43</v>
      </c>
      <c r="B49" s="50" t="s">
        <v>146</v>
      </c>
      <c r="C49" s="30"/>
      <c r="D49" s="48" t="s">
        <v>126</v>
      </c>
      <c r="E49" s="53" t="s">
        <v>31</v>
      </c>
      <c r="F49" s="48" t="s">
        <v>127</v>
      </c>
      <c r="G49" s="31"/>
      <c r="H49" s="10">
        <v>22</v>
      </c>
      <c r="I49" s="10">
        <v>4</v>
      </c>
      <c r="J49" s="10">
        <v>16</v>
      </c>
      <c r="K49" s="31">
        <v>11</v>
      </c>
      <c r="L49" s="31">
        <v>19</v>
      </c>
      <c r="M49" s="31">
        <v>0</v>
      </c>
      <c r="N49" s="14">
        <f t="shared" si="1"/>
        <v>50</v>
      </c>
      <c r="O49" s="32">
        <v>22324.080000000002</v>
      </c>
      <c r="P49" s="33">
        <f t="shared" si="2"/>
        <v>22324.080000000002</v>
      </c>
      <c r="Q49" s="33">
        <f t="shared" si="3"/>
        <v>100</v>
      </c>
      <c r="R49" s="33">
        <f t="shared" si="10"/>
        <v>9345.2000000000025</v>
      </c>
      <c r="S49" s="33">
        <f t="shared" si="4"/>
        <v>41.861523520790115</v>
      </c>
      <c r="T49" s="33">
        <v>12978.88</v>
      </c>
      <c r="U49" s="14">
        <f t="shared" si="5"/>
        <v>58.138476479209885</v>
      </c>
      <c r="V49" s="16">
        <v>2</v>
      </c>
      <c r="W49" s="16">
        <v>2</v>
      </c>
      <c r="X49" s="16">
        <v>0</v>
      </c>
      <c r="Y49" s="14">
        <f t="shared" si="6"/>
        <v>9.0909090909090917</v>
      </c>
      <c r="Z49" s="14">
        <v>3142.54</v>
      </c>
      <c r="AA49" s="14">
        <v>0</v>
      </c>
      <c r="AB49" s="14">
        <f t="shared" si="7"/>
        <v>0</v>
      </c>
      <c r="AC49" s="55">
        <v>0</v>
      </c>
      <c r="AD49" s="14">
        <f t="shared" si="8"/>
        <v>0</v>
      </c>
      <c r="AE49" s="14">
        <v>0</v>
      </c>
      <c r="AF49" s="14">
        <f t="shared" si="9"/>
        <v>0</v>
      </c>
    </row>
    <row r="50" spans="1:32" ht="24" x14ac:dyDescent="0.2">
      <c r="A50" s="29">
        <v>44</v>
      </c>
      <c r="B50" s="50" t="s">
        <v>146</v>
      </c>
      <c r="C50" s="30"/>
      <c r="D50" s="48" t="s">
        <v>128</v>
      </c>
      <c r="E50" s="53" t="s">
        <v>120</v>
      </c>
      <c r="F50" s="48" t="s">
        <v>129</v>
      </c>
      <c r="G50" s="31"/>
      <c r="H50" s="10">
        <v>9</v>
      </c>
      <c r="I50" s="10">
        <v>1</v>
      </c>
      <c r="J50" s="10">
        <v>8</v>
      </c>
      <c r="K50" s="31">
        <v>3</v>
      </c>
      <c r="L50" s="31">
        <v>3</v>
      </c>
      <c r="M50" s="31">
        <v>0</v>
      </c>
      <c r="N50" s="14">
        <f t="shared" si="1"/>
        <v>33.333333333333329</v>
      </c>
      <c r="O50" s="32">
        <v>3349.5</v>
      </c>
      <c r="P50" s="33">
        <f t="shared" si="2"/>
        <v>3349.5</v>
      </c>
      <c r="Q50" s="33">
        <f t="shared" si="3"/>
        <v>100</v>
      </c>
      <c r="R50" s="33">
        <f t="shared" si="10"/>
        <v>3349.5</v>
      </c>
      <c r="S50" s="33">
        <f t="shared" si="4"/>
        <v>100</v>
      </c>
      <c r="T50" s="33">
        <v>0</v>
      </c>
      <c r="U50" s="14">
        <f t="shared" si="5"/>
        <v>0</v>
      </c>
      <c r="V50" s="16">
        <v>7</v>
      </c>
      <c r="W50" s="16">
        <v>7</v>
      </c>
      <c r="X50" s="16">
        <v>0</v>
      </c>
      <c r="Y50" s="14">
        <f t="shared" si="6"/>
        <v>77.777777777777786</v>
      </c>
      <c r="Z50" s="14">
        <v>12722.84</v>
      </c>
      <c r="AA50" s="14">
        <v>0</v>
      </c>
      <c r="AB50" s="14">
        <f t="shared" si="7"/>
        <v>0</v>
      </c>
      <c r="AC50" s="55">
        <v>0</v>
      </c>
      <c r="AD50" s="14">
        <f t="shared" si="8"/>
        <v>0</v>
      </c>
      <c r="AE50" s="14">
        <v>0</v>
      </c>
      <c r="AF50" s="14">
        <f t="shared" si="9"/>
        <v>0</v>
      </c>
    </row>
    <row r="51" spans="1:32" ht="36" x14ac:dyDescent="0.2">
      <c r="A51" s="29">
        <v>45</v>
      </c>
      <c r="B51" s="50" t="s">
        <v>146</v>
      </c>
      <c r="C51" s="30"/>
      <c r="D51" s="48" t="s">
        <v>130</v>
      </c>
      <c r="E51" s="53" t="s">
        <v>131</v>
      </c>
      <c r="F51" s="48" t="s">
        <v>132</v>
      </c>
      <c r="G51" s="31"/>
      <c r="H51" s="10">
        <v>8</v>
      </c>
      <c r="I51" s="10">
        <v>1</v>
      </c>
      <c r="J51" s="10">
        <v>6</v>
      </c>
      <c r="K51" s="31">
        <v>5</v>
      </c>
      <c r="L51" s="31">
        <v>7</v>
      </c>
      <c r="M51" s="31">
        <v>0</v>
      </c>
      <c r="N51" s="14">
        <f t="shared" si="1"/>
        <v>62.5</v>
      </c>
      <c r="O51" s="32">
        <v>5481.46</v>
      </c>
      <c r="P51" s="33">
        <f t="shared" si="2"/>
        <v>5481.46</v>
      </c>
      <c r="Q51" s="33">
        <f t="shared" si="3"/>
        <v>100</v>
      </c>
      <c r="R51" s="33">
        <f t="shared" si="10"/>
        <v>0</v>
      </c>
      <c r="S51" s="33">
        <f t="shared" si="4"/>
        <v>0</v>
      </c>
      <c r="T51" s="33">
        <v>5481.46</v>
      </c>
      <c r="U51" s="14">
        <f t="shared" si="5"/>
        <v>100</v>
      </c>
      <c r="V51" s="16">
        <v>0</v>
      </c>
      <c r="W51" s="16">
        <v>0</v>
      </c>
      <c r="X51" s="16">
        <v>0</v>
      </c>
      <c r="Y51" s="14">
        <f t="shared" si="6"/>
        <v>0</v>
      </c>
      <c r="Z51" s="14">
        <v>0</v>
      </c>
      <c r="AA51" s="14">
        <v>0</v>
      </c>
      <c r="AB51" s="14">
        <f t="shared" si="7"/>
        <v>0</v>
      </c>
      <c r="AC51" s="55">
        <v>0</v>
      </c>
      <c r="AD51" s="14">
        <f t="shared" si="8"/>
        <v>0</v>
      </c>
      <c r="AE51" s="14">
        <v>0</v>
      </c>
      <c r="AF51" s="14">
        <f t="shared" si="9"/>
        <v>0</v>
      </c>
    </row>
    <row r="52" spans="1:32" ht="36" x14ac:dyDescent="0.2">
      <c r="A52" s="29">
        <v>46</v>
      </c>
      <c r="B52" s="50" t="s">
        <v>146</v>
      </c>
      <c r="C52" s="30"/>
      <c r="D52" s="48" t="s">
        <v>133</v>
      </c>
      <c r="E52" s="53" t="s">
        <v>68</v>
      </c>
      <c r="F52" s="48" t="s">
        <v>134</v>
      </c>
      <c r="G52" s="31"/>
      <c r="H52" s="10">
        <v>6</v>
      </c>
      <c r="I52" s="10">
        <v>0</v>
      </c>
      <c r="J52" s="10">
        <v>4</v>
      </c>
      <c r="K52" s="31">
        <v>0</v>
      </c>
      <c r="L52" s="31">
        <v>0</v>
      </c>
      <c r="M52" s="31">
        <v>0</v>
      </c>
      <c r="N52" s="14">
        <f t="shared" si="1"/>
        <v>0</v>
      </c>
      <c r="O52" s="32">
        <v>0</v>
      </c>
      <c r="P52" s="33">
        <f t="shared" si="2"/>
        <v>0</v>
      </c>
      <c r="Q52" s="33">
        <f t="shared" si="3"/>
        <v>0</v>
      </c>
      <c r="R52" s="33">
        <f t="shared" si="10"/>
        <v>0</v>
      </c>
      <c r="S52" s="33">
        <f t="shared" si="4"/>
        <v>0</v>
      </c>
      <c r="T52" s="33">
        <v>0</v>
      </c>
      <c r="U52" s="14">
        <f t="shared" si="5"/>
        <v>0</v>
      </c>
      <c r="V52" s="16">
        <v>0</v>
      </c>
      <c r="W52" s="16">
        <v>0</v>
      </c>
      <c r="X52" s="16">
        <v>0</v>
      </c>
      <c r="Y52" s="14">
        <f t="shared" si="6"/>
        <v>0</v>
      </c>
      <c r="Z52" s="14">
        <v>0</v>
      </c>
      <c r="AA52" s="14">
        <v>0</v>
      </c>
      <c r="AB52" s="14">
        <f t="shared" si="7"/>
        <v>0</v>
      </c>
      <c r="AC52" s="55">
        <v>0</v>
      </c>
      <c r="AD52" s="14">
        <f t="shared" si="8"/>
        <v>0</v>
      </c>
      <c r="AE52" s="14">
        <v>0</v>
      </c>
      <c r="AF52" s="14">
        <f t="shared" si="9"/>
        <v>0</v>
      </c>
    </row>
    <row r="53" spans="1:32" ht="24" x14ac:dyDescent="0.2">
      <c r="A53" s="29">
        <v>47</v>
      </c>
      <c r="B53" s="50" t="s">
        <v>146</v>
      </c>
      <c r="C53" s="30"/>
      <c r="D53" s="48" t="s">
        <v>135</v>
      </c>
      <c r="E53" s="53" t="s">
        <v>136</v>
      </c>
      <c r="F53" s="48" t="s">
        <v>137</v>
      </c>
      <c r="G53" s="31"/>
      <c r="H53" s="10">
        <v>21</v>
      </c>
      <c r="I53" s="10">
        <v>2</v>
      </c>
      <c r="J53" s="10">
        <v>19</v>
      </c>
      <c r="K53" s="31">
        <v>21</v>
      </c>
      <c r="L53" s="31">
        <v>24</v>
      </c>
      <c r="M53" s="31">
        <v>3</v>
      </c>
      <c r="N53" s="14">
        <f t="shared" si="1"/>
        <v>100</v>
      </c>
      <c r="O53" s="32">
        <v>35215.5</v>
      </c>
      <c r="P53" s="33">
        <f t="shared" si="2"/>
        <v>35215.5</v>
      </c>
      <c r="Q53" s="33">
        <f t="shared" si="3"/>
        <v>100</v>
      </c>
      <c r="R53" s="33">
        <f t="shared" si="10"/>
        <v>12119.169999999998</v>
      </c>
      <c r="S53" s="33">
        <f t="shared" si="4"/>
        <v>34.414306200394705</v>
      </c>
      <c r="T53" s="33">
        <v>23096.33</v>
      </c>
      <c r="U53" s="14">
        <f t="shared" si="5"/>
        <v>65.585693799605295</v>
      </c>
      <c r="V53" s="16">
        <v>1</v>
      </c>
      <c r="W53" s="16">
        <v>1</v>
      </c>
      <c r="X53" s="16">
        <v>0</v>
      </c>
      <c r="Y53" s="14">
        <f t="shared" si="6"/>
        <v>4.7619047619047619</v>
      </c>
      <c r="Z53" s="14">
        <v>938.02</v>
      </c>
      <c r="AA53" s="14">
        <v>0</v>
      </c>
      <c r="AB53" s="14">
        <f t="shared" si="7"/>
        <v>0</v>
      </c>
      <c r="AC53" s="55">
        <v>14278.56</v>
      </c>
      <c r="AD53" s="14">
        <f t="shared" si="8"/>
        <v>0</v>
      </c>
      <c r="AE53" s="14">
        <v>0</v>
      </c>
      <c r="AF53" s="14">
        <f t="shared" si="9"/>
        <v>0</v>
      </c>
    </row>
    <row r="54" spans="1:32" ht="36" x14ac:dyDescent="0.2">
      <c r="A54" s="29">
        <v>48</v>
      </c>
      <c r="B54" s="50" t="s">
        <v>146</v>
      </c>
      <c r="C54" s="30"/>
      <c r="D54" s="48" t="s">
        <v>138</v>
      </c>
      <c r="E54" s="53" t="s">
        <v>113</v>
      </c>
      <c r="F54" s="48" t="s">
        <v>139</v>
      </c>
      <c r="G54" s="31"/>
      <c r="H54" s="10">
        <v>21</v>
      </c>
      <c r="I54" s="10">
        <v>4</v>
      </c>
      <c r="J54" s="10">
        <v>17</v>
      </c>
      <c r="K54" s="31">
        <v>14</v>
      </c>
      <c r="L54" s="31">
        <v>14</v>
      </c>
      <c r="M54" s="31">
        <v>0</v>
      </c>
      <c r="N54" s="14">
        <f t="shared" si="1"/>
        <v>66.666666666666657</v>
      </c>
      <c r="O54" s="32">
        <v>20318.66</v>
      </c>
      <c r="P54" s="33">
        <f t="shared" si="2"/>
        <v>20318.66</v>
      </c>
      <c r="Q54" s="33">
        <f t="shared" si="3"/>
        <v>100</v>
      </c>
      <c r="R54" s="33">
        <f t="shared" si="10"/>
        <v>4993.7999999999993</v>
      </c>
      <c r="S54" s="33">
        <f t="shared" si="4"/>
        <v>24.577408155852794</v>
      </c>
      <c r="T54" s="33">
        <v>15324.86</v>
      </c>
      <c r="U54" s="14">
        <f t="shared" si="5"/>
        <v>75.422591844147206</v>
      </c>
      <c r="V54" s="16">
        <v>2</v>
      </c>
      <c r="W54" s="16">
        <v>2</v>
      </c>
      <c r="X54" s="16">
        <v>0</v>
      </c>
      <c r="Y54" s="14">
        <f t="shared" si="6"/>
        <v>9.5238095238095237</v>
      </c>
      <c r="Z54" s="14">
        <v>2687.64</v>
      </c>
      <c r="AA54" s="14">
        <v>0</v>
      </c>
      <c r="AB54" s="14">
        <f t="shared" si="7"/>
        <v>0</v>
      </c>
      <c r="AC54" s="55">
        <v>15324.86</v>
      </c>
      <c r="AD54" s="14">
        <f t="shared" si="8"/>
        <v>0</v>
      </c>
      <c r="AE54" s="14">
        <v>0</v>
      </c>
      <c r="AF54" s="14">
        <f t="shared" si="9"/>
        <v>0</v>
      </c>
    </row>
    <row r="55" spans="1:32" ht="36" x14ac:dyDescent="0.2">
      <c r="A55" s="29">
        <v>49</v>
      </c>
      <c r="B55" s="50" t="s">
        <v>146</v>
      </c>
      <c r="C55" s="30"/>
      <c r="D55" s="48" t="s">
        <v>140</v>
      </c>
      <c r="E55" s="53" t="s">
        <v>113</v>
      </c>
      <c r="F55" s="48" t="s">
        <v>141</v>
      </c>
      <c r="G55" s="31"/>
      <c r="H55" s="10">
        <v>10</v>
      </c>
      <c r="I55" s="10">
        <v>0</v>
      </c>
      <c r="J55" s="10">
        <v>10</v>
      </c>
      <c r="K55" s="31">
        <v>8</v>
      </c>
      <c r="L55" s="31">
        <v>8</v>
      </c>
      <c r="M55" s="31">
        <v>0</v>
      </c>
      <c r="N55" s="14">
        <f t="shared" si="1"/>
        <v>80</v>
      </c>
      <c r="O55" s="32">
        <v>5063.0600000000004</v>
      </c>
      <c r="P55" s="33">
        <f t="shared" si="2"/>
        <v>5063.0600000000004</v>
      </c>
      <c r="Q55" s="33">
        <f t="shared" si="3"/>
        <v>100</v>
      </c>
      <c r="R55" s="33">
        <f t="shared" si="10"/>
        <v>3306.63</v>
      </c>
      <c r="S55" s="33">
        <f t="shared" si="4"/>
        <v>65.308923852373852</v>
      </c>
      <c r="T55" s="33">
        <v>1756.43</v>
      </c>
      <c r="U55" s="14">
        <f t="shared" si="5"/>
        <v>34.691076147626134</v>
      </c>
      <c r="V55" s="16">
        <v>2</v>
      </c>
      <c r="W55" s="16">
        <v>2</v>
      </c>
      <c r="X55" s="16">
        <v>0</v>
      </c>
      <c r="Y55" s="14">
        <f t="shared" si="6"/>
        <v>20</v>
      </c>
      <c r="Z55" s="14">
        <v>2877.65</v>
      </c>
      <c r="AA55" s="14">
        <v>0</v>
      </c>
      <c r="AB55" s="14">
        <f t="shared" si="7"/>
        <v>0</v>
      </c>
      <c r="AC55" s="55">
        <v>1756.43</v>
      </c>
      <c r="AD55" s="14">
        <f t="shared" si="8"/>
        <v>0</v>
      </c>
      <c r="AE55" s="14">
        <v>0</v>
      </c>
      <c r="AF55" s="14">
        <f t="shared" si="9"/>
        <v>0</v>
      </c>
    </row>
    <row r="56" spans="1:32" ht="36" x14ac:dyDescent="0.2">
      <c r="A56" s="29">
        <v>50</v>
      </c>
      <c r="B56" s="50" t="s">
        <v>146</v>
      </c>
      <c r="C56" s="30"/>
      <c r="D56" s="48" t="s">
        <v>142</v>
      </c>
      <c r="E56" s="53" t="s">
        <v>68</v>
      </c>
      <c r="F56" s="48" t="s">
        <v>143</v>
      </c>
      <c r="G56" s="31"/>
      <c r="H56" s="10">
        <v>24</v>
      </c>
      <c r="I56" s="10">
        <v>2</v>
      </c>
      <c r="J56" s="10">
        <v>20</v>
      </c>
      <c r="K56" s="31">
        <v>12</v>
      </c>
      <c r="L56" s="31">
        <v>12</v>
      </c>
      <c r="M56" s="31">
        <v>1</v>
      </c>
      <c r="N56" s="14">
        <f t="shared" si="1"/>
        <v>50</v>
      </c>
      <c r="O56" s="32">
        <v>17496.89</v>
      </c>
      <c r="P56" s="33">
        <f t="shared" si="2"/>
        <v>17496.89</v>
      </c>
      <c r="Q56" s="33">
        <f t="shared" si="3"/>
        <v>100</v>
      </c>
      <c r="R56" s="33">
        <f t="shared" si="10"/>
        <v>8068.119999999999</v>
      </c>
      <c r="S56" s="33">
        <f t="shared" si="4"/>
        <v>46.11173757164844</v>
      </c>
      <c r="T56" s="33">
        <v>9428.77</v>
      </c>
      <c r="U56" s="14">
        <f t="shared" si="5"/>
        <v>53.888262428351553</v>
      </c>
      <c r="V56" s="16">
        <v>9</v>
      </c>
      <c r="W56" s="16">
        <v>10</v>
      </c>
      <c r="X56" s="16">
        <v>0</v>
      </c>
      <c r="Y56" s="14">
        <f t="shared" si="6"/>
        <v>37.5</v>
      </c>
      <c r="Z56" s="14">
        <v>4610.6099999999997</v>
      </c>
      <c r="AA56" s="14">
        <v>0</v>
      </c>
      <c r="AB56" s="14">
        <f t="shared" si="7"/>
        <v>0</v>
      </c>
      <c r="AC56" s="55">
        <v>0</v>
      </c>
      <c r="AD56" s="14">
        <f t="shared" si="8"/>
        <v>0</v>
      </c>
      <c r="AE56" s="14">
        <v>0</v>
      </c>
      <c r="AF56" s="14">
        <f t="shared" si="9"/>
        <v>0</v>
      </c>
    </row>
    <row r="57" spans="1:32" ht="24" x14ac:dyDescent="0.2">
      <c r="A57" s="29">
        <v>51</v>
      </c>
      <c r="B57" s="50" t="s">
        <v>146</v>
      </c>
      <c r="C57" s="30"/>
      <c r="D57" s="48" t="s">
        <v>144</v>
      </c>
      <c r="E57" s="53" t="s">
        <v>63</v>
      </c>
      <c r="F57" s="48" t="s">
        <v>145</v>
      </c>
      <c r="G57" s="31"/>
      <c r="H57" s="10">
        <v>145</v>
      </c>
      <c r="I57" s="10">
        <v>3</v>
      </c>
      <c r="J57" s="10">
        <v>139</v>
      </c>
      <c r="K57" s="31">
        <v>113</v>
      </c>
      <c r="L57" s="31">
        <v>53</v>
      </c>
      <c r="M57" s="31">
        <v>0</v>
      </c>
      <c r="N57" s="14">
        <f t="shared" si="1"/>
        <v>77.931034482758619</v>
      </c>
      <c r="O57" s="32">
        <v>42550.64</v>
      </c>
      <c r="P57" s="33">
        <f t="shared" si="2"/>
        <v>42550.64</v>
      </c>
      <c r="Q57" s="33">
        <f t="shared" si="3"/>
        <v>100</v>
      </c>
      <c r="R57" s="33">
        <f t="shared" si="10"/>
        <v>25650.6</v>
      </c>
      <c r="S57" s="33">
        <f t="shared" si="4"/>
        <v>60.282524540171423</v>
      </c>
      <c r="T57" s="33">
        <v>16900.04</v>
      </c>
      <c r="U57" s="14">
        <f t="shared" si="5"/>
        <v>39.71747545982857</v>
      </c>
      <c r="V57" s="16">
        <v>0</v>
      </c>
      <c r="W57" s="16">
        <v>0</v>
      </c>
      <c r="X57" s="16">
        <v>0</v>
      </c>
      <c r="Y57" s="14">
        <f t="shared" si="6"/>
        <v>0</v>
      </c>
      <c r="Z57" s="14">
        <v>0</v>
      </c>
      <c r="AA57" s="14">
        <v>0</v>
      </c>
      <c r="AB57" s="14">
        <f t="shared" si="7"/>
        <v>0</v>
      </c>
      <c r="AC57" s="55">
        <v>16900.04</v>
      </c>
      <c r="AD57" s="14">
        <f t="shared" si="8"/>
        <v>0</v>
      </c>
      <c r="AE57" s="14">
        <v>0</v>
      </c>
      <c r="AF57" s="14">
        <f t="shared" si="9"/>
        <v>0</v>
      </c>
    </row>
    <row r="58" spans="1:32" x14ac:dyDescent="0.2">
      <c r="A58" s="262" t="s">
        <v>25</v>
      </c>
      <c r="B58" s="263"/>
      <c r="C58" s="263"/>
      <c r="D58" s="263"/>
      <c r="E58" s="263"/>
      <c r="F58" s="264"/>
      <c r="G58" s="31">
        <f>SUM(G7:G57)</f>
        <v>0</v>
      </c>
      <c r="H58" s="34">
        <f t="shared" ref="H58:M58" si="11">SUM(H7:H57)</f>
        <v>1073</v>
      </c>
      <c r="I58" s="34">
        <f t="shared" si="11"/>
        <v>161</v>
      </c>
      <c r="J58" s="34">
        <f t="shared" si="11"/>
        <v>841</v>
      </c>
      <c r="K58" s="34">
        <f t="shared" si="11"/>
        <v>639</v>
      </c>
      <c r="L58" s="34">
        <f t="shared" si="11"/>
        <v>677</v>
      </c>
      <c r="M58" s="34">
        <f t="shared" si="11"/>
        <v>17</v>
      </c>
      <c r="N58" s="14">
        <f>IF(H58=0,0,K58/H58)*100</f>
        <v>59.55265610438024</v>
      </c>
      <c r="O58" s="34">
        <f>SUM(O7:O57)</f>
        <v>702095.20000000007</v>
      </c>
      <c r="P58" s="35">
        <f>SUM(P7:P57)</f>
        <v>702095.20000000007</v>
      </c>
      <c r="Q58" s="33">
        <f>IF(O58=0,0,P58/O58)*100</f>
        <v>100</v>
      </c>
      <c r="R58" s="35">
        <f>SUM(R7:R57)</f>
        <v>355336.87000000005</v>
      </c>
      <c r="S58" s="33">
        <f>IF(P58=0,0,R58/P58)*100</f>
        <v>50.61092427351732</v>
      </c>
      <c r="T58" s="35">
        <f>SUM(T7:T57)</f>
        <v>344702.64999999997</v>
      </c>
      <c r="U58" s="14">
        <f>IF(P58=0,0,T58/P58)*100</f>
        <v>49.096283523943754</v>
      </c>
      <c r="V58" s="34">
        <f>SUM(V7:V57)</f>
        <v>87</v>
      </c>
      <c r="W58" s="34">
        <f>SUM(W7:W57)</f>
        <v>96</v>
      </c>
      <c r="X58" s="34">
        <f>SUM(X7:X57)</f>
        <v>0</v>
      </c>
      <c r="Y58" s="14">
        <f>IF(H58=0,0,V58/H58)*100</f>
        <v>8.1081081081081088</v>
      </c>
      <c r="Z58" s="34">
        <f>SUM(Z7:Z57)</f>
        <v>90035.98</v>
      </c>
      <c r="AA58" s="36">
        <f>SUM(AA7:AA57)</f>
        <v>0</v>
      </c>
      <c r="AB58" s="14">
        <f>IF(Z58=0,0,AA58/Z58)*100</f>
        <v>0</v>
      </c>
      <c r="AC58" s="56">
        <f>SUM(AC6:AC57)</f>
        <v>167916.27</v>
      </c>
      <c r="AD58" s="14">
        <f>IF(AA58=0,0,AC58/AA58)*100</f>
        <v>0</v>
      </c>
      <c r="AE58" s="36">
        <f>SUM(AE7:AE57)</f>
        <v>0</v>
      </c>
      <c r="AF58" s="14">
        <f>IF(AA58=0,0,AE58/AA58)*100</f>
        <v>0</v>
      </c>
    </row>
  </sheetData>
  <mergeCells count="35">
    <mergeCell ref="A1:AF1"/>
    <mergeCell ref="A2:A5"/>
    <mergeCell ref="B2:B5"/>
    <mergeCell ref="C2:C5"/>
    <mergeCell ref="D2:D5"/>
    <mergeCell ref="N4:N5"/>
    <mergeCell ref="O4:O5"/>
    <mergeCell ref="P4:Q4"/>
    <mergeCell ref="R4:S4"/>
    <mergeCell ref="T4:U4"/>
    <mergeCell ref="H2:J3"/>
    <mergeCell ref="K2:U2"/>
    <mergeCell ref="H4:H5"/>
    <mergeCell ref="I4:I5"/>
    <mergeCell ref="J4:J5"/>
    <mergeCell ref="K4:K5"/>
    <mergeCell ref="Z4:Z5"/>
    <mergeCell ref="M4:M5"/>
    <mergeCell ref="E2:E5"/>
    <mergeCell ref="F2:F5"/>
    <mergeCell ref="G2:G5"/>
    <mergeCell ref="V2:AF2"/>
    <mergeCell ref="K3:O3"/>
    <mergeCell ref="P3:U3"/>
    <mergeCell ref="V3:Z3"/>
    <mergeCell ref="AA3:AF3"/>
    <mergeCell ref="AC4:AD4"/>
    <mergeCell ref="AE4:AF4"/>
    <mergeCell ref="AA4:AB4"/>
    <mergeCell ref="L4:L5"/>
    <mergeCell ref="A58:F58"/>
    <mergeCell ref="V4:V5"/>
    <mergeCell ref="W4:W5"/>
    <mergeCell ref="X4:X5"/>
    <mergeCell ref="Y4:Y5"/>
  </mergeCells>
  <pageMargins left="0.70866141732283472" right="0.70866141732283472" top="0.74803149606299213" bottom="0.74803149606299213" header="0.31496062992125984" footer="0.31496062992125984"/>
  <pageSetup paperSize="9" scale="4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05.01.2015</vt:lpstr>
      <vt:lpstr>Лист1</vt:lpstr>
      <vt:lpstr>12.01.2015</vt:lpstr>
      <vt:lpstr>19.01.2015</vt:lpstr>
      <vt:lpstr>26.01.2015</vt:lpstr>
      <vt:lpstr>02.02.2015</vt:lpstr>
      <vt:lpstr>09.02.2015</vt:lpstr>
      <vt:lpstr>16.02.2015</vt:lpstr>
      <vt:lpstr>23.02.2015</vt:lpstr>
      <vt:lpstr>02.03.2015</vt:lpstr>
      <vt:lpstr>10.03.2015</vt:lpstr>
      <vt:lpstr>16.03.2015</vt:lpstr>
      <vt:lpstr>23.03.2015</vt:lpstr>
      <vt:lpstr>30.03.2015</vt:lpstr>
      <vt:lpstr>06.04.2015</vt:lpstr>
      <vt:lpstr>13.04.2015</vt:lpstr>
      <vt:lpstr>20.04.2015</vt:lpstr>
      <vt:lpstr>27.04.15</vt:lpstr>
      <vt:lpstr>05.05.15</vt:lpstr>
      <vt:lpstr>12.05.2015</vt:lpstr>
      <vt:lpstr>18.05.2015</vt:lpstr>
      <vt:lpstr>25.05.2015</vt:lpstr>
      <vt:lpstr>02.06.2015</vt:lpstr>
      <vt:lpstr>22,06,2015</vt:lpstr>
      <vt:lpstr>06,07,15</vt:lpstr>
      <vt:lpstr>13,07,15</vt:lpstr>
      <vt:lpstr>20.07.2015</vt:lpstr>
      <vt:lpstr>27.07.2015</vt:lpstr>
      <vt:lpstr>Лист2</vt:lpstr>
      <vt:lpstr>03.08.2015</vt:lpstr>
      <vt:lpstr>10.08.2015</vt:lpstr>
      <vt:lpstr>25.08.2015</vt:lpstr>
      <vt:lpstr>07.09.2015</vt:lpstr>
      <vt:lpstr>14.09.2015</vt:lpstr>
      <vt:lpstr>21.09.2015</vt:lpstr>
      <vt:lpstr>28.09.2015</vt:lpstr>
      <vt:lpstr>12.10.2015</vt:lpstr>
      <vt:lpstr>19.10.2015</vt:lpstr>
      <vt:lpstr>02.11.2015</vt:lpstr>
      <vt:lpstr>09.11.2015</vt:lpstr>
      <vt:lpstr>16.11.2015</vt:lpstr>
      <vt:lpstr>23.11.2015</vt:lpstr>
      <vt:lpstr>30.11.2015</vt:lpstr>
      <vt:lpstr>14,12,15</vt:lpstr>
      <vt:lpstr>21,12,15</vt:lpstr>
      <vt:lpstr>28,12,15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ГЕТЬМАНСЬКИЙ Ярослав</dc:creator>
  <cp:lastModifiedBy>Руслана Мацюк</cp:lastModifiedBy>
  <cp:lastPrinted>2015-12-29T12:38:26Z</cp:lastPrinted>
  <dcterms:created xsi:type="dcterms:W3CDTF">2014-07-31T14:07:57Z</dcterms:created>
  <dcterms:modified xsi:type="dcterms:W3CDTF">2016-01-04T11:37:40Z</dcterms:modified>
</cp:coreProperties>
</file>